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3"/>
  </bookViews>
  <sheets>
    <sheet name="3" sheetId="491" r:id="rId1"/>
    <sheet name="4" sheetId="492" r:id="rId2"/>
    <sheet name="5" sheetId="493" r:id="rId3"/>
    <sheet name="6" sheetId="494" r:id="rId4"/>
    <sheet name="表样" sheetId="434" r:id="rId5"/>
    <sheet name="汇总" sheetId="125" r:id="rId6"/>
    <sheet name="计划达成量" sheetId="490" r:id="rId7"/>
    <sheet name="直接人工成本" sheetId="489" r:id="rId8"/>
  </sheets>
  <definedNames>
    <definedName name="_xlnm._FilterDatabase" localSheetId="5" hidden="1">汇总!$A$1:$BA$526</definedName>
    <definedName name="_xlnm._FilterDatabase" localSheetId="6" hidden="1">计划达成量!$A$1:$BA$526</definedName>
    <definedName name="_xlnm._FilterDatabase" localSheetId="7" hidden="1">直接人工成本!$A$1:$BA$497</definedName>
  </definedNames>
  <calcPr calcId="145621"/>
</workbook>
</file>

<file path=xl/calcChain.xml><?xml version="1.0" encoding="utf-8"?>
<calcChain xmlns="http://schemas.openxmlformats.org/spreadsheetml/2006/main">
  <c r="G182" i="494" l="1"/>
  <c r="G212" i="494"/>
  <c r="G306" i="494"/>
  <c r="G324" i="494"/>
  <c r="J324" i="494" s="1" a="1"/>
  <c r="J324" i="494" s="1"/>
  <c r="G154" i="494"/>
  <c r="G427" i="494"/>
  <c r="G426" i="494"/>
  <c r="K324" i="494" a="1"/>
  <c r="K324" i="494" s="1"/>
  <c r="I426" i="494"/>
  <c r="I427" i="494"/>
  <c r="I448" i="494"/>
  <c r="G448" i="494"/>
  <c r="H153" i="494"/>
  <c r="H154" i="494"/>
  <c r="I154" i="494"/>
  <c r="I20" i="494"/>
  <c r="I306" i="494"/>
  <c r="I182" i="494"/>
  <c r="I212" i="494"/>
  <c r="I208" i="494"/>
  <c r="I324" i="494"/>
  <c r="S525" i="493" l="1" a="1"/>
  <c r="S525" i="493" s="1"/>
  <c r="G190" i="493" l="1"/>
  <c r="G16" i="493" l="1"/>
  <c r="AA495" i="489" l="1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G490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7" i="489"/>
  <c r="Z487" i="489"/>
  <c r="Y487" i="489"/>
  <c r="X487" i="489"/>
  <c r="U487" i="489"/>
  <c r="T487" i="489"/>
  <c r="S487" i="489"/>
  <c r="R487" i="489"/>
  <c r="Q487" i="489"/>
  <c r="P487" i="489"/>
  <c r="O487" i="489"/>
  <c r="I487" i="489"/>
  <c r="G487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AA485" i="489"/>
  <c r="Z485" i="489"/>
  <c r="Y485" i="489"/>
  <c r="X485" i="489"/>
  <c r="U485" i="489"/>
  <c r="T485" i="489"/>
  <c r="S485" i="489"/>
  <c r="R485" i="489"/>
  <c r="Q485" i="489"/>
  <c r="P485" i="489"/>
  <c r="O485" i="489"/>
  <c r="I485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79" i="489"/>
  <c r="Z479" i="489"/>
  <c r="Y479" i="489"/>
  <c r="X479" i="489"/>
  <c r="U479" i="489"/>
  <c r="T479" i="489"/>
  <c r="S479" i="489"/>
  <c r="R479" i="489"/>
  <c r="Q479" i="489"/>
  <c r="P479" i="489"/>
  <c r="O479" i="489"/>
  <c r="I479" i="489"/>
  <c r="G479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AA457" i="489"/>
  <c r="Z457" i="489"/>
  <c r="Y457" i="489"/>
  <c r="X457" i="489"/>
  <c r="U457" i="489"/>
  <c r="T457" i="489"/>
  <c r="S457" i="489"/>
  <c r="R457" i="489"/>
  <c r="Q457" i="489"/>
  <c r="P457" i="489"/>
  <c r="O457" i="489"/>
  <c r="I457" i="489"/>
  <c r="G457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I452" i="489"/>
  <c r="G452" i="489"/>
  <c r="I451" i="489"/>
  <c r="G451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AA422" i="489"/>
  <c r="Z422" i="489"/>
  <c r="Y422" i="489"/>
  <c r="X422" i="489"/>
  <c r="U422" i="489"/>
  <c r="T422" i="489"/>
  <c r="S422" i="489"/>
  <c r="R422" i="489"/>
  <c r="Q422" i="489"/>
  <c r="P422" i="489"/>
  <c r="O422" i="489"/>
  <c r="I422" i="489"/>
  <c r="G422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I417" i="489"/>
  <c r="G417" i="489"/>
  <c r="I416" i="489"/>
  <c r="G416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AA376" i="489"/>
  <c r="Z376" i="489"/>
  <c r="Y376" i="489"/>
  <c r="X376" i="489"/>
  <c r="U376" i="489"/>
  <c r="T376" i="489"/>
  <c r="S376" i="489"/>
  <c r="R376" i="489"/>
  <c r="Q376" i="489"/>
  <c r="P376" i="489"/>
  <c r="O376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2" i="489"/>
  <c r="Z372" i="489"/>
  <c r="Y372" i="489"/>
  <c r="X372" i="489"/>
  <c r="U372" i="489"/>
  <c r="T372" i="489"/>
  <c r="S372" i="489"/>
  <c r="R372" i="489"/>
  <c r="Q372" i="489"/>
  <c r="P372" i="489"/>
  <c r="O372" i="489"/>
  <c r="I372" i="489"/>
  <c r="G372" i="489"/>
  <c r="I371" i="489"/>
  <c r="G371" i="489"/>
  <c r="I370" i="489"/>
  <c r="G370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AA346" i="489"/>
  <c r="Z346" i="489"/>
  <c r="Y346" i="489"/>
  <c r="X346" i="489"/>
  <c r="U346" i="489"/>
  <c r="T346" i="489"/>
  <c r="S346" i="489"/>
  <c r="R346" i="489"/>
  <c r="Q346" i="489"/>
  <c r="P346" i="489"/>
  <c r="O346" i="489"/>
  <c r="I346" i="489"/>
  <c r="G346" i="489"/>
  <c r="AA345" i="489"/>
  <c r="Z345" i="489"/>
  <c r="Y345" i="489"/>
  <c r="X345" i="489"/>
  <c r="U345" i="489"/>
  <c r="T345" i="489"/>
  <c r="S345" i="489"/>
  <c r="R345" i="489"/>
  <c r="Q345" i="489"/>
  <c r="P345" i="489"/>
  <c r="O345" i="489"/>
  <c r="I345" i="489"/>
  <c r="G345" i="489"/>
  <c r="AA344" i="489"/>
  <c r="Z344" i="489"/>
  <c r="Y344" i="489"/>
  <c r="X344" i="489"/>
  <c r="U344" i="489"/>
  <c r="T344" i="489"/>
  <c r="S344" i="489"/>
  <c r="R344" i="489"/>
  <c r="Q344" i="489"/>
  <c r="P344" i="489"/>
  <c r="O344" i="489"/>
  <c r="I344" i="489"/>
  <c r="G344" i="489"/>
  <c r="G335" i="489"/>
  <c r="C335" i="489"/>
  <c r="G334" i="489"/>
  <c r="C334" i="489"/>
  <c r="G333" i="489"/>
  <c r="C333" i="489"/>
  <c r="G332" i="489"/>
  <c r="C332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AA327" i="489"/>
  <c r="Z327" i="489"/>
  <c r="Y327" i="489"/>
  <c r="X327" i="489"/>
  <c r="U327" i="489"/>
  <c r="T327" i="489"/>
  <c r="S327" i="489"/>
  <c r="R327" i="489"/>
  <c r="Q327" i="489"/>
  <c r="P327" i="489"/>
  <c r="O327" i="489"/>
  <c r="I327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7" i="489"/>
  <c r="Z317" i="489"/>
  <c r="Y317" i="489"/>
  <c r="X317" i="489"/>
  <c r="U317" i="489"/>
  <c r="T317" i="489"/>
  <c r="S317" i="489"/>
  <c r="R317" i="489"/>
  <c r="Q317" i="489"/>
  <c r="P317" i="489"/>
  <c r="O317" i="489"/>
  <c r="I317" i="489"/>
  <c r="G317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AA314" i="489"/>
  <c r="Z314" i="489"/>
  <c r="Y314" i="489"/>
  <c r="X314" i="489"/>
  <c r="U314" i="489"/>
  <c r="T314" i="489"/>
  <c r="S314" i="489"/>
  <c r="R314" i="489"/>
  <c r="Q314" i="489"/>
  <c r="P314" i="489"/>
  <c r="O314" i="489"/>
  <c r="I314" i="489"/>
  <c r="G314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I287" i="489"/>
  <c r="G287" i="489"/>
  <c r="I286" i="489"/>
  <c r="G286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I252" i="489"/>
  <c r="G252" i="489"/>
  <c r="I251" i="489"/>
  <c r="G251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I206" i="489"/>
  <c r="G206" i="489"/>
  <c r="I205" i="489"/>
  <c r="G205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G168" i="489"/>
  <c r="C168" i="489"/>
  <c r="G167" i="489"/>
  <c r="C167" i="489"/>
  <c r="G166" i="489"/>
  <c r="C166" i="489"/>
  <c r="G165" i="489"/>
  <c r="C165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I157" i="489"/>
  <c r="G157" i="489"/>
  <c r="AA156" i="489"/>
  <c r="Z156" i="489"/>
  <c r="Y156" i="489"/>
  <c r="X156" i="489"/>
  <c r="U156" i="489"/>
  <c r="T156" i="489"/>
  <c r="S156" i="489"/>
  <c r="R156" i="489"/>
  <c r="Q156" i="489"/>
  <c r="P156" i="489"/>
  <c r="O156" i="489"/>
  <c r="I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G154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AA144" i="489"/>
  <c r="Z144" i="489"/>
  <c r="Y144" i="489"/>
  <c r="X144" i="489"/>
  <c r="U144" i="489"/>
  <c r="T144" i="489"/>
  <c r="S144" i="489"/>
  <c r="R144" i="489"/>
  <c r="Q144" i="489"/>
  <c r="P144" i="489"/>
  <c r="O144" i="489"/>
  <c r="I144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25" i="490"/>
  <c r="O525" i="490"/>
  <c r="N525" i="490"/>
  <c r="M525" i="490"/>
  <c r="L525" i="490"/>
  <c r="K525" i="490"/>
  <c r="I525" i="490"/>
  <c r="H525" i="490"/>
  <c r="G525" i="490"/>
  <c r="F525" i="490"/>
  <c r="E525" i="490"/>
  <c r="D525" i="490"/>
  <c r="P524" i="490"/>
  <c r="O524" i="490"/>
  <c r="N524" i="490"/>
  <c r="M524" i="490"/>
  <c r="L524" i="490"/>
  <c r="K524" i="490"/>
  <c r="I524" i="490"/>
  <c r="H524" i="490"/>
  <c r="G524" i="490"/>
  <c r="F524" i="490"/>
  <c r="E524" i="490"/>
  <c r="D524" i="490"/>
  <c r="P523" i="490"/>
  <c r="O523" i="490"/>
  <c r="N523" i="490"/>
  <c r="M523" i="490"/>
  <c r="L523" i="490"/>
  <c r="K523" i="490"/>
  <c r="I523" i="490"/>
  <c r="H523" i="490"/>
  <c r="G523" i="490"/>
  <c r="F523" i="490"/>
  <c r="E523" i="490"/>
  <c r="D523" i="490"/>
  <c r="C501" i="490"/>
  <c r="C500" i="490"/>
  <c r="C499" i="490"/>
  <c r="AA495" i="490"/>
  <c r="Z495" i="490"/>
  <c r="Y495" i="490"/>
  <c r="X495" i="490"/>
  <c r="U495" i="490"/>
  <c r="T495" i="490"/>
  <c r="S495" i="490"/>
  <c r="R495" i="490"/>
  <c r="Q495" i="490"/>
  <c r="P495" i="490"/>
  <c r="O495" i="490"/>
  <c r="I495" i="490"/>
  <c r="G495" i="490"/>
  <c r="AA494" i="490"/>
  <c r="Z494" i="490"/>
  <c r="Y494" i="490"/>
  <c r="X494" i="490"/>
  <c r="U494" i="490"/>
  <c r="T494" i="490"/>
  <c r="S494" i="490"/>
  <c r="R494" i="490"/>
  <c r="Q494" i="490"/>
  <c r="P494" i="490"/>
  <c r="O494" i="490"/>
  <c r="I494" i="490"/>
  <c r="G494" i="490"/>
  <c r="I493" i="490"/>
  <c r="G493" i="490"/>
  <c r="AA492" i="490"/>
  <c r="Z492" i="490"/>
  <c r="Y492" i="490"/>
  <c r="X492" i="490"/>
  <c r="U492" i="490"/>
  <c r="T492" i="490"/>
  <c r="S492" i="490"/>
  <c r="R492" i="490"/>
  <c r="Q492" i="490"/>
  <c r="P492" i="490"/>
  <c r="O492" i="490"/>
  <c r="I492" i="490"/>
  <c r="G492" i="490"/>
  <c r="AA491" i="490"/>
  <c r="Z491" i="490"/>
  <c r="Y491" i="490"/>
  <c r="X491" i="490"/>
  <c r="U491" i="490"/>
  <c r="T491" i="490"/>
  <c r="S491" i="490"/>
  <c r="R491" i="490"/>
  <c r="Q491" i="490"/>
  <c r="P491" i="490"/>
  <c r="O491" i="490"/>
  <c r="I491" i="490"/>
  <c r="G491" i="490"/>
  <c r="AA488" i="490"/>
  <c r="Z488" i="490"/>
  <c r="Y488" i="490"/>
  <c r="X488" i="490"/>
  <c r="U488" i="490"/>
  <c r="T488" i="490"/>
  <c r="S488" i="490"/>
  <c r="R488" i="490"/>
  <c r="Q488" i="490"/>
  <c r="P488" i="490"/>
  <c r="O488" i="490"/>
  <c r="I488" i="490"/>
  <c r="G488" i="490"/>
  <c r="AA487" i="490"/>
  <c r="Z487" i="490"/>
  <c r="Y487" i="490"/>
  <c r="X487" i="490"/>
  <c r="U487" i="490"/>
  <c r="T487" i="490"/>
  <c r="S487" i="490"/>
  <c r="R487" i="490"/>
  <c r="Q487" i="490"/>
  <c r="P487" i="490"/>
  <c r="O487" i="490"/>
  <c r="I487" i="490"/>
  <c r="G487" i="490"/>
  <c r="AA486" i="490"/>
  <c r="Z486" i="490"/>
  <c r="Y486" i="490"/>
  <c r="X486" i="490"/>
  <c r="U486" i="490"/>
  <c r="T486" i="490"/>
  <c r="S486" i="490"/>
  <c r="R486" i="490"/>
  <c r="Q486" i="490"/>
  <c r="P486" i="490"/>
  <c r="O486" i="490"/>
  <c r="I486" i="490"/>
  <c r="G486" i="490"/>
  <c r="AA485" i="490"/>
  <c r="Z485" i="490"/>
  <c r="Y485" i="490"/>
  <c r="X485" i="490"/>
  <c r="U485" i="490"/>
  <c r="T485" i="490"/>
  <c r="S485" i="490"/>
  <c r="R485" i="490"/>
  <c r="Q485" i="490"/>
  <c r="P485" i="490"/>
  <c r="O485" i="490"/>
  <c r="I485" i="490"/>
  <c r="G485" i="490"/>
  <c r="AA484" i="490"/>
  <c r="Z484" i="490"/>
  <c r="Y484" i="490"/>
  <c r="X484" i="490"/>
  <c r="U484" i="490"/>
  <c r="T484" i="490"/>
  <c r="S484" i="490"/>
  <c r="R484" i="490"/>
  <c r="Q484" i="490"/>
  <c r="P484" i="490"/>
  <c r="O484" i="490"/>
  <c r="I484" i="490"/>
  <c r="G484" i="490"/>
  <c r="AA483" i="490"/>
  <c r="Z483" i="490"/>
  <c r="Y483" i="490"/>
  <c r="X483" i="490"/>
  <c r="U483" i="490"/>
  <c r="T483" i="490"/>
  <c r="S483" i="490"/>
  <c r="R483" i="490"/>
  <c r="Q483" i="490"/>
  <c r="P483" i="490"/>
  <c r="O483" i="490"/>
  <c r="I483" i="490"/>
  <c r="G483" i="490"/>
  <c r="AA482" i="490"/>
  <c r="Z482" i="490"/>
  <c r="Y482" i="490"/>
  <c r="X482" i="490"/>
  <c r="U482" i="490"/>
  <c r="T482" i="490"/>
  <c r="S482" i="490"/>
  <c r="R482" i="490"/>
  <c r="Q482" i="490"/>
  <c r="P482" i="490"/>
  <c r="O482" i="490"/>
  <c r="I482" i="490"/>
  <c r="G482" i="490"/>
  <c r="AA481" i="490"/>
  <c r="Z481" i="490"/>
  <c r="Y481" i="490"/>
  <c r="X481" i="490"/>
  <c r="U481" i="490"/>
  <c r="T481" i="490"/>
  <c r="S481" i="490"/>
  <c r="R481" i="490"/>
  <c r="Q481" i="490"/>
  <c r="P481" i="490"/>
  <c r="O481" i="490"/>
  <c r="I481" i="490"/>
  <c r="G481" i="490"/>
  <c r="AA479" i="490"/>
  <c r="Z479" i="490"/>
  <c r="Y479" i="490"/>
  <c r="X479" i="490"/>
  <c r="U479" i="490"/>
  <c r="T479" i="490"/>
  <c r="S479" i="490"/>
  <c r="R479" i="490"/>
  <c r="Q479" i="490"/>
  <c r="P479" i="490"/>
  <c r="O479" i="490"/>
  <c r="I479" i="490"/>
  <c r="G479" i="490"/>
  <c r="AA477" i="490"/>
  <c r="Z477" i="490"/>
  <c r="Y477" i="490"/>
  <c r="X477" i="490"/>
  <c r="U477" i="490"/>
  <c r="T477" i="490"/>
  <c r="S477" i="490"/>
  <c r="R477" i="490"/>
  <c r="Q477" i="490"/>
  <c r="P477" i="490"/>
  <c r="O477" i="490"/>
  <c r="I477" i="490"/>
  <c r="G477" i="490"/>
  <c r="AA476" i="490"/>
  <c r="Z476" i="490"/>
  <c r="Y476" i="490"/>
  <c r="X476" i="490"/>
  <c r="U476" i="490"/>
  <c r="T476" i="490"/>
  <c r="S476" i="490"/>
  <c r="R476" i="490"/>
  <c r="Q476" i="490"/>
  <c r="P476" i="490"/>
  <c r="O476" i="490"/>
  <c r="I476" i="490"/>
  <c r="G476" i="490"/>
  <c r="AA475" i="490"/>
  <c r="Z475" i="490"/>
  <c r="Y475" i="490"/>
  <c r="X475" i="490"/>
  <c r="U475" i="490"/>
  <c r="T475" i="490"/>
  <c r="S475" i="490"/>
  <c r="R475" i="490"/>
  <c r="Q475" i="490"/>
  <c r="P475" i="490"/>
  <c r="O475" i="490"/>
  <c r="I475" i="490"/>
  <c r="G475" i="490"/>
  <c r="AA474" i="490"/>
  <c r="Z474" i="490"/>
  <c r="Y474" i="490"/>
  <c r="X474" i="490"/>
  <c r="U474" i="490"/>
  <c r="T474" i="490"/>
  <c r="S474" i="490"/>
  <c r="R474" i="490"/>
  <c r="Q474" i="490"/>
  <c r="P474" i="490"/>
  <c r="O474" i="490"/>
  <c r="I474" i="490"/>
  <c r="G474" i="490"/>
  <c r="AA473" i="490"/>
  <c r="Z473" i="490"/>
  <c r="Y473" i="490"/>
  <c r="X473" i="490"/>
  <c r="U473" i="490"/>
  <c r="T473" i="490"/>
  <c r="S473" i="490"/>
  <c r="R473" i="490"/>
  <c r="Q473" i="490"/>
  <c r="P473" i="490"/>
  <c r="O473" i="490"/>
  <c r="I473" i="490"/>
  <c r="G473" i="490"/>
  <c r="AA471" i="490"/>
  <c r="Z471" i="490"/>
  <c r="Y471" i="490"/>
  <c r="X471" i="490"/>
  <c r="U471" i="490"/>
  <c r="T471" i="490"/>
  <c r="S471" i="490"/>
  <c r="R471" i="490"/>
  <c r="Q471" i="490"/>
  <c r="P471" i="490"/>
  <c r="O471" i="490"/>
  <c r="I471" i="490"/>
  <c r="G471" i="490"/>
  <c r="AA470" i="490"/>
  <c r="Z470" i="490"/>
  <c r="Y470" i="490"/>
  <c r="X470" i="490"/>
  <c r="U470" i="490"/>
  <c r="T470" i="490"/>
  <c r="S470" i="490"/>
  <c r="R470" i="490"/>
  <c r="Q470" i="490"/>
  <c r="P470" i="490"/>
  <c r="O470" i="490"/>
  <c r="I470" i="490"/>
  <c r="G470" i="490"/>
  <c r="AA469" i="490"/>
  <c r="Z469" i="490"/>
  <c r="Y469" i="490"/>
  <c r="X469" i="490"/>
  <c r="U469" i="490"/>
  <c r="T469" i="490"/>
  <c r="S469" i="490"/>
  <c r="R469" i="490"/>
  <c r="Q469" i="490"/>
  <c r="P469" i="490"/>
  <c r="O469" i="490"/>
  <c r="I469" i="490"/>
  <c r="G469" i="490"/>
  <c r="AA468" i="490"/>
  <c r="Z468" i="490"/>
  <c r="Y468" i="490"/>
  <c r="X468" i="490"/>
  <c r="U468" i="490"/>
  <c r="T468" i="490"/>
  <c r="S468" i="490"/>
  <c r="R468" i="490"/>
  <c r="Q468" i="490"/>
  <c r="P468" i="490"/>
  <c r="O468" i="490"/>
  <c r="I468" i="490"/>
  <c r="G468" i="490"/>
  <c r="AA467" i="490"/>
  <c r="Z467" i="490"/>
  <c r="Y467" i="490"/>
  <c r="X467" i="490"/>
  <c r="U467" i="490"/>
  <c r="T467" i="490"/>
  <c r="S467" i="490"/>
  <c r="R467" i="490"/>
  <c r="Q467" i="490"/>
  <c r="P467" i="490"/>
  <c r="O467" i="490"/>
  <c r="I467" i="490"/>
  <c r="G467" i="490"/>
  <c r="AA466" i="490"/>
  <c r="Z466" i="490"/>
  <c r="Y466" i="490"/>
  <c r="X466" i="490"/>
  <c r="U466" i="490"/>
  <c r="T466" i="490"/>
  <c r="S466" i="490"/>
  <c r="R466" i="490"/>
  <c r="Q466" i="490"/>
  <c r="P466" i="490"/>
  <c r="O466" i="490"/>
  <c r="I466" i="490"/>
  <c r="G466" i="490"/>
  <c r="AA465" i="490"/>
  <c r="Z465" i="490"/>
  <c r="Y465" i="490"/>
  <c r="X465" i="490"/>
  <c r="U465" i="490"/>
  <c r="T465" i="490"/>
  <c r="S465" i="490"/>
  <c r="R465" i="490"/>
  <c r="Q465" i="490"/>
  <c r="P465" i="490"/>
  <c r="O465" i="490"/>
  <c r="I465" i="490"/>
  <c r="G465" i="490"/>
  <c r="AA464" i="490"/>
  <c r="Z464" i="490"/>
  <c r="Y464" i="490"/>
  <c r="X464" i="490"/>
  <c r="U464" i="490"/>
  <c r="T464" i="490"/>
  <c r="S464" i="490"/>
  <c r="R464" i="490"/>
  <c r="Q464" i="490"/>
  <c r="P464" i="490"/>
  <c r="O464" i="490"/>
  <c r="I464" i="490"/>
  <c r="G464" i="490"/>
  <c r="AA463" i="490"/>
  <c r="Z463" i="490"/>
  <c r="Y463" i="490"/>
  <c r="X463" i="490"/>
  <c r="U463" i="490"/>
  <c r="T463" i="490"/>
  <c r="S463" i="490"/>
  <c r="R463" i="490"/>
  <c r="Q463" i="490"/>
  <c r="P463" i="490"/>
  <c r="O463" i="490"/>
  <c r="I463" i="490"/>
  <c r="G463" i="490"/>
  <c r="AA462" i="490"/>
  <c r="Z462" i="490"/>
  <c r="Y462" i="490"/>
  <c r="X462" i="490"/>
  <c r="U462" i="490"/>
  <c r="T462" i="490"/>
  <c r="S462" i="490"/>
  <c r="R462" i="490"/>
  <c r="Q462" i="490"/>
  <c r="P462" i="490"/>
  <c r="O462" i="490"/>
  <c r="I462" i="490"/>
  <c r="G462" i="490"/>
  <c r="AA461" i="490"/>
  <c r="Z461" i="490"/>
  <c r="Y461" i="490"/>
  <c r="X461" i="490"/>
  <c r="U461" i="490"/>
  <c r="T461" i="490"/>
  <c r="S461" i="490"/>
  <c r="R461" i="490"/>
  <c r="Q461" i="490"/>
  <c r="P461" i="490"/>
  <c r="O461" i="490"/>
  <c r="I461" i="490"/>
  <c r="G461" i="490"/>
  <c r="AA460" i="490"/>
  <c r="Z460" i="490"/>
  <c r="Y460" i="490"/>
  <c r="X460" i="490"/>
  <c r="U460" i="490"/>
  <c r="T460" i="490"/>
  <c r="S460" i="490"/>
  <c r="R460" i="490"/>
  <c r="Q460" i="490"/>
  <c r="P460" i="490"/>
  <c r="O460" i="490"/>
  <c r="I460" i="490"/>
  <c r="G460" i="490"/>
  <c r="AA459" i="490"/>
  <c r="Z459" i="490"/>
  <c r="Y459" i="490"/>
  <c r="X459" i="490"/>
  <c r="U459" i="490"/>
  <c r="T459" i="490"/>
  <c r="S459" i="490"/>
  <c r="R459" i="490"/>
  <c r="Q459" i="490"/>
  <c r="P459" i="490"/>
  <c r="O459" i="490"/>
  <c r="I459" i="490"/>
  <c r="G459" i="490"/>
  <c r="AA458" i="490"/>
  <c r="Z458" i="490"/>
  <c r="Y458" i="490"/>
  <c r="X458" i="490"/>
  <c r="U458" i="490"/>
  <c r="T458" i="490"/>
  <c r="S458" i="490"/>
  <c r="R458" i="490"/>
  <c r="Q458" i="490"/>
  <c r="P458" i="490"/>
  <c r="O458" i="490"/>
  <c r="I458" i="490"/>
  <c r="G458" i="490"/>
  <c r="AA457" i="490"/>
  <c r="Z457" i="490"/>
  <c r="Y457" i="490"/>
  <c r="X457" i="490"/>
  <c r="U457" i="490"/>
  <c r="T457" i="490"/>
  <c r="S457" i="490"/>
  <c r="R457" i="490"/>
  <c r="Q457" i="490"/>
  <c r="P457" i="490"/>
  <c r="O457" i="490"/>
  <c r="I457" i="490"/>
  <c r="G457" i="490"/>
  <c r="AA455" i="490"/>
  <c r="Z455" i="490"/>
  <c r="Y455" i="490"/>
  <c r="X455" i="490"/>
  <c r="U455" i="490"/>
  <c r="T455" i="490"/>
  <c r="S455" i="490"/>
  <c r="R455" i="490"/>
  <c r="Q455" i="490"/>
  <c r="P455" i="490"/>
  <c r="O455" i="490"/>
  <c r="I455" i="490"/>
  <c r="G455" i="490"/>
  <c r="AA454" i="490"/>
  <c r="Z454" i="490"/>
  <c r="Y454" i="490"/>
  <c r="X454" i="490"/>
  <c r="U454" i="490"/>
  <c r="T454" i="490"/>
  <c r="S454" i="490"/>
  <c r="R454" i="490"/>
  <c r="Q454" i="490"/>
  <c r="P454" i="490"/>
  <c r="O454" i="490"/>
  <c r="I454" i="490"/>
  <c r="G454" i="490"/>
  <c r="AA453" i="490"/>
  <c r="Z453" i="490"/>
  <c r="Y453" i="490"/>
  <c r="X453" i="490"/>
  <c r="U453" i="490"/>
  <c r="T453" i="490"/>
  <c r="S453" i="490"/>
  <c r="R453" i="490"/>
  <c r="Q453" i="490"/>
  <c r="P453" i="490"/>
  <c r="O453" i="490"/>
  <c r="I453" i="490"/>
  <c r="G453" i="490"/>
  <c r="I452" i="490"/>
  <c r="G452" i="490"/>
  <c r="I451" i="490"/>
  <c r="G451" i="490"/>
  <c r="I450" i="490"/>
  <c r="G450" i="490"/>
  <c r="AA449" i="490"/>
  <c r="Z449" i="490"/>
  <c r="Y449" i="490"/>
  <c r="X449" i="490"/>
  <c r="U449" i="490"/>
  <c r="T449" i="490"/>
  <c r="S449" i="490"/>
  <c r="R449" i="490"/>
  <c r="Q449" i="490"/>
  <c r="P449" i="490"/>
  <c r="O449" i="490"/>
  <c r="I449" i="490"/>
  <c r="G449" i="490"/>
  <c r="AA448" i="490"/>
  <c r="Z448" i="490"/>
  <c r="Y448" i="490"/>
  <c r="X448" i="490"/>
  <c r="U448" i="490"/>
  <c r="T448" i="490"/>
  <c r="S448" i="490"/>
  <c r="R448" i="490"/>
  <c r="Q448" i="490"/>
  <c r="P448" i="490"/>
  <c r="O448" i="490"/>
  <c r="I448" i="490"/>
  <c r="G448" i="490"/>
  <c r="AA447" i="490"/>
  <c r="Z447" i="490"/>
  <c r="Y447" i="490"/>
  <c r="X447" i="490"/>
  <c r="U447" i="490"/>
  <c r="T447" i="490"/>
  <c r="S447" i="490"/>
  <c r="R447" i="490"/>
  <c r="Q447" i="490"/>
  <c r="P447" i="490"/>
  <c r="O447" i="490"/>
  <c r="I447" i="490"/>
  <c r="G447" i="490"/>
  <c r="AA446" i="490"/>
  <c r="Z446" i="490"/>
  <c r="Y446" i="490"/>
  <c r="X446" i="490"/>
  <c r="U446" i="490"/>
  <c r="T446" i="490"/>
  <c r="S446" i="490"/>
  <c r="R446" i="490"/>
  <c r="Q446" i="490"/>
  <c r="P446" i="490"/>
  <c r="O446" i="490"/>
  <c r="I446" i="490"/>
  <c r="G446" i="490"/>
  <c r="AA445" i="490"/>
  <c r="Z445" i="490"/>
  <c r="Y445" i="490"/>
  <c r="X445" i="490"/>
  <c r="U445" i="490"/>
  <c r="T445" i="490"/>
  <c r="S445" i="490"/>
  <c r="R445" i="490"/>
  <c r="Q445" i="490"/>
  <c r="P445" i="490"/>
  <c r="O445" i="490"/>
  <c r="I445" i="490"/>
  <c r="G445" i="490"/>
  <c r="AA444" i="490"/>
  <c r="Z444" i="490"/>
  <c r="Y444" i="490"/>
  <c r="X444" i="490"/>
  <c r="U444" i="490"/>
  <c r="T444" i="490"/>
  <c r="S444" i="490"/>
  <c r="R444" i="490"/>
  <c r="Q444" i="490"/>
  <c r="P444" i="490"/>
  <c r="O444" i="490"/>
  <c r="I444" i="490"/>
  <c r="G444" i="490"/>
  <c r="AA443" i="490"/>
  <c r="Z443" i="490"/>
  <c r="Y443" i="490"/>
  <c r="X443" i="490"/>
  <c r="U443" i="490"/>
  <c r="T443" i="490"/>
  <c r="S443" i="490"/>
  <c r="R443" i="490"/>
  <c r="Q443" i="490"/>
  <c r="P443" i="490"/>
  <c r="O443" i="490"/>
  <c r="I443" i="490"/>
  <c r="G443" i="490"/>
  <c r="AA442" i="490"/>
  <c r="Z442" i="490"/>
  <c r="Y442" i="490"/>
  <c r="X442" i="490"/>
  <c r="U442" i="490"/>
  <c r="T442" i="490"/>
  <c r="S442" i="490"/>
  <c r="R442" i="490"/>
  <c r="Q442" i="490"/>
  <c r="P442" i="490"/>
  <c r="O442" i="490"/>
  <c r="I442" i="490"/>
  <c r="G442" i="490"/>
  <c r="AA441" i="490"/>
  <c r="Z441" i="490"/>
  <c r="Y441" i="490"/>
  <c r="X441" i="490"/>
  <c r="U441" i="490"/>
  <c r="T441" i="490"/>
  <c r="S441" i="490"/>
  <c r="R441" i="490"/>
  <c r="Q441" i="490"/>
  <c r="P441" i="490"/>
  <c r="O441" i="490"/>
  <c r="I441" i="490"/>
  <c r="G441" i="490"/>
  <c r="AA440" i="490"/>
  <c r="Z440" i="490"/>
  <c r="Y440" i="490"/>
  <c r="X440" i="490"/>
  <c r="U440" i="490"/>
  <c r="T440" i="490"/>
  <c r="S440" i="490"/>
  <c r="R440" i="490"/>
  <c r="Q440" i="490"/>
  <c r="P440" i="490"/>
  <c r="O440" i="490"/>
  <c r="I440" i="490"/>
  <c r="G440" i="490"/>
  <c r="AA439" i="490"/>
  <c r="Z439" i="490"/>
  <c r="Y439" i="490"/>
  <c r="X439" i="490"/>
  <c r="U439" i="490"/>
  <c r="T439" i="490"/>
  <c r="S439" i="490"/>
  <c r="R439" i="490"/>
  <c r="Q439" i="490"/>
  <c r="P439" i="490"/>
  <c r="O439" i="490"/>
  <c r="I439" i="490"/>
  <c r="G439" i="490"/>
  <c r="AA438" i="490"/>
  <c r="Z438" i="490"/>
  <c r="Y438" i="490"/>
  <c r="X438" i="490"/>
  <c r="U438" i="490"/>
  <c r="T438" i="490"/>
  <c r="S438" i="490"/>
  <c r="R438" i="490"/>
  <c r="Q438" i="490"/>
  <c r="P438" i="490"/>
  <c r="O438" i="490"/>
  <c r="I438" i="490"/>
  <c r="G438" i="490"/>
  <c r="AA437" i="490"/>
  <c r="Z437" i="490"/>
  <c r="Y437" i="490"/>
  <c r="X437" i="490"/>
  <c r="U437" i="490"/>
  <c r="T437" i="490"/>
  <c r="S437" i="490"/>
  <c r="R437" i="490"/>
  <c r="Q437" i="490"/>
  <c r="P437" i="490"/>
  <c r="O437" i="490"/>
  <c r="I437" i="490"/>
  <c r="G437" i="490"/>
  <c r="AA436" i="490"/>
  <c r="Z436" i="490"/>
  <c r="Y436" i="490"/>
  <c r="X436" i="490"/>
  <c r="U436" i="490"/>
  <c r="T436" i="490"/>
  <c r="S436" i="490"/>
  <c r="R436" i="490"/>
  <c r="Q436" i="490"/>
  <c r="P436" i="490"/>
  <c r="O436" i="490"/>
  <c r="I436" i="490"/>
  <c r="G436" i="490"/>
  <c r="AA435" i="490"/>
  <c r="Z435" i="490"/>
  <c r="Y435" i="490"/>
  <c r="X435" i="490"/>
  <c r="U435" i="490"/>
  <c r="T435" i="490"/>
  <c r="S435" i="490"/>
  <c r="R435" i="490"/>
  <c r="Q435" i="490"/>
  <c r="P435" i="490"/>
  <c r="O435" i="490"/>
  <c r="I435" i="490"/>
  <c r="G435" i="490"/>
  <c r="AA434" i="490"/>
  <c r="Z434" i="490"/>
  <c r="Y434" i="490"/>
  <c r="X434" i="490"/>
  <c r="U434" i="490"/>
  <c r="T434" i="490"/>
  <c r="S434" i="490"/>
  <c r="R434" i="490"/>
  <c r="Q434" i="490"/>
  <c r="P434" i="490"/>
  <c r="O434" i="490"/>
  <c r="I434" i="490"/>
  <c r="G434" i="490"/>
  <c r="AA433" i="490"/>
  <c r="Z433" i="490"/>
  <c r="Y433" i="490"/>
  <c r="X433" i="490"/>
  <c r="U433" i="490"/>
  <c r="T433" i="490"/>
  <c r="S433" i="490"/>
  <c r="R433" i="490"/>
  <c r="Q433" i="490"/>
  <c r="P433" i="490"/>
  <c r="O433" i="490"/>
  <c r="I433" i="490"/>
  <c r="G433" i="490"/>
  <c r="AA432" i="490"/>
  <c r="Z432" i="490"/>
  <c r="Y432" i="490"/>
  <c r="X432" i="490"/>
  <c r="U432" i="490"/>
  <c r="T432" i="490"/>
  <c r="S432" i="490"/>
  <c r="R432" i="490"/>
  <c r="Q432" i="490"/>
  <c r="P432" i="490"/>
  <c r="O432" i="490"/>
  <c r="I432" i="490"/>
  <c r="G432" i="490"/>
  <c r="AA431" i="490"/>
  <c r="Z431" i="490"/>
  <c r="Y431" i="490"/>
  <c r="X431" i="490"/>
  <c r="U431" i="490"/>
  <c r="T431" i="490"/>
  <c r="S431" i="490"/>
  <c r="R431" i="490"/>
  <c r="Q431" i="490"/>
  <c r="P431" i="490"/>
  <c r="O431" i="490"/>
  <c r="I431" i="490"/>
  <c r="G431" i="490"/>
  <c r="AA430" i="490"/>
  <c r="Z430" i="490"/>
  <c r="Y430" i="490"/>
  <c r="X430" i="490"/>
  <c r="U430" i="490"/>
  <c r="T430" i="490"/>
  <c r="S430" i="490"/>
  <c r="R430" i="490"/>
  <c r="Q430" i="490"/>
  <c r="P430" i="490"/>
  <c r="O430" i="490"/>
  <c r="I430" i="490"/>
  <c r="G430" i="490"/>
  <c r="AA429" i="490"/>
  <c r="Z429" i="490"/>
  <c r="Y429" i="490"/>
  <c r="X429" i="490"/>
  <c r="U429" i="490"/>
  <c r="T429" i="490"/>
  <c r="S429" i="490"/>
  <c r="R429" i="490"/>
  <c r="Q429" i="490"/>
  <c r="P429" i="490"/>
  <c r="O429" i="490"/>
  <c r="I429" i="490"/>
  <c r="G429" i="490"/>
  <c r="AA428" i="490"/>
  <c r="Z428" i="490"/>
  <c r="Y428" i="490"/>
  <c r="X428" i="490"/>
  <c r="U428" i="490"/>
  <c r="T428" i="490"/>
  <c r="S428" i="490"/>
  <c r="R428" i="490"/>
  <c r="Q428" i="490"/>
  <c r="P428" i="490"/>
  <c r="O428" i="490"/>
  <c r="I428" i="490"/>
  <c r="G428" i="490"/>
  <c r="AA427" i="490"/>
  <c r="Z427" i="490"/>
  <c r="Y427" i="490"/>
  <c r="X427" i="490"/>
  <c r="U427" i="490"/>
  <c r="T427" i="490"/>
  <c r="S427" i="490"/>
  <c r="R427" i="490"/>
  <c r="Q427" i="490"/>
  <c r="P427" i="490"/>
  <c r="O427" i="490"/>
  <c r="I427" i="490"/>
  <c r="G427" i="490"/>
  <c r="AA426" i="490"/>
  <c r="Z426" i="490"/>
  <c r="Y426" i="490"/>
  <c r="X426" i="490"/>
  <c r="U426" i="490"/>
  <c r="T426" i="490"/>
  <c r="S426" i="490"/>
  <c r="R426" i="490"/>
  <c r="Q426" i="490"/>
  <c r="P426" i="490"/>
  <c r="O426" i="490"/>
  <c r="I426" i="490"/>
  <c r="G426" i="490"/>
  <c r="AA425" i="490"/>
  <c r="Z425" i="490"/>
  <c r="Y425" i="490"/>
  <c r="X425" i="490"/>
  <c r="U425" i="490"/>
  <c r="T425" i="490"/>
  <c r="S425" i="490"/>
  <c r="R425" i="490"/>
  <c r="Q425" i="490"/>
  <c r="P425" i="490"/>
  <c r="O425" i="490"/>
  <c r="I425" i="490"/>
  <c r="G425" i="490"/>
  <c r="AA424" i="490"/>
  <c r="Z424" i="490"/>
  <c r="Y424" i="490"/>
  <c r="X424" i="490"/>
  <c r="U424" i="490"/>
  <c r="T424" i="490"/>
  <c r="S424" i="490"/>
  <c r="R424" i="490"/>
  <c r="Q424" i="490"/>
  <c r="P424" i="490"/>
  <c r="O424" i="490"/>
  <c r="I424" i="490"/>
  <c r="G424" i="490"/>
  <c r="AA423" i="490"/>
  <c r="Z423" i="490"/>
  <c r="Y423" i="490"/>
  <c r="X423" i="490"/>
  <c r="U423" i="490"/>
  <c r="T423" i="490"/>
  <c r="S423" i="490"/>
  <c r="R423" i="490"/>
  <c r="Q423" i="490"/>
  <c r="P423" i="490"/>
  <c r="O423" i="490"/>
  <c r="I423" i="490"/>
  <c r="G423" i="490"/>
  <c r="AA422" i="490"/>
  <c r="Z422" i="490"/>
  <c r="Y422" i="490"/>
  <c r="X422" i="490"/>
  <c r="U422" i="490"/>
  <c r="T422" i="490"/>
  <c r="S422" i="490"/>
  <c r="R422" i="490"/>
  <c r="Q422" i="490"/>
  <c r="P422" i="490"/>
  <c r="O422" i="490"/>
  <c r="I422" i="490"/>
  <c r="G422" i="490"/>
  <c r="AA420" i="490"/>
  <c r="Z420" i="490"/>
  <c r="Y420" i="490"/>
  <c r="X420" i="490"/>
  <c r="U420" i="490"/>
  <c r="T420" i="490"/>
  <c r="S420" i="490"/>
  <c r="R420" i="490"/>
  <c r="Q420" i="490"/>
  <c r="P420" i="490"/>
  <c r="O420" i="490"/>
  <c r="I420" i="490"/>
  <c r="G420" i="490"/>
  <c r="AA419" i="490"/>
  <c r="Z419" i="490"/>
  <c r="Y419" i="490"/>
  <c r="X419" i="490"/>
  <c r="U419" i="490"/>
  <c r="T419" i="490"/>
  <c r="S419" i="490"/>
  <c r="R419" i="490"/>
  <c r="Q419" i="490"/>
  <c r="P419" i="490"/>
  <c r="O419" i="490"/>
  <c r="I419" i="490"/>
  <c r="G419" i="490"/>
  <c r="AA418" i="490"/>
  <c r="Z418" i="490"/>
  <c r="Y418" i="490"/>
  <c r="X418" i="490"/>
  <c r="U418" i="490"/>
  <c r="T418" i="490"/>
  <c r="S418" i="490"/>
  <c r="R418" i="490"/>
  <c r="Q418" i="490"/>
  <c r="P418" i="490"/>
  <c r="O418" i="490"/>
  <c r="I418" i="490"/>
  <c r="G418" i="490"/>
  <c r="I417" i="490"/>
  <c r="G417" i="490"/>
  <c r="I416" i="490"/>
  <c r="G416" i="490"/>
  <c r="I415" i="490"/>
  <c r="G415" i="490"/>
  <c r="AA414" i="490"/>
  <c r="Z414" i="490"/>
  <c r="Y414" i="490"/>
  <c r="X414" i="490"/>
  <c r="U414" i="490"/>
  <c r="T414" i="490"/>
  <c r="S414" i="490"/>
  <c r="R414" i="490"/>
  <c r="Q414" i="490"/>
  <c r="P414" i="490"/>
  <c r="O414" i="490"/>
  <c r="I414" i="490"/>
  <c r="G414" i="490"/>
  <c r="AA413" i="490"/>
  <c r="Z413" i="490"/>
  <c r="Y413" i="490"/>
  <c r="X413" i="490"/>
  <c r="U413" i="490"/>
  <c r="T413" i="490"/>
  <c r="S413" i="490"/>
  <c r="R413" i="490"/>
  <c r="Q413" i="490"/>
  <c r="P413" i="490"/>
  <c r="O413" i="490"/>
  <c r="I413" i="490"/>
  <c r="G413" i="490"/>
  <c r="AA412" i="490"/>
  <c r="Z412" i="490"/>
  <c r="Y412" i="490"/>
  <c r="X412" i="490"/>
  <c r="U412" i="490"/>
  <c r="T412" i="490"/>
  <c r="S412" i="490"/>
  <c r="R412" i="490"/>
  <c r="Q412" i="490"/>
  <c r="P412" i="490"/>
  <c r="O412" i="490"/>
  <c r="I412" i="490"/>
  <c r="G412" i="490"/>
  <c r="AA411" i="490"/>
  <c r="Z411" i="490"/>
  <c r="Y411" i="490"/>
  <c r="X411" i="490"/>
  <c r="U411" i="490"/>
  <c r="T411" i="490"/>
  <c r="S411" i="490"/>
  <c r="R411" i="490"/>
  <c r="Q411" i="490"/>
  <c r="P411" i="490"/>
  <c r="O411" i="490"/>
  <c r="I411" i="490"/>
  <c r="G411" i="490"/>
  <c r="AA410" i="490"/>
  <c r="Z410" i="490"/>
  <c r="Y410" i="490"/>
  <c r="X410" i="490"/>
  <c r="U410" i="490"/>
  <c r="T410" i="490"/>
  <c r="S410" i="490"/>
  <c r="R410" i="490"/>
  <c r="Q410" i="490"/>
  <c r="P410" i="490"/>
  <c r="O410" i="490"/>
  <c r="I410" i="490"/>
  <c r="G410" i="490"/>
  <c r="AA409" i="490"/>
  <c r="Z409" i="490"/>
  <c r="Y409" i="490"/>
  <c r="X409" i="490"/>
  <c r="U409" i="490"/>
  <c r="T409" i="490"/>
  <c r="S409" i="490"/>
  <c r="R409" i="490"/>
  <c r="Q409" i="490"/>
  <c r="P409" i="490"/>
  <c r="O409" i="490"/>
  <c r="I409" i="490"/>
  <c r="G409" i="490"/>
  <c r="AA408" i="490"/>
  <c r="Z408" i="490"/>
  <c r="Y408" i="490"/>
  <c r="X408" i="490"/>
  <c r="U408" i="490"/>
  <c r="T408" i="490"/>
  <c r="S408" i="490"/>
  <c r="R408" i="490"/>
  <c r="Q408" i="490"/>
  <c r="P408" i="490"/>
  <c r="O408" i="490"/>
  <c r="I408" i="490"/>
  <c r="G408" i="490"/>
  <c r="AA407" i="490"/>
  <c r="Z407" i="490"/>
  <c r="Y407" i="490"/>
  <c r="X407" i="490"/>
  <c r="U407" i="490"/>
  <c r="T407" i="490"/>
  <c r="S407" i="490"/>
  <c r="R407" i="490"/>
  <c r="Q407" i="490"/>
  <c r="P407" i="490"/>
  <c r="O407" i="490"/>
  <c r="I407" i="490"/>
  <c r="G407" i="490"/>
  <c r="AA406" i="490"/>
  <c r="Z406" i="490"/>
  <c r="Y406" i="490"/>
  <c r="X406" i="490"/>
  <c r="U406" i="490"/>
  <c r="T406" i="490"/>
  <c r="S406" i="490"/>
  <c r="R406" i="490"/>
  <c r="Q406" i="490"/>
  <c r="P406" i="490"/>
  <c r="O406" i="490"/>
  <c r="I406" i="490"/>
  <c r="G406" i="490"/>
  <c r="AA405" i="490"/>
  <c r="Z405" i="490"/>
  <c r="Y405" i="490"/>
  <c r="X405" i="490"/>
  <c r="U405" i="490"/>
  <c r="T405" i="490"/>
  <c r="S405" i="490"/>
  <c r="R405" i="490"/>
  <c r="Q405" i="490"/>
  <c r="P405" i="490"/>
  <c r="O405" i="490"/>
  <c r="I405" i="490"/>
  <c r="G405" i="490"/>
  <c r="AA404" i="490"/>
  <c r="Z404" i="490"/>
  <c r="Y404" i="490"/>
  <c r="X404" i="490"/>
  <c r="U404" i="490"/>
  <c r="T404" i="490"/>
  <c r="S404" i="490"/>
  <c r="R404" i="490"/>
  <c r="Q404" i="490"/>
  <c r="P404" i="490"/>
  <c r="O404" i="490"/>
  <c r="I404" i="490"/>
  <c r="G404" i="490"/>
  <c r="AA403" i="490"/>
  <c r="Z403" i="490"/>
  <c r="Y403" i="490"/>
  <c r="X403" i="490"/>
  <c r="U403" i="490"/>
  <c r="T403" i="490"/>
  <c r="S403" i="490"/>
  <c r="R403" i="490"/>
  <c r="Q403" i="490"/>
  <c r="P403" i="490"/>
  <c r="O403" i="490"/>
  <c r="I403" i="490"/>
  <c r="G403" i="490"/>
  <c r="G402" i="490"/>
  <c r="AA401" i="490"/>
  <c r="Z401" i="490"/>
  <c r="Y401" i="490"/>
  <c r="X401" i="490"/>
  <c r="U401" i="490"/>
  <c r="T401" i="490"/>
  <c r="S401" i="490"/>
  <c r="R401" i="490"/>
  <c r="Q401" i="490"/>
  <c r="P401" i="490"/>
  <c r="O401" i="490"/>
  <c r="I401" i="490"/>
  <c r="G401" i="490"/>
  <c r="AA400" i="490"/>
  <c r="Z400" i="490"/>
  <c r="Y400" i="490"/>
  <c r="X400" i="490"/>
  <c r="U400" i="490"/>
  <c r="T400" i="490"/>
  <c r="S400" i="490"/>
  <c r="R400" i="490"/>
  <c r="Q400" i="490"/>
  <c r="P400" i="490"/>
  <c r="O400" i="490"/>
  <c r="I400" i="490"/>
  <c r="G400" i="490"/>
  <c r="AA399" i="490"/>
  <c r="Z399" i="490"/>
  <c r="Y399" i="490"/>
  <c r="X399" i="490"/>
  <c r="U399" i="490"/>
  <c r="T399" i="490"/>
  <c r="S399" i="490"/>
  <c r="R399" i="490"/>
  <c r="Q399" i="490"/>
  <c r="P399" i="490"/>
  <c r="O399" i="490"/>
  <c r="I399" i="490"/>
  <c r="G399" i="490"/>
  <c r="AA398" i="490"/>
  <c r="Z398" i="490"/>
  <c r="Y398" i="490"/>
  <c r="X398" i="490"/>
  <c r="U398" i="490"/>
  <c r="T398" i="490"/>
  <c r="S398" i="490"/>
  <c r="R398" i="490"/>
  <c r="Q398" i="490"/>
  <c r="P398" i="490"/>
  <c r="O398" i="490"/>
  <c r="I398" i="490"/>
  <c r="G398" i="490"/>
  <c r="AA397" i="490"/>
  <c r="Z397" i="490"/>
  <c r="Y397" i="490"/>
  <c r="X397" i="490"/>
  <c r="U397" i="490"/>
  <c r="T397" i="490"/>
  <c r="S397" i="490"/>
  <c r="R397" i="490"/>
  <c r="Q397" i="490"/>
  <c r="P397" i="490"/>
  <c r="O397" i="490"/>
  <c r="I397" i="490"/>
  <c r="G397" i="490"/>
  <c r="AA396" i="490"/>
  <c r="Z396" i="490"/>
  <c r="Y396" i="490"/>
  <c r="X396" i="490"/>
  <c r="U396" i="490"/>
  <c r="T396" i="490"/>
  <c r="S396" i="490"/>
  <c r="R396" i="490"/>
  <c r="Q396" i="490"/>
  <c r="P396" i="490"/>
  <c r="O396" i="490"/>
  <c r="I396" i="490"/>
  <c r="G396" i="490"/>
  <c r="AA395" i="490"/>
  <c r="Z395" i="490"/>
  <c r="Y395" i="490"/>
  <c r="X395" i="490"/>
  <c r="U395" i="490"/>
  <c r="T395" i="490"/>
  <c r="S395" i="490"/>
  <c r="R395" i="490"/>
  <c r="Q395" i="490"/>
  <c r="P395" i="490"/>
  <c r="O395" i="490"/>
  <c r="I395" i="490"/>
  <c r="G395" i="490"/>
  <c r="AA394" i="490"/>
  <c r="Z394" i="490"/>
  <c r="Y394" i="490"/>
  <c r="X394" i="490"/>
  <c r="U394" i="490"/>
  <c r="T394" i="490"/>
  <c r="S394" i="490"/>
  <c r="R394" i="490"/>
  <c r="Q394" i="490"/>
  <c r="P394" i="490"/>
  <c r="O394" i="490"/>
  <c r="I394" i="490"/>
  <c r="G394" i="490"/>
  <c r="AA393" i="490"/>
  <c r="Z393" i="490"/>
  <c r="Y393" i="490"/>
  <c r="X393" i="490"/>
  <c r="U393" i="490"/>
  <c r="T393" i="490"/>
  <c r="S393" i="490"/>
  <c r="R393" i="490"/>
  <c r="Q393" i="490"/>
  <c r="P393" i="490"/>
  <c r="O393" i="490"/>
  <c r="I393" i="490"/>
  <c r="G393" i="490"/>
  <c r="AA392" i="490"/>
  <c r="Z392" i="490"/>
  <c r="Y392" i="490"/>
  <c r="X392" i="490"/>
  <c r="U392" i="490"/>
  <c r="T392" i="490"/>
  <c r="S392" i="490"/>
  <c r="R392" i="490"/>
  <c r="Q392" i="490"/>
  <c r="P392" i="490"/>
  <c r="O392" i="490"/>
  <c r="I392" i="490"/>
  <c r="G392" i="490"/>
  <c r="AA391" i="490"/>
  <c r="Z391" i="490"/>
  <c r="Y391" i="490"/>
  <c r="X391" i="490"/>
  <c r="U391" i="490"/>
  <c r="T391" i="490"/>
  <c r="S391" i="490"/>
  <c r="R391" i="490"/>
  <c r="Q391" i="490"/>
  <c r="P391" i="490"/>
  <c r="O391" i="490"/>
  <c r="I391" i="490"/>
  <c r="G391" i="490"/>
  <c r="AA390" i="490"/>
  <c r="Z390" i="490"/>
  <c r="Y390" i="490"/>
  <c r="X390" i="490"/>
  <c r="U390" i="490"/>
  <c r="T390" i="490"/>
  <c r="S390" i="490"/>
  <c r="R390" i="490"/>
  <c r="Q390" i="490"/>
  <c r="P390" i="490"/>
  <c r="O390" i="490"/>
  <c r="I390" i="490"/>
  <c r="G390" i="490"/>
  <c r="AA389" i="490"/>
  <c r="Z389" i="490"/>
  <c r="Y389" i="490"/>
  <c r="X389" i="490"/>
  <c r="U389" i="490"/>
  <c r="T389" i="490"/>
  <c r="S389" i="490"/>
  <c r="R389" i="490"/>
  <c r="Q389" i="490"/>
  <c r="P389" i="490"/>
  <c r="O389" i="490"/>
  <c r="I389" i="490"/>
  <c r="G389" i="490"/>
  <c r="AA388" i="490"/>
  <c r="Z388" i="490"/>
  <c r="Y388" i="490"/>
  <c r="X388" i="490"/>
  <c r="U388" i="490"/>
  <c r="T388" i="490"/>
  <c r="S388" i="490"/>
  <c r="R388" i="490"/>
  <c r="Q388" i="490"/>
  <c r="P388" i="490"/>
  <c r="O388" i="490"/>
  <c r="I388" i="490"/>
  <c r="G388" i="490"/>
  <c r="AA387" i="490"/>
  <c r="Z387" i="490"/>
  <c r="Y387" i="490"/>
  <c r="X387" i="490"/>
  <c r="U387" i="490"/>
  <c r="T387" i="490"/>
  <c r="S387" i="490"/>
  <c r="R387" i="490"/>
  <c r="Q387" i="490"/>
  <c r="P387" i="490"/>
  <c r="O387" i="490"/>
  <c r="I387" i="490"/>
  <c r="G387" i="490"/>
  <c r="AA386" i="490"/>
  <c r="Z386" i="490"/>
  <c r="Y386" i="490"/>
  <c r="X386" i="490"/>
  <c r="U386" i="490"/>
  <c r="T386" i="490"/>
  <c r="S386" i="490"/>
  <c r="R386" i="490"/>
  <c r="Q386" i="490"/>
  <c r="P386" i="490"/>
  <c r="O386" i="490"/>
  <c r="I386" i="490"/>
  <c r="G386" i="490"/>
  <c r="AA385" i="490"/>
  <c r="Z385" i="490"/>
  <c r="Y385" i="490"/>
  <c r="X385" i="490"/>
  <c r="U385" i="490"/>
  <c r="T385" i="490"/>
  <c r="S385" i="490"/>
  <c r="R385" i="490"/>
  <c r="Q385" i="490"/>
  <c r="P385" i="490"/>
  <c r="O385" i="490"/>
  <c r="I385" i="490"/>
  <c r="G385" i="490"/>
  <c r="AA384" i="490"/>
  <c r="Z384" i="490"/>
  <c r="Y384" i="490"/>
  <c r="X384" i="490"/>
  <c r="U384" i="490"/>
  <c r="T384" i="490"/>
  <c r="S384" i="490"/>
  <c r="R384" i="490"/>
  <c r="Q384" i="490"/>
  <c r="P384" i="490"/>
  <c r="O384" i="490"/>
  <c r="I384" i="490"/>
  <c r="G384" i="490"/>
  <c r="AA383" i="490"/>
  <c r="Z383" i="490"/>
  <c r="Y383" i="490"/>
  <c r="X383" i="490"/>
  <c r="U383" i="490"/>
  <c r="T383" i="490"/>
  <c r="S383" i="490"/>
  <c r="R383" i="490"/>
  <c r="Q383" i="490"/>
  <c r="P383" i="490"/>
  <c r="O383" i="490"/>
  <c r="I383" i="490"/>
  <c r="G383" i="490"/>
  <c r="AA382" i="490"/>
  <c r="Z382" i="490"/>
  <c r="Y382" i="490"/>
  <c r="X382" i="490"/>
  <c r="U382" i="490"/>
  <c r="T382" i="490"/>
  <c r="S382" i="490"/>
  <c r="R382" i="490"/>
  <c r="Q382" i="490"/>
  <c r="P382" i="490"/>
  <c r="O382" i="490"/>
  <c r="I382" i="490"/>
  <c r="G382" i="490"/>
  <c r="AA381" i="490"/>
  <c r="Z381" i="490"/>
  <c r="Y381" i="490"/>
  <c r="X381" i="490"/>
  <c r="U381" i="490"/>
  <c r="T381" i="490"/>
  <c r="S381" i="490"/>
  <c r="R381" i="490"/>
  <c r="Q381" i="490"/>
  <c r="P381" i="490"/>
  <c r="O381" i="490"/>
  <c r="I381" i="490"/>
  <c r="G381" i="490"/>
  <c r="AA380" i="490"/>
  <c r="Z380" i="490"/>
  <c r="Y380" i="490"/>
  <c r="X380" i="490"/>
  <c r="U380" i="490"/>
  <c r="T380" i="490"/>
  <c r="S380" i="490"/>
  <c r="R380" i="490"/>
  <c r="Q380" i="490"/>
  <c r="P380" i="490"/>
  <c r="O380" i="490"/>
  <c r="I380" i="490"/>
  <c r="G380" i="490"/>
  <c r="AA379" i="490"/>
  <c r="Z379" i="490"/>
  <c r="Y379" i="490"/>
  <c r="X379" i="490"/>
  <c r="U379" i="490"/>
  <c r="T379" i="490"/>
  <c r="S379" i="490"/>
  <c r="R379" i="490"/>
  <c r="Q379" i="490"/>
  <c r="P379" i="490"/>
  <c r="O379" i="490"/>
  <c r="I379" i="490"/>
  <c r="G379" i="490"/>
  <c r="AA378" i="490"/>
  <c r="Z378" i="490"/>
  <c r="Y378" i="490"/>
  <c r="X378" i="490"/>
  <c r="U378" i="490"/>
  <c r="T378" i="490"/>
  <c r="S378" i="490"/>
  <c r="R378" i="490"/>
  <c r="Q378" i="490"/>
  <c r="P378" i="490"/>
  <c r="O378" i="490"/>
  <c r="I378" i="490"/>
  <c r="G378" i="490"/>
  <c r="AA377" i="490"/>
  <c r="Z377" i="490"/>
  <c r="Y377" i="490"/>
  <c r="X377" i="490"/>
  <c r="U377" i="490"/>
  <c r="T377" i="490"/>
  <c r="S377" i="490"/>
  <c r="R377" i="490"/>
  <c r="Q377" i="490"/>
  <c r="P377" i="490"/>
  <c r="O377" i="490"/>
  <c r="I377" i="490"/>
  <c r="G377" i="490"/>
  <c r="AA376" i="490"/>
  <c r="Z376" i="490"/>
  <c r="Y376" i="490"/>
  <c r="X376" i="490"/>
  <c r="U376" i="490"/>
  <c r="T376" i="490"/>
  <c r="S376" i="490"/>
  <c r="R376" i="490"/>
  <c r="Q376" i="490"/>
  <c r="P376" i="490"/>
  <c r="O376" i="490"/>
  <c r="I376" i="490"/>
  <c r="G376" i="490"/>
  <c r="AA375" i="490"/>
  <c r="Z375" i="490"/>
  <c r="Y375" i="490"/>
  <c r="X375" i="490"/>
  <c r="U375" i="490"/>
  <c r="T375" i="490"/>
  <c r="S375" i="490"/>
  <c r="R375" i="490"/>
  <c r="Q375" i="490"/>
  <c r="P375" i="490"/>
  <c r="O375" i="490"/>
  <c r="I375" i="490"/>
  <c r="G375" i="490"/>
  <c r="AA374" i="490"/>
  <c r="Z374" i="490"/>
  <c r="Y374" i="490"/>
  <c r="X374" i="490"/>
  <c r="U374" i="490"/>
  <c r="T374" i="490"/>
  <c r="S374" i="490"/>
  <c r="R374" i="490"/>
  <c r="Q374" i="490"/>
  <c r="P374" i="490"/>
  <c r="O374" i="490"/>
  <c r="I374" i="490"/>
  <c r="G374" i="490"/>
  <c r="AA373" i="490"/>
  <c r="Z373" i="490"/>
  <c r="Y373" i="490"/>
  <c r="X373" i="490"/>
  <c r="U373" i="490"/>
  <c r="T373" i="490"/>
  <c r="S373" i="490"/>
  <c r="R373" i="490"/>
  <c r="Q373" i="490"/>
  <c r="P373" i="490"/>
  <c r="O373" i="490"/>
  <c r="I373" i="490"/>
  <c r="G373" i="490"/>
  <c r="AA372" i="490"/>
  <c r="Z372" i="490"/>
  <c r="Y372" i="490"/>
  <c r="X372" i="490"/>
  <c r="U372" i="490"/>
  <c r="T372" i="490"/>
  <c r="S372" i="490"/>
  <c r="R372" i="490"/>
  <c r="Q372" i="490"/>
  <c r="P372" i="490"/>
  <c r="O372" i="490"/>
  <c r="I372" i="490"/>
  <c r="G372" i="490"/>
  <c r="I371" i="490"/>
  <c r="G371" i="490"/>
  <c r="I370" i="490"/>
  <c r="G370" i="490"/>
  <c r="I369" i="490"/>
  <c r="G369" i="490"/>
  <c r="AA368" i="490"/>
  <c r="Z368" i="490"/>
  <c r="Y368" i="490"/>
  <c r="X368" i="490"/>
  <c r="U368" i="490"/>
  <c r="T368" i="490"/>
  <c r="S368" i="490"/>
  <c r="R368" i="490"/>
  <c r="Q368" i="490"/>
  <c r="P368" i="490"/>
  <c r="O368" i="490"/>
  <c r="I368" i="490"/>
  <c r="G368" i="490"/>
  <c r="AA367" i="490"/>
  <c r="Z367" i="490"/>
  <c r="Y367" i="490"/>
  <c r="X367" i="490"/>
  <c r="U367" i="490"/>
  <c r="T367" i="490"/>
  <c r="S367" i="490"/>
  <c r="R367" i="490"/>
  <c r="Q367" i="490"/>
  <c r="P367" i="490"/>
  <c r="O367" i="490"/>
  <c r="I367" i="490"/>
  <c r="G367" i="490"/>
  <c r="AA366" i="490"/>
  <c r="Z366" i="490"/>
  <c r="Y366" i="490"/>
  <c r="X366" i="490"/>
  <c r="U366" i="490"/>
  <c r="T366" i="490"/>
  <c r="S366" i="490"/>
  <c r="R366" i="490"/>
  <c r="Q366" i="490"/>
  <c r="P366" i="490"/>
  <c r="O366" i="490"/>
  <c r="I366" i="490"/>
  <c r="G366" i="490"/>
  <c r="G365" i="490"/>
  <c r="AA364" i="490"/>
  <c r="Z364" i="490"/>
  <c r="Y364" i="490"/>
  <c r="X364" i="490"/>
  <c r="U364" i="490"/>
  <c r="T364" i="490"/>
  <c r="S364" i="490"/>
  <c r="R364" i="490"/>
  <c r="Q364" i="490"/>
  <c r="P364" i="490"/>
  <c r="O364" i="490"/>
  <c r="I364" i="490"/>
  <c r="G364" i="490"/>
  <c r="AA362" i="490"/>
  <c r="Z362" i="490"/>
  <c r="Y362" i="490"/>
  <c r="X362" i="490"/>
  <c r="U362" i="490"/>
  <c r="T362" i="490"/>
  <c r="S362" i="490"/>
  <c r="R362" i="490"/>
  <c r="Q362" i="490"/>
  <c r="P362" i="490"/>
  <c r="O362" i="490"/>
  <c r="I362" i="490"/>
  <c r="G362" i="490"/>
  <c r="AA361" i="490"/>
  <c r="Z361" i="490"/>
  <c r="Y361" i="490"/>
  <c r="X361" i="490"/>
  <c r="U361" i="490"/>
  <c r="T361" i="490"/>
  <c r="S361" i="490"/>
  <c r="R361" i="490"/>
  <c r="Q361" i="490"/>
  <c r="P361" i="490"/>
  <c r="O361" i="490"/>
  <c r="I361" i="490"/>
  <c r="G361" i="490"/>
  <c r="AA360" i="490"/>
  <c r="Z360" i="490"/>
  <c r="Y360" i="490"/>
  <c r="X360" i="490"/>
  <c r="U360" i="490"/>
  <c r="T360" i="490"/>
  <c r="S360" i="490"/>
  <c r="R360" i="490"/>
  <c r="Q360" i="490"/>
  <c r="P360" i="490"/>
  <c r="O360" i="490"/>
  <c r="I360" i="490"/>
  <c r="G360" i="490"/>
  <c r="AA359" i="490"/>
  <c r="Z359" i="490"/>
  <c r="Y359" i="490"/>
  <c r="X359" i="490"/>
  <c r="U359" i="490"/>
  <c r="T359" i="490"/>
  <c r="S359" i="490"/>
  <c r="R359" i="490"/>
  <c r="Q359" i="490"/>
  <c r="P359" i="490"/>
  <c r="O359" i="490"/>
  <c r="I359" i="490"/>
  <c r="G359" i="490"/>
  <c r="AA358" i="490"/>
  <c r="Z358" i="490"/>
  <c r="Y358" i="490"/>
  <c r="X358" i="490"/>
  <c r="U358" i="490"/>
  <c r="T358" i="490"/>
  <c r="S358" i="490"/>
  <c r="R358" i="490"/>
  <c r="Q358" i="490"/>
  <c r="P358" i="490"/>
  <c r="O358" i="490"/>
  <c r="I358" i="490"/>
  <c r="G358" i="490"/>
  <c r="AA357" i="490"/>
  <c r="Z357" i="490"/>
  <c r="Y357" i="490"/>
  <c r="X357" i="490"/>
  <c r="U357" i="490"/>
  <c r="T357" i="490"/>
  <c r="S357" i="490"/>
  <c r="R357" i="490"/>
  <c r="Q357" i="490"/>
  <c r="P357" i="490"/>
  <c r="O357" i="490"/>
  <c r="I357" i="490"/>
  <c r="G357" i="490"/>
  <c r="AA356" i="490"/>
  <c r="Z356" i="490"/>
  <c r="Y356" i="490"/>
  <c r="X356" i="490"/>
  <c r="U356" i="490"/>
  <c r="T356" i="490"/>
  <c r="S356" i="490"/>
  <c r="R356" i="490"/>
  <c r="Q356" i="490"/>
  <c r="P356" i="490"/>
  <c r="O356" i="490"/>
  <c r="I356" i="490"/>
  <c r="G356" i="490"/>
  <c r="AA355" i="490"/>
  <c r="Z355" i="490"/>
  <c r="Y355" i="490"/>
  <c r="X355" i="490"/>
  <c r="U355" i="490"/>
  <c r="T355" i="490"/>
  <c r="S355" i="490"/>
  <c r="R355" i="490"/>
  <c r="Q355" i="490"/>
  <c r="P355" i="490"/>
  <c r="O355" i="490"/>
  <c r="I355" i="490"/>
  <c r="G355" i="490"/>
  <c r="AA354" i="490"/>
  <c r="Z354" i="490"/>
  <c r="Y354" i="490"/>
  <c r="X354" i="490"/>
  <c r="U354" i="490"/>
  <c r="T354" i="490"/>
  <c r="S354" i="490"/>
  <c r="R354" i="490"/>
  <c r="Q354" i="490"/>
  <c r="P354" i="490"/>
  <c r="O354" i="490"/>
  <c r="I354" i="490"/>
  <c r="G354" i="490"/>
  <c r="AA353" i="490"/>
  <c r="Z353" i="490"/>
  <c r="Y353" i="490"/>
  <c r="X353" i="490"/>
  <c r="U353" i="490"/>
  <c r="T353" i="490"/>
  <c r="S353" i="490"/>
  <c r="R353" i="490"/>
  <c r="Q353" i="490"/>
  <c r="P353" i="490"/>
  <c r="O353" i="490"/>
  <c r="I353" i="490"/>
  <c r="G353" i="490"/>
  <c r="AA352" i="490"/>
  <c r="Z352" i="490"/>
  <c r="Y352" i="490"/>
  <c r="X352" i="490"/>
  <c r="U352" i="490"/>
  <c r="T352" i="490"/>
  <c r="S352" i="490"/>
  <c r="R352" i="490"/>
  <c r="Q352" i="490"/>
  <c r="P352" i="490"/>
  <c r="O352" i="490"/>
  <c r="I352" i="490"/>
  <c r="G352" i="490"/>
  <c r="AA351" i="490"/>
  <c r="Z351" i="490"/>
  <c r="Y351" i="490"/>
  <c r="X351" i="490"/>
  <c r="U351" i="490"/>
  <c r="T351" i="490"/>
  <c r="S351" i="490"/>
  <c r="R351" i="490"/>
  <c r="Q351" i="490"/>
  <c r="P351" i="490"/>
  <c r="O351" i="490"/>
  <c r="I351" i="490"/>
  <c r="G351" i="490"/>
  <c r="AA350" i="490"/>
  <c r="Z350" i="490"/>
  <c r="Y350" i="490"/>
  <c r="X350" i="490"/>
  <c r="U350" i="490"/>
  <c r="T350" i="490"/>
  <c r="S350" i="490"/>
  <c r="R350" i="490"/>
  <c r="Q350" i="490"/>
  <c r="P350" i="490"/>
  <c r="O350" i="490"/>
  <c r="I350" i="490"/>
  <c r="G350" i="490"/>
  <c r="AA349" i="490"/>
  <c r="Z349" i="490"/>
  <c r="Y349" i="490"/>
  <c r="X349" i="490"/>
  <c r="U349" i="490"/>
  <c r="T349" i="490"/>
  <c r="S349" i="490"/>
  <c r="R349" i="490"/>
  <c r="Q349" i="490"/>
  <c r="P349" i="490"/>
  <c r="O349" i="490"/>
  <c r="I349" i="490"/>
  <c r="G349" i="490"/>
  <c r="AA348" i="490"/>
  <c r="Z348" i="490"/>
  <c r="Y348" i="490"/>
  <c r="X348" i="490"/>
  <c r="U348" i="490"/>
  <c r="T348" i="490"/>
  <c r="S348" i="490"/>
  <c r="R348" i="490"/>
  <c r="Q348" i="490"/>
  <c r="P348" i="490"/>
  <c r="O348" i="490"/>
  <c r="I348" i="490"/>
  <c r="G348" i="490"/>
  <c r="AA347" i="490"/>
  <c r="Z347" i="490"/>
  <c r="Y347" i="490"/>
  <c r="X347" i="490"/>
  <c r="U347" i="490"/>
  <c r="T347" i="490"/>
  <c r="S347" i="490"/>
  <c r="R347" i="490"/>
  <c r="Q347" i="490"/>
  <c r="P347" i="490"/>
  <c r="O347" i="490"/>
  <c r="I347" i="490"/>
  <c r="G347" i="490"/>
  <c r="AA346" i="490"/>
  <c r="Z346" i="490"/>
  <c r="Y346" i="490"/>
  <c r="X346" i="490"/>
  <c r="U346" i="490"/>
  <c r="T346" i="490"/>
  <c r="S346" i="490"/>
  <c r="R346" i="490"/>
  <c r="Q346" i="490"/>
  <c r="P346" i="490"/>
  <c r="O346" i="490"/>
  <c r="I346" i="490"/>
  <c r="G346" i="490"/>
  <c r="AA345" i="490"/>
  <c r="Z345" i="490"/>
  <c r="Y345" i="490"/>
  <c r="X345" i="490"/>
  <c r="U345" i="490"/>
  <c r="T345" i="490"/>
  <c r="S345" i="490"/>
  <c r="R345" i="490"/>
  <c r="Q345" i="490"/>
  <c r="P345" i="490"/>
  <c r="O345" i="490"/>
  <c r="I345" i="490"/>
  <c r="G345" i="490"/>
  <c r="AA344" i="490"/>
  <c r="Z344" i="490"/>
  <c r="Y344" i="490"/>
  <c r="X344" i="490"/>
  <c r="U344" i="490"/>
  <c r="T344" i="490"/>
  <c r="S344" i="490"/>
  <c r="R344" i="490"/>
  <c r="Q344" i="490"/>
  <c r="P344" i="490"/>
  <c r="O344" i="490"/>
  <c r="I344" i="490"/>
  <c r="G344" i="490"/>
  <c r="G335" i="490"/>
  <c r="C335" i="490"/>
  <c r="G334" i="490"/>
  <c r="C334" i="490"/>
  <c r="G333" i="490"/>
  <c r="C333" i="490"/>
  <c r="G332" i="490"/>
  <c r="C332" i="490"/>
  <c r="AA328" i="490"/>
  <c r="Z328" i="490"/>
  <c r="Y328" i="490"/>
  <c r="X328" i="490"/>
  <c r="U328" i="490"/>
  <c r="T328" i="490"/>
  <c r="S328" i="490"/>
  <c r="R328" i="490"/>
  <c r="Q328" i="490"/>
  <c r="P328" i="490"/>
  <c r="O328" i="490"/>
  <c r="I328" i="490"/>
  <c r="G328" i="490"/>
  <c r="AA327" i="490"/>
  <c r="Z327" i="490"/>
  <c r="Y327" i="490"/>
  <c r="X327" i="490"/>
  <c r="U327" i="490"/>
  <c r="T327" i="490"/>
  <c r="S327" i="490"/>
  <c r="R327" i="490"/>
  <c r="Q327" i="490"/>
  <c r="P327" i="490"/>
  <c r="O327" i="490"/>
  <c r="I327" i="490"/>
  <c r="G327" i="490"/>
  <c r="AA326" i="490"/>
  <c r="Z326" i="490"/>
  <c r="Y326" i="490"/>
  <c r="X326" i="490"/>
  <c r="U326" i="490"/>
  <c r="T326" i="490"/>
  <c r="S326" i="490"/>
  <c r="R326" i="490"/>
  <c r="Q326" i="490"/>
  <c r="P326" i="490"/>
  <c r="O326" i="490"/>
  <c r="I326" i="490"/>
  <c r="G326" i="490"/>
  <c r="AA325" i="490"/>
  <c r="Z325" i="490"/>
  <c r="Y325" i="490"/>
  <c r="X325" i="490"/>
  <c r="U325" i="490"/>
  <c r="T325" i="490"/>
  <c r="S325" i="490"/>
  <c r="R325" i="490"/>
  <c r="Q325" i="490"/>
  <c r="P325" i="490"/>
  <c r="O325" i="490"/>
  <c r="I325" i="490"/>
  <c r="G325" i="490"/>
  <c r="AA324" i="490"/>
  <c r="Z324" i="490"/>
  <c r="Y324" i="490"/>
  <c r="X324" i="490"/>
  <c r="U324" i="490"/>
  <c r="T324" i="490"/>
  <c r="S324" i="490"/>
  <c r="R324" i="490"/>
  <c r="Q324" i="490"/>
  <c r="P324" i="490"/>
  <c r="O324" i="490"/>
  <c r="I324" i="490"/>
  <c r="G324" i="490"/>
  <c r="AA322" i="490"/>
  <c r="Z322" i="490"/>
  <c r="Y322" i="490"/>
  <c r="X322" i="490"/>
  <c r="U322" i="490"/>
  <c r="T322" i="490"/>
  <c r="S322" i="490"/>
  <c r="R322" i="490"/>
  <c r="Q322" i="490"/>
  <c r="P322" i="490"/>
  <c r="O322" i="490"/>
  <c r="I322" i="490"/>
  <c r="G322" i="490"/>
  <c r="AA321" i="490"/>
  <c r="Z321" i="490"/>
  <c r="Y321" i="490"/>
  <c r="X321" i="490"/>
  <c r="U321" i="490"/>
  <c r="T321" i="490"/>
  <c r="S321" i="490"/>
  <c r="R321" i="490"/>
  <c r="Q321" i="490"/>
  <c r="P321" i="490"/>
  <c r="O321" i="490"/>
  <c r="I321" i="490"/>
  <c r="G321" i="490"/>
  <c r="AA320" i="490"/>
  <c r="Z320" i="490"/>
  <c r="Y320" i="490"/>
  <c r="X320" i="490"/>
  <c r="U320" i="490"/>
  <c r="T320" i="490"/>
  <c r="S320" i="490"/>
  <c r="R320" i="490"/>
  <c r="Q320" i="490"/>
  <c r="P320" i="490"/>
  <c r="O320" i="490"/>
  <c r="I320" i="490"/>
  <c r="G320" i="490"/>
  <c r="AA319" i="490"/>
  <c r="Z319" i="490"/>
  <c r="Y319" i="490"/>
  <c r="X319" i="490"/>
  <c r="U319" i="490"/>
  <c r="T319" i="490"/>
  <c r="S319" i="490"/>
  <c r="R319" i="490"/>
  <c r="Q319" i="490"/>
  <c r="P319" i="490"/>
  <c r="O319" i="490"/>
  <c r="I319" i="490"/>
  <c r="G319" i="490"/>
  <c r="AA318" i="490"/>
  <c r="Z318" i="490"/>
  <c r="Y318" i="490"/>
  <c r="X318" i="490"/>
  <c r="U318" i="490"/>
  <c r="T318" i="490"/>
  <c r="S318" i="490"/>
  <c r="R318" i="490"/>
  <c r="Q318" i="490"/>
  <c r="P318" i="490"/>
  <c r="O318" i="490"/>
  <c r="I318" i="490"/>
  <c r="G318" i="490"/>
  <c r="AA317" i="490"/>
  <c r="Z317" i="490"/>
  <c r="Y317" i="490"/>
  <c r="X317" i="490"/>
  <c r="U317" i="490"/>
  <c r="T317" i="490"/>
  <c r="S317" i="490"/>
  <c r="R317" i="490"/>
  <c r="Q317" i="490"/>
  <c r="P317" i="490"/>
  <c r="O317" i="490"/>
  <c r="I317" i="490"/>
  <c r="G317" i="490"/>
  <c r="AA316" i="490"/>
  <c r="Z316" i="490"/>
  <c r="Y316" i="490"/>
  <c r="X316" i="490"/>
  <c r="U316" i="490"/>
  <c r="T316" i="490"/>
  <c r="S316" i="490"/>
  <c r="R316" i="490"/>
  <c r="Q316" i="490"/>
  <c r="P316" i="490"/>
  <c r="O316" i="490"/>
  <c r="I316" i="490"/>
  <c r="G316" i="490"/>
  <c r="AA314" i="490"/>
  <c r="Z314" i="490"/>
  <c r="Y314" i="490"/>
  <c r="X314" i="490"/>
  <c r="U314" i="490"/>
  <c r="T314" i="490"/>
  <c r="S314" i="490"/>
  <c r="R314" i="490"/>
  <c r="Q314" i="490"/>
  <c r="P314" i="490"/>
  <c r="O314" i="490"/>
  <c r="I314" i="490"/>
  <c r="G314" i="490"/>
  <c r="G313" i="490"/>
  <c r="AA312" i="490"/>
  <c r="Z312" i="490"/>
  <c r="Y312" i="490"/>
  <c r="X312" i="490"/>
  <c r="U312" i="490"/>
  <c r="T312" i="490"/>
  <c r="S312" i="490"/>
  <c r="R312" i="490"/>
  <c r="Q312" i="490"/>
  <c r="P312" i="490"/>
  <c r="O312" i="490"/>
  <c r="I312" i="490"/>
  <c r="G312" i="490"/>
  <c r="AA311" i="490"/>
  <c r="Z311" i="490"/>
  <c r="Y311" i="490"/>
  <c r="X311" i="490"/>
  <c r="U311" i="490"/>
  <c r="T311" i="490"/>
  <c r="S311" i="490"/>
  <c r="R311" i="490"/>
  <c r="Q311" i="490"/>
  <c r="P311" i="490"/>
  <c r="O311" i="490"/>
  <c r="I311" i="490"/>
  <c r="G311" i="490"/>
  <c r="AA310" i="490"/>
  <c r="Z310" i="490"/>
  <c r="Y310" i="490"/>
  <c r="X310" i="490"/>
  <c r="U310" i="490"/>
  <c r="T310" i="490"/>
  <c r="S310" i="490"/>
  <c r="R310" i="490"/>
  <c r="Q310" i="490"/>
  <c r="P310" i="490"/>
  <c r="O310" i="490"/>
  <c r="I310" i="490"/>
  <c r="G310" i="490"/>
  <c r="AA309" i="490"/>
  <c r="Z309" i="490"/>
  <c r="Y309" i="490"/>
  <c r="X309" i="490"/>
  <c r="U309" i="490"/>
  <c r="T309" i="490"/>
  <c r="S309" i="490"/>
  <c r="R309" i="490"/>
  <c r="Q309" i="490"/>
  <c r="P309" i="490"/>
  <c r="O309" i="490"/>
  <c r="I309" i="490"/>
  <c r="G309" i="490"/>
  <c r="AA308" i="490"/>
  <c r="Z308" i="490"/>
  <c r="Y308" i="490"/>
  <c r="X308" i="490"/>
  <c r="U308" i="490"/>
  <c r="T308" i="490"/>
  <c r="S308" i="490"/>
  <c r="R308" i="490"/>
  <c r="Q308" i="490"/>
  <c r="P308" i="490"/>
  <c r="O308" i="490"/>
  <c r="I308" i="490"/>
  <c r="G308" i="490"/>
  <c r="AA306" i="490"/>
  <c r="Z306" i="490"/>
  <c r="Y306" i="490"/>
  <c r="X306" i="490"/>
  <c r="U306" i="490"/>
  <c r="T306" i="490"/>
  <c r="S306" i="490"/>
  <c r="R306" i="490"/>
  <c r="Q306" i="490"/>
  <c r="P306" i="490"/>
  <c r="O306" i="490"/>
  <c r="I306" i="490"/>
  <c r="G306" i="490"/>
  <c r="AA305" i="490"/>
  <c r="Z305" i="490"/>
  <c r="Y305" i="490"/>
  <c r="X305" i="490"/>
  <c r="U305" i="490"/>
  <c r="T305" i="490"/>
  <c r="S305" i="490"/>
  <c r="R305" i="490"/>
  <c r="Q305" i="490"/>
  <c r="P305" i="490"/>
  <c r="O305" i="490"/>
  <c r="I305" i="490"/>
  <c r="G305" i="490"/>
  <c r="AA304" i="490"/>
  <c r="Z304" i="490"/>
  <c r="Y304" i="490"/>
  <c r="X304" i="490"/>
  <c r="U304" i="490"/>
  <c r="T304" i="490"/>
  <c r="S304" i="490"/>
  <c r="R304" i="490"/>
  <c r="Q304" i="490"/>
  <c r="P304" i="490"/>
  <c r="O304" i="490"/>
  <c r="I304" i="490"/>
  <c r="G304" i="490"/>
  <c r="AA303" i="490"/>
  <c r="Z303" i="490"/>
  <c r="Y303" i="490"/>
  <c r="X303" i="490"/>
  <c r="U303" i="490"/>
  <c r="T303" i="490"/>
  <c r="S303" i="490"/>
  <c r="R303" i="490"/>
  <c r="Q303" i="490"/>
  <c r="P303" i="490"/>
  <c r="O303" i="490"/>
  <c r="I303" i="490"/>
  <c r="G303" i="490"/>
  <c r="AA302" i="490"/>
  <c r="Z302" i="490"/>
  <c r="Y302" i="490"/>
  <c r="X302" i="490"/>
  <c r="U302" i="490"/>
  <c r="T302" i="490"/>
  <c r="S302" i="490"/>
  <c r="R302" i="490"/>
  <c r="Q302" i="490"/>
  <c r="P302" i="490"/>
  <c r="O302" i="490"/>
  <c r="I302" i="490"/>
  <c r="G302" i="490"/>
  <c r="AA301" i="490"/>
  <c r="Z301" i="490"/>
  <c r="Y301" i="490"/>
  <c r="X301" i="490"/>
  <c r="U301" i="490"/>
  <c r="T301" i="490"/>
  <c r="S301" i="490"/>
  <c r="R301" i="490"/>
  <c r="Q301" i="490"/>
  <c r="P301" i="490"/>
  <c r="O301" i="490"/>
  <c r="I301" i="490"/>
  <c r="G301" i="490"/>
  <c r="AA300" i="490"/>
  <c r="Z300" i="490"/>
  <c r="Y300" i="490"/>
  <c r="X300" i="490"/>
  <c r="U300" i="490"/>
  <c r="T300" i="490"/>
  <c r="S300" i="490"/>
  <c r="R300" i="490"/>
  <c r="Q300" i="490"/>
  <c r="P300" i="490"/>
  <c r="O300" i="490"/>
  <c r="I300" i="490"/>
  <c r="G300" i="490"/>
  <c r="AA299" i="490"/>
  <c r="Z299" i="490"/>
  <c r="Y299" i="490"/>
  <c r="X299" i="490"/>
  <c r="U299" i="490"/>
  <c r="T299" i="490"/>
  <c r="S299" i="490"/>
  <c r="R299" i="490"/>
  <c r="Q299" i="490"/>
  <c r="P299" i="490"/>
  <c r="O299" i="490"/>
  <c r="I299" i="490"/>
  <c r="G299" i="490"/>
  <c r="AA298" i="490"/>
  <c r="Z298" i="490"/>
  <c r="Y298" i="490"/>
  <c r="X298" i="490"/>
  <c r="U298" i="490"/>
  <c r="T298" i="490"/>
  <c r="S298" i="490"/>
  <c r="R298" i="490"/>
  <c r="Q298" i="490"/>
  <c r="P298" i="490"/>
  <c r="O298" i="490"/>
  <c r="I298" i="490"/>
  <c r="G298" i="490"/>
  <c r="AA297" i="490"/>
  <c r="Z297" i="490"/>
  <c r="Y297" i="490"/>
  <c r="X297" i="490"/>
  <c r="U297" i="490"/>
  <c r="T297" i="490"/>
  <c r="S297" i="490"/>
  <c r="R297" i="490"/>
  <c r="Q297" i="490"/>
  <c r="P297" i="490"/>
  <c r="O297" i="490"/>
  <c r="I297" i="490"/>
  <c r="G297" i="490"/>
  <c r="AA296" i="490"/>
  <c r="Z296" i="490"/>
  <c r="Y296" i="490"/>
  <c r="X296" i="490"/>
  <c r="U296" i="490"/>
  <c r="T296" i="490"/>
  <c r="S296" i="490"/>
  <c r="R296" i="490"/>
  <c r="Q296" i="490"/>
  <c r="P296" i="490"/>
  <c r="O296" i="490"/>
  <c r="I296" i="490"/>
  <c r="G296" i="490"/>
  <c r="AA295" i="490"/>
  <c r="Z295" i="490"/>
  <c r="Y295" i="490"/>
  <c r="X295" i="490"/>
  <c r="U295" i="490"/>
  <c r="T295" i="490"/>
  <c r="S295" i="490"/>
  <c r="R295" i="490"/>
  <c r="Q295" i="490"/>
  <c r="P295" i="490"/>
  <c r="O295" i="490"/>
  <c r="I295" i="490"/>
  <c r="G295" i="490"/>
  <c r="AA294" i="490"/>
  <c r="Z294" i="490"/>
  <c r="Y294" i="490"/>
  <c r="X294" i="490"/>
  <c r="U294" i="490"/>
  <c r="T294" i="490"/>
  <c r="S294" i="490"/>
  <c r="R294" i="490"/>
  <c r="Q294" i="490"/>
  <c r="P294" i="490"/>
  <c r="O294" i="490"/>
  <c r="I294" i="490"/>
  <c r="G294" i="490"/>
  <c r="AA293" i="490"/>
  <c r="Z293" i="490"/>
  <c r="Y293" i="490"/>
  <c r="X293" i="490"/>
  <c r="U293" i="490"/>
  <c r="T293" i="490"/>
  <c r="S293" i="490"/>
  <c r="R293" i="490"/>
  <c r="Q293" i="490"/>
  <c r="P293" i="490"/>
  <c r="O293" i="490"/>
  <c r="I293" i="490"/>
  <c r="G293" i="490"/>
  <c r="AA292" i="490"/>
  <c r="Z292" i="490"/>
  <c r="Y292" i="490"/>
  <c r="X292" i="490"/>
  <c r="U292" i="490"/>
  <c r="T292" i="490"/>
  <c r="S292" i="490"/>
  <c r="R292" i="490"/>
  <c r="Q292" i="490"/>
  <c r="P292" i="490"/>
  <c r="O292" i="490"/>
  <c r="I292" i="490"/>
  <c r="G292" i="490"/>
  <c r="AA290" i="490"/>
  <c r="Z290" i="490"/>
  <c r="Y290" i="490"/>
  <c r="X290" i="490"/>
  <c r="U290" i="490"/>
  <c r="T290" i="490"/>
  <c r="S290" i="490"/>
  <c r="R290" i="490"/>
  <c r="Q290" i="490"/>
  <c r="P290" i="490"/>
  <c r="O290" i="490"/>
  <c r="I290" i="490"/>
  <c r="G290" i="490"/>
  <c r="AA289" i="490"/>
  <c r="Z289" i="490"/>
  <c r="Y289" i="490"/>
  <c r="X289" i="490"/>
  <c r="U289" i="490"/>
  <c r="T289" i="490"/>
  <c r="S289" i="490"/>
  <c r="R289" i="490"/>
  <c r="Q289" i="490"/>
  <c r="P289" i="490"/>
  <c r="O289" i="490"/>
  <c r="I289" i="490"/>
  <c r="G289" i="490"/>
  <c r="AA288" i="490"/>
  <c r="Z288" i="490"/>
  <c r="Y288" i="490"/>
  <c r="X288" i="490"/>
  <c r="U288" i="490"/>
  <c r="T288" i="490"/>
  <c r="S288" i="490"/>
  <c r="R288" i="490"/>
  <c r="Q288" i="490"/>
  <c r="P288" i="490"/>
  <c r="O288" i="490"/>
  <c r="I288" i="490"/>
  <c r="G288" i="490"/>
  <c r="I287" i="490"/>
  <c r="G287" i="490"/>
  <c r="I286" i="490"/>
  <c r="G286" i="490"/>
  <c r="I285" i="490"/>
  <c r="G285" i="490"/>
  <c r="AA284" i="490"/>
  <c r="Z284" i="490"/>
  <c r="Y284" i="490"/>
  <c r="X284" i="490"/>
  <c r="U284" i="490"/>
  <c r="T284" i="490"/>
  <c r="S284" i="490"/>
  <c r="R284" i="490"/>
  <c r="Q284" i="490"/>
  <c r="P284" i="490"/>
  <c r="O284" i="490"/>
  <c r="I284" i="490"/>
  <c r="G284" i="490"/>
  <c r="AA283" i="490"/>
  <c r="Z283" i="490"/>
  <c r="Y283" i="490"/>
  <c r="X283" i="490"/>
  <c r="U283" i="490"/>
  <c r="T283" i="490"/>
  <c r="S283" i="490"/>
  <c r="R283" i="490"/>
  <c r="Q283" i="490"/>
  <c r="P283" i="490"/>
  <c r="O283" i="490"/>
  <c r="I283" i="490"/>
  <c r="G283" i="490"/>
  <c r="AA282" i="490"/>
  <c r="Z282" i="490"/>
  <c r="Y282" i="490"/>
  <c r="X282" i="490"/>
  <c r="U282" i="490"/>
  <c r="T282" i="490"/>
  <c r="S282" i="490"/>
  <c r="R282" i="490"/>
  <c r="Q282" i="490"/>
  <c r="P282" i="490"/>
  <c r="O282" i="490"/>
  <c r="I282" i="490"/>
  <c r="G282" i="490"/>
  <c r="AA281" i="490"/>
  <c r="Z281" i="490"/>
  <c r="Y281" i="490"/>
  <c r="X281" i="490"/>
  <c r="U281" i="490"/>
  <c r="T281" i="490"/>
  <c r="S281" i="490"/>
  <c r="R281" i="490"/>
  <c r="Q281" i="490"/>
  <c r="P281" i="490"/>
  <c r="O281" i="490"/>
  <c r="I281" i="490"/>
  <c r="G281" i="490"/>
  <c r="AA280" i="490"/>
  <c r="Z280" i="490"/>
  <c r="Y280" i="490"/>
  <c r="X280" i="490"/>
  <c r="U280" i="490"/>
  <c r="T280" i="490"/>
  <c r="S280" i="490"/>
  <c r="R280" i="490"/>
  <c r="Q280" i="490"/>
  <c r="P280" i="490"/>
  <c r="O280" i="490"/>
  <c r="I280" i="490"/>
  <c r="G280" i="490"/>
  <c r="AA279" i="490"/>
  <c r="Z279" i="490"/>
  <c r="Y279" i="490"/>
  <c r="X279" i="490"/>
  <c r="U279" i="490"/>
  <c r="T279" i="490"/>
  <c r="S279" i="490"/>
  <c r="R279" i="490"/>
  <c r="Q279" i="490"/>
  <c r="P279" i="490"/>
  <c r="O279" i="490"/>
  <c r="I279" i="490"/>
  <c r="G279" i="490"/>
  <c r="AA278" i="490"/>
  <c r="Z278" i="490"/>
  <c r="Y278" i="490"/>
  <c r="X278" i="490"/>
  <c r="U278" i="490"/>
  <c r="T278" i="490"/>
  <c r="S278" i="490"/>
  <c r="R278" i="490"/>
  <c r="Q278" i="490"/>
  <c r="P278" i="490"/>
  <c r="O278" i="490"/>
  <c r="I278" i="490"/>
  <c r="G278" i="490"/>
  <c r="AA277" i="490"/>
  <c r="Z277" i="490"/>
  <c r="Y277" i="490"/>
  <c r="X277" i="490"/>
  <c r="U277" i="490"/>
  <c r="T277" i="490"/>
  <c r="S277" i="490"/>
  <c r="R277" i="490"/>
  <c r="Q277" i="490"/>
  <c r="P277" i="490"/>
  <c r="O277" i="490"/>
  <c r="I277" i="490"/>
  <c r="G277" i="490"/>
  <c r="AA276" i="490"/>
  <c r="Z276" i="490"/>
  <c r="Y276" i="490"/>
  <c r="X276" i="490"/>
  <c r="U276" i="490"/>
  <c r="T276" i="490"/>
  <c r="S276" i="490"/>
  <c r="R276" i="490"/>
  <c r="Q276" i="490"/>
  <c r="P276" i="490"/>
  <c r="O276" i="490"/>
  <c r="I276" i="490"/>
  <c r="G276" i="490"/>
  <c r="AA275" i="490"/>
  <c r="Z275" i="490"/>
  <c r="Y275" i="490"/>
  <c r="X275" i="490"/>
  <c r="U275" i="490"/>
  <c r="T275" i="490"/>
  <c r="S275" i="490"/>
  <c r="R275" i="490"/>
  <c r="Q275" i="490"/>
  <c r="P275" i="490"/>
  <c r="O275" i="490"/>
  <c r="I275" i="490"/>
  <c r="G275" i="490"/>
  <c r="AA274" i="490"/>
  <c r="Z274" i="490"/>
  <c r="Y274" i="490"/>
  <c r="X274" i="490"/>
  <c r="U274" i="490"/>
  <c r="T274" i="490"/>
  <c r="S274" i="490"/>
  <c r="R274" i="490"/>
  <c r="Q274" i="490"/>
  <c r="P274" i="490"/>
  <c r="O274" i="490"/>
  <c r="I274" i="490"/>
  <c r="G274" i="490"/>
  <c r="AA273" i="490"/>
  <c r="Z273" i="490"/>
  <c r="Y273" i="490"/>
  <c r="X273" i="490"/>
  <c r="U273" i="490"/>
  <c r="T273" i="490"/>
  <c r="S273" i="490"/>
  <c r="R273" i="490"/>
  <c r="Q273" i="490"/>
  <c r="P273" i="490"/>
  <c r="O273" i="490"/>
  <c r="I273" i="490"/>
  <c r="G273" i="490"/>
  <c r="AA272" i="490"/>
  <c r="Z272" i="490"/>
  <c r="Y272" i="490"/>
  <c r="X272" i="490"/>
  <c r="U272" i="490"/>
  <c r="T272" i="490"/>
  <c r="S272" i="490"/>
  <c r="R272" i="490"/>
  <c r="Q272" i="490"/>
  <c r="P272" i="490"/>
  <c r="O272" i="490"/>
  <c r="I272" i="490"/>
  <c r="G272" i="490"/>
  <c r="AA271" i="490"/>
  <c r="Z271" i="490"/>
  <c r="Y271" i="490"/>
  <c r="X271" i="490"/>
  <c r="U271" i="490"/>
  <c r="T271" i="490"/>
  <c r="S271" i="490"/>
  <c r="R271" i="490"/>
  <c r="Q271" i="490"/>
  <c r="P271" i="490"/>
  <c r="O271" i="490"/>
  <c r="I271" i="490"/>
  <c r="G271" i="490"/>
  <c r="AA270" i="490"/>
  <c r="Z270" i="490"/>
  <c r="Y270" i="490"/>
  <c r="X270" i="490"/>
  <c r="U270" i="490"/>
  <c r="T270" i="490"/>
  <c r="S270" i="490"/>
  <c r="R270" i="490"/>
  <c r="Q270" i="490"/>
  <c r="P270" i="490"/>
  <c r="O270" i="490"/>
  <c r="I270" i="490"/>
  <c r="G270" i="490"/>
  <c r="AA269" i="490"/>
  <c r="Z269" i="490"/>
  <c r="Y269" i="490"/>
  <c r="X269" i="490"/>
  <c r="U269" i="490"/>
  <c r="T269" i="490"/>
  <c r="S269" i="490"/>
  <c r="R269" i="490"/>
  <c r="Q269" i="490"/>
  <c r="P269" i="490"/>
  <c r="O269" i="490"/>
  <c r="I269" i="490"/>
  <c r="G269" i="490"/>
  <c r="AA268" i="490"/>
  <c r="Z268" i="490"/>
  <c r="Y268" i="490"/>
  <c r="X268" i="490"/>
  <c r="U268" i="490"/>
  <c r="T268" i="490"/>
  <c r="S268" i="490"/>
  <c r="R268" i="490"/>
  <c r="Q268" i="490"/>
  <c r="P268" i="490"/>
  <c r="O268" i="490"/>
  <c r="I268" i="490"/>
  <c r="G268" i="490"/>
  <c r="AA267" i="490"/>
  <c r="Z267" i="490"/>
  <c r="Y267" i="490"/>
  <c r="X267" i="490"/>
  <c r="U267" i="490"/>
  <c r="T267" i="490"/>
  <c r="S267" i="490"/>
  <c r="R267" i="490"/>
  <c r="Q267" i="490"/>
  <c r="P267" i="490"/>
  <c r="O267" i="490"/>
  <c r="I267" i="490"/>
  <c r="G267" i="490"/>
  <c r="AA266" i="490"/>
  <c r="Z266" i="490"/>
  <c r="Y266" i="490"/>
  <c r="X266" i="490"/>
  <c r="U266" i="490"/>
  <c r="T266" i="490"/>
  <c r="S266" i="490"/>
  <c r="R266" i="490"/>
  <c r="Q266" i="490"/>
  <c r="P266" i="490"/>
  <c r="O266" i="490"/>
  <c r="I266" i="490"/>
  <c r="G266" i="490"/>
  <c r="AA265" i="490"/>
  <c r="Z265" i="490"/>
  <c r="Y265" i="490"/>
  <c r="X265" i="490"/>
  <c r="U265" i="490"/>
  <c r="T265" i="490"/>
  <c r="S265" i="490"/>
  <c r="R265" i="490"/>
  <c r="Q265" i="490"/>
  <c r="P265" i="490"/>
  <c r="O265" i="490"/>
  <c r="I265" i="490"/>
  <c r="G265" i="490"/>
  <c r="AA264" i="490"/>
  <c r="Z264" i="490"/>
  <c r="Y264" i="490"/>
  <c r="X264" i="490"/>
  <c r="U264" i="490"/>
  <c r="T264" i="490"/>
  <c r="S264" i="490"/>
  <c r="R264" i="490"/>
  <c r="Q264" i="490"/>
  <c r="P264" i="490"/>
  <c r="O264" i="490"/>
  <c r="I264" i="490"/>
  <c r="G264" i="490"/>
  <c r="AA263" i="490"/>
  <c r="Z263" i="490"/>
  <c r="Y263" i="490"/>
  <c r="X263" i="490"/>
  <c r="U263" i="490"/>
  <c r="T263" i="490"/>
  <c r="S263" i="490"/>
  <c r="R263" i="490"/>
  <c r="Q263" i="490"/>
  <c r="P263" i="490"/>
  <c r="O263" i="490"/>
  <c r="I263" i="490"/>
  <c r="G263" i="490"/>
  <c r="AA262" i="490"/>
  <c r="Z262" i="490"/>
  <c r="Y262" i="490"/>
  <c r="X262" i="490"/>
  <c r="U262" i="490"/>
  <c r="T262" i="490"/>
  <c r="S262" i="490"/>
  <c r="R262" i="490"/>
  <c r="Q262" i="490"/>
  <c r="P262" i="490"/>
  <c r="O262" i="490"/>
  <c r="I262" i="490"/>
  <c r="G262" i="490"/>
  <c r="AA261" i="490"/>
  <c r="Z261" i="490"/>
  <c r="Y261" i="490"/>
  <c r="X261" i="490"/>
  <c r="U261" i="490"/>
  <c r="T261" i="490"/>
  <c r="S261" i="490"/>
  <c r="R261" i="490"/>
  <c r="Q261" i="490"/>
  <c r="P261" i="490"/>
  <c r="O261" i="490"/>
  <c r="I261" i="490"/>
  <c r="G261" i="490"/>
  <c r="AA260" i="490"/>
  <c r="Z260" i="490"/>
  <c r="Y260" i="490"/>
  <c r="X260" i="490"/>
  <c r="U260" i="490"/>
  <c r="T260" i="490"/>
  <c r="S260" i="490"/>
  <c r="R260" i="490"/>
  <c r="Q260" i="490"/>
  <c r="P260" i="490"/>
  <c r="O260" i="490"/>
  <c r="I260" i="490"/>
  <c r="G260" i="490"/>
  <c r="AA259" i="490"/>
  <c r="Z259" i="490"/>
  <c r="Y259" i="490"/>
  <c r="X259" i="490"/>
  <c r="U259" i="490"/>
  <c r="T259" i="490"/>
  <c r="S259" i="490"/>
  <c r="R259" i="490"/>
  <c r="Q259" i="490"/>
  <c r="P259" i="490"/>
  <c r="O259" i="490"/>
  <c r="I259" i="490"/>
  <c r="G259" i="490"/>
  <c r="AA258" i="490"/>
  <c r="Z258" i="490"/>
  <c r="Y258" i="490"/>
  <c r="X258" i="490"/>
  <c r="U258" i="490"/>
  <c r="T258" i="490"/>
  <c r="S258" i="490"/>
  <c r="R258" i="490"/>
  <c r="Q258" i="490"/>
  <c r="P258" i="490"/>
  <c r="O258" i="490"/>
  <c r="I258" i="490"/>
  <c r="G258" i="490"/>
  <c r="AA257" i="490"/>
  <c r="Z257" i="490"/>
  <c r="Y257" i="490"/>
  <c r="X257" i="490"/>
  <c r="U257" i="490"/>
  <c r="T257" i="490"/>
  <c r="S257" i="490"/>
  <c r="R257" i="490"/>
  <c r="Q257" i="490"/>
  <c r="P257" i="490"/>
  <c r="O257" i="490"/>
  <c r="I257" i="490"/>
  <c r="G257" i="490"/>
  <c r="AA255" i="490"/>
  <c r="Z255" i="490"/>
  <c r="Y255" i="490"/>
  <c r="X255" i="490"/>
  <c r="U255" i="490"/>
  <c r="T255" i="490"/>
  <c r="S255" i="490"/>
  <c r="R255" i="490"/>
  <c r="Q255" i="490"/>
  <c r="P255" i="490"/>
  <c r="O255" i="490"/>
  <c r="I255" i="490"/>
  <c r="G255" i="490"/>
  <c r="AA254" i="490"/>
  <c r="Z254" i="490"/>
  <c r="Y254" i="490"/>
  <c r="X254" i="490"/>
  <c r="U254" i="490"/>
  <c r="T254" i="490"/>
  <c r="S254" i="490"/>
  <c r="R254" i="490"/>
  <c r="Q254" i="490"/>
  <c r="P254" i="490"/>
  <c r="O254" i="490"/>
  <c r="I254" i="490"/>
  <c r="G254" i="490"/>
  <c r="AA253" i="490"/>
  <c r="Z253" i="490"/>
  <c r="Y253" i="490"/>
  <c r="X253" i="490"/>
  <c r="U253" i="490"/>
  <c r="T253" i="490"/>
  <c r="S253" i="490"/>
  <c r="R253" i="490"/>
  <c r="Q253" i="490"/>
  <c r="P253" i="490"/>
  <c r="O253" i="490"/>
  <c r="I253" i="490"/>
  <c r="G253" i="490"/>
  <c r="I252" i="490"/>
  <c r="G252" i="490"/>
  <c r="I251" i="490"/>
  <c r="G251" i="490"/>
  <c r="I250" i="490"/>
  <c r="G250" i="490"/>
  <c r="AA249" i="490"/>
  <c r="Z249" i="490"/>
  <c r="Y249" i="490"/>
  <c r="X249" i="490"/>
  <c r="U249" i="490"/>
  <c r="T249" i="490"/>
  <c r="S249" i="490"/>
  <c r="R249" i="490"/>
  <c r="Q249" i="490"/>
  <c r="P249" i="490"/>
  <c r="O249" i="490"/>
  <c r="N249" i="490"/>
  <c r="I249" i="490"/>
  <c r="G249" i="490"/>
  <c r="AA248" i="490"/>
  <c r="Z248" i="490"/>
  <c r="Y248" i="490"/>
  <c r="X248" i="490"/>
  <c r="U248" i="490"/>
  <c r="T248" i="490"/>
  <c r="S248" i="490"/>
  <c r="R248" i="490"/>
  <c r="Q248" i="490"/>
  <c r="P248" i="490"/>
  <c r="O248" i="490"/>
  <c r="N248" i="490"/>
  <c r="I248" i="490"/>
  <c r="G248" i="490"/>
  <c r="AA247" i="490"/>
  <c r="Z247" i="490"/>
  <c r="Y247" i="490"/>
  <c r="X247" i="490"/>
  <c r="U247" i="490"/>
  <c r="T247" i="490"/>
  <c r="S247" i="490"/>
  <c r="R247" i="490"/>
  <c r="Q247" i="490"/>
  <c r="P247" i="490"/>
  <c r="O247" i="490"/>
  <c r="N247" i="490"/>
  <c r="I247" i="490"/>
  <c r="G247" i="490"/>
  <c r="AA246" i="490"/>
  <c r="Z246" i="490"/>
  <c r="Y246" i="490"/>
  <c r="X246" i="490"/>
  <c r="U246" i="490"/>
  <c r="T246" i="490"/>
  <c r="S246" i="490"/>
  <c r="R246" i="490"/>
  <c r="Q246" i="490"/>
  <c r="P246" i="490"/>
  <c r="O246" i="490"/>
  <c r="N246" i="490"/>
  <c r="I246" i="490"/>
  <c r="G246" i="490"/>
  <c r="AA245" i="490"/>
  <c r="Z245" i="490"/>
  <c r="Y245" i="490"/>
  <c r="X245" i="490"/>
  <c r="U245" i="490"/>
  <c r="T245" i="490"/>
  <c r="S245" i="490"/>
  <c r="R245" i="490"/>
  <c r="Q245" i="490"/>
  <c r="P245" i="490"/>
  <c r="O245" i="490"/>
  <c r="I245" i="490"/>
  <c r="G245" i="490"/>
  <c r="AA244" i="490"/>
  <c r="Z244" i="490"/>
  <c r="Y244" i="490"/>
  <c r="X244" i="490"/>
  <c r="U244" i="490"/>
  <c r="T244" i="490"/>
  <c r="S244" i="490"/>
  <c r="R244" i="490"/>
  <c r="Q244" i="490"/>
  <c r="P244" i="490"/>
  <c r="O244" i="490"/>
  <c r="I244" i="490"/>
  <c r="G244" i="490"/>
  <c r="AA243" i="490"/>
  <c r="Z243" i="490"/>
  <c r="Y243" i="490"/>
  <c r="X243" i="490"/>
  <c r="U243" i="490"/>
  <c r="T243" i="490"/>
  <c r="S243" i="490"/>
  <c r="R243" i="490"/>
  <c r="Q243" i="490"/>
  <c r="P243" i="490"/>
  <c r="O243" i="490"/>
  <c r="I243" i="490"/>
  <c r="G243" i="490"/>
  <c r="AA242" i="490"/>
  <c r="Z242" i="490"/>
  <c r="Y242" i="490"/>
  <c r="X242" i="490"/>
  <c r="U242" i="490"/>
  <c r="T242" i="490"/>
  <c r="S242" i="490"/>
  <c r="R242" i="490"/>
  <c r="Q242" i="490"/>
  <c r="P242" i="490"/>
  <c r="O242" i="490"/>
  <c r="I242" i="490"/>
  <c r="G242" i="490"/>
  <c r="AA241" i="490"/>
  <c r="Z241" i="490"/>
  <c r="Y241" i="490"/>
  <c r="X241" i="490"/>
  <c r="U241" i="490"/>
  <c r="T241" i="490"/>
  <c r="S241" i="490"/>
  <c r="R241" i="490"/>
  <c r="Q241" i="490"/>
  <c r="P241" i="490"/>
  <c r="O241" i="490"/>
  <c r="N241" i="490"/>
  <c r="I241" i="490"/>
  <c r="G241" i="490"/>
  <c r="AA240" i="490"/>
  <c r="Z240" i="490"/>
  <c r="Y240" i="490"/>
  <c r="X240" i="490"/>
  <c r="U240" i="490"/>
  <c r="T240" i="490"/>
  <c r="S240" i="490"/>
  <c r="R240" i="490"/>
  <c r="Q240" i="490"/>
  <c r="P240" i="490"/>
  <c r="O240" i="490"/>
  <c r="I240" i="490"/>
  <c r="G240" i="490"/>
  <c r="AA239" i="490"/>
  <c r="Z239" i="490"/>
  <c r="Y239" i="490"/>
  <c r="X239" i="490"/>
  <c r="U239" i="490"/>
  <c r="T239" i="490"/>
  <c r="S239" i="490"/>
  <c r="R239" i="490"/>
  <c r="Q239" i="490"/>
  <c r="P239" i="490"/>
  <c r="O239" i="490"/>
  <c r="I239" i="490"/>
  <c r="G239" i="490"/>
  <c r="AA238" i="490"/>
  <c r="Z238" i="490"/>
  <c r="Y238" i="490"/>
  <c r="X238" i="490"/>
  <c r="U238" i="490"/>
  <c r="T238" i="490"/>
  <c r="S238" i="490"/>
  <c r="R238" i="490"/>
  <c r="Q238" i="490"/>
  <c r="P238" i="490"/>
  <c r="O238" i="490"/>
  <c r="N238" i="490"/>
  <c r="I238" i="490"/>
  <c r="G238" i="490"/>
  <c r="I237" i="490"/>
  <c r="G237" i="490"/>
  <c r="AA236" i="490"/>
  <c r="Z236" i="490"/>
  <c r="Y236" i="490"/>
  <c r="X236" i="490"/>
  <c r="U236" i="490"/>
  <c r="T236" i="490"/>
  <c r="S236" i="490"/>
  <c r="R236" i="490"/>
  <c r="Q236" i="490"/>
  <c r="P236" i="490"/>
  <c r="O236" i="490"/>
  <c r="I236" i="490"/>
  <c r="G236" i="490"/>
  <c r="AA235" i="490"/>
  <c r="Z235" i="490"/>
  <c r="Y235" i="490"/>
  <c r="X235" i="490"/>
  <c r="U235" i="490"/>
  <c r="T235" i="490"/>
  <c r="S235" i="490"/>
  <c r="R235" i="490"/>
  <c r="Q235" i="490"/>
  <c r="P235" i="490"/>
  <c r="O235" i="490"/>
  <c r="I235" i="490"/>
  <c r="G235" i="490"/>
  <c r="AA234" i="490"/>
  <c r="Z234" i="490"/>
  <c r="Y234" i="490"/>
  <c r="X234" i="490"/>
  <c r="U234" i="490"/>
  <c r="T234" i="490"/>
  <c r="S234" i="490"/>
  <c r="R234" i="490"/>
  <c r="Q234" i="490"/>
  <c r="P234" i="490"/>
  <c r="O234" i="490"/>
  <c r="I234" i="490"/>
  <c r="G234" i="490"/>
  <c r="AA233" i="490"/>
  <c r="Z233" i="490"/>
  <c r="Y233" i="490"/>
  <c r="X233" i="490"/>
  <c r="U233" i="490"/>
  <c r="T233" i="490"/>
  <c r="S233" i="490"/>
  <c r="R233" i="490"/>
  <c r="Q233" i="490"/>
  <c r="P233" i="490"/>
  <c r="O233" i="490"/>
  <c r="I233" i="490"/>
  <c r="G233" i="490"/>
  <c r="AA232" i="490"/>
  <c r="Z232" i="490"/>
  <c r="Y232" i="490"/>
  <c r="X232" i="490"/>
  <c r="U232" i="490"/>
  <c r="T232" i="490"/>
  <c r="S232" i="490"/>
  <c r="R232" i="490"/>
  <c r="Q232" i="490"/>
  <c r="P232" i="490"/>
  <c r="O232" i="490"/>
  <c r="I232" i="490"/>
  <c r="G232" i="490"/>
  <c r="AA231" i="490"/>
  <c r="Z231" i="490"/>
  <c r="Y231" i="490"/>
  <c r="X231" i="490"/>
  <c r="U231" i="490"/>
  <c r="T231" i="490"/>
  <c r="S231" i="490"/>
  <c r="R231" i="490"/>
  <c r="Q231" i="490"/>
  <c r="P231" i="490"/>
  <c r="O231" i="490"/>
  <c r="I231" i="490"/>
  <c r="G231" i="490"/>
  <c r="AA230" i="490"/>
  <c r="Z230" i="490"/>
  <c r="Y230" i="490"/>
  <c r="X230" i="490"/>
  <c r="U230" i="490"/>
  <c r="T230" i="490"/>
  <c r="S230" i="490"/>
  <c r="R230" i="490"/>
  <c r="Q230" i="490"/>
  <c r="P230" i="490"/>
  <c r="O230" i="490"/>
  <c r="I230" i="490"/>
  <c r="G230" i="490"/>
  <c r="AA229" i="490"/>
  <c r="Z229" i="490"/>
  <c r="Y229" i="490"/>
  <c r="X229" i="490"/>
  <c r="U229" i="490"/>
  <c r="T229" i="490"/>
  <c r="S229" i="490"/>
  <c r="R229" i="490"/>
  <c r="Q229" i="490"/>
  <c r="P229" i="490"/>
  <c r="O229" i="490"/>
  <c r="I229" i="490"/>
  <c r="G229" i="490"/>
  <c r="AA228" i="490"/>
  <c r="Z228" i="490"/>
  <c r="Y228" i="490"/>
  <c r="X228" i="490"/>
  <c r="U228" i="490"/>
  <c r="T228" i="490"/>
  <c r="S228" i="490"/>
  <c r="R228" i="490"/>
  <c r="Q228" i="490"/>
  <c r="P228" i="490"/>
  <c r="O228" i="490"/>
  <c r="I228" i="490"/>
  <c r="G228" i="490"/>
  <c r="AA227" i="490"/>
  <c r="Z227" i="490"/>
  <c r="Y227" i="490"/>
  <c r="X227" i="490"/>
  <c r="U227" i="490"/>
  <c r="T227" i="490"/>
  <c r="S227" i="490"/>
  <c r="R227" i="490"/>
  <c r="Q227" i="490"/>
  <c r="P227" i="490"/>
  <c r="O227" i="490"/>
  <c r="I227" i="490"/>
  <c r="G227" i="490"/>
  <c r="AA226" i="490"/>
  <c r="Z226" i="490"/>
  <c r="Y226" i="490"/>
  <c r="X226" i="490"/>
  <c r="U226" i="490"/>
  <c r="T226" i="490"/>
  <c r="S226" i="490"/>
  <c r="R226" i="490"/>
  <c r="Q226" i="490"/>
  <c r="P226" i="490"/>
  <c r="O226" i="490"/>
  <c r="I226" i="490"/>
  <c r="G226" i="490"/>
  <c r="AA225" i="490"/>
  <c r="Z225" i="490"/>
  <c r="Y225" i="490"/>
  <c r="X225" i="490"/>
  <c r="U225" i="490"/>
  <c r="T225" i="490"/>
  <c r="S225" i="490"/>
  <c r="R225" i="490"/>
  <c r="Q225" i="490"/>
  <c r="P225" i="490"/>
  <c r="O225" i="490"/>
  <c r="I225" i="490"/>
  <c r="G225" i="490"/>
  <c r="AA224" i="490"/>
  <c r="Z224" i="490"/>
  <c r="Y224" i="490"/>
  <c r="X224" i="490"/>
  <c r="U224" i="490"/>
  <c r="T224" i="490"/>
  <c r="S224" i="490"/>
  <c r="R224" i="490"/>
  <c r="Q224" i="490"/>
  <c r="P224" i="490"/>
  <c r="O224" i="490"/>
  <c r="I224" i="490"/>
  <c r="G224" i="490"/>
  <c r="AA223" i="490"/>
  <c r="Z223" i="490"/>
  <c r="Y223" i="490"/>
  <c r="X223" i="490"/>
  <c r="U223" i="490"/>
  <c r="T223" i="490"/>
  <c r="S223" i="490"/>
  <c r="R223" i="490"/>
  <c r="Q223" i="490"/>
  <c r="P223" i="490"/>
  <c r="O223" i="490"/>
  <c r="I223" i="490"/>
  <c r="G223" i="490"/>
  <c r="AA222" i="490"/>
  <c r="Z222" i="490"/>
  <c r="Y222" i="490"/>
  <c r="X222" i="490"/>
  <c r="U222" i="490"/>
  <c r="T222" i="490"/>
  <c r="S222" i="490"/>
  <c r="R222" i="490"/>
  <c r="Q222" i="490"/>
  <c r="P222" i="490"/>
  <c r="O222" i="490"/>
  <c r="I222" i="490"/>
  <c r="G222" i="490"/>
  <c r="AA221" i="490"/>
  <c r="Z221" i="490"/>
  <c r="Y221" i="490"/>
  <c r="X221" i="490"/>
  <c r="U221" i="490"/>
  <c r="T221" i="490"/>
  <c r="S221" i="490"/>
  <c r="R221" i="490"/>
  <c r="Q221" i="490"/>
  <c r="P221" i="490"/>
  <c r="O221" i="490"/>
  <c r="I221" i="490"/>
  <c r="G221" i="490"/>
  <c r="AA220" i="490"/>
  <c r="Z220" i="490"/>
  <c r="Y220" i="490"/>
  <c r="X220" i="490"/>
  <c r="U220" i="490"/>
  <c r="T220" i="490"/>
  <c r="S220" i="490"/>
  <c r="R220" i="490"/>
  <c r="Q220" i="490"/>
  <c r="P220" i="490"/>
  <c r="O220" i="490"/>
  <c r="I220" i="490"/>
  <c r="G220" i="490"/>
  <c r="AA219" i="490"/>
  <c r="Z219" i="490"/>
  <c r="Y219" i="490"/>
  <c r="X219" i="490"/>
  <c r="U219" i="490"/>
  <c r="T219" i="490"/>
  <c r="S219" i="490"/>
  <c r="R219" i="490"/>
  <c r="Q219" i="490"/>
  <c r="P219" i="490"/>
  <c r="O219" i="490"/>
  <c r="I219" i="490"/>
  <c r="G219" i="490"/>
  <c r="AA218" i="490"/>
  <c r="Z218" i="490"/>
  <c r="Y218" i="490"/>
  <c r="X218" i="490"/>
  <c r="U218" i="490"/>
  <c r="T218" i="490"/>
  <c r="S218" i="490"/>
  <c r="R218" i="490"/>
  <c r="Q218" i="490"/>
  <c r="P218" i="490"/>
  <c r="O218" i="490"/>
  <c r="I218" i="490"/>
  <c r="G218" i="490"/>
  <c r="AA217" i="490"/>
  <c r="Z217" i="490"/>
  <c r="Y217" i="490"/>
  <c r="X217" i="490"/>
  <c r="U217" i="490"/>
  <c r="T217" i="490"/>
  <c r="S217" i="490"/>
  <c r="R217" i="490"/>
  <c r="Q217" i="490"/>
  <c r="P217" i="490"/>
  <c r="O217" i="490"/>
  <c r="I217" i="490"/>
  <c r="G217" i="490"/>
  <c r="AA216" i="490"/>
  <c r="Z216" i="490"/>
  <c r="Y216" i="490"/>
  <c r="X216" i="490"/>
  <c r="U216" i="490"/>
  <c r="T216" i="490"/>
  <c r="S216" i="490"/>
  <c r="R216" i="490"/>
  <c r="Q216" i="490"/>
  <c r="P216" i="490"/>
  <c r="O216" i="490"/>
  <c r="I216" i="490"/>
  <c r="G216" i="490"/>
  <c r="AA215" i="490"/>
  <c r="Z215" i="490"/>
  <c r="Y215" i="490"/>
  <c r="X215" i="490"/>
  <c r="U215" i="490"/>
  <c r="T215" i="490"/>
  <c r="S215" i="490"/>
  <c r="R215" i="490"/>
  <c r="Q215" i="490"/>
  <c r="P215" i="490"/>
  <c r="O215" i="490"/>
  <c r="I215" i="490"/>
  <c r="G215" i="490"/>
  <c r="AA214" i="490"/>
  <c r="Z214" i="490"/>
  <c r="Y214" i="490"/>
  <c r="X214" i="490"/>
  <c r="U214" i="490"/>
  <c r="T214" i="490"/>
  <c r="S214" i="490"/>
  <c r="R214" i="490"/>
  <c r="Q214" i="490"/>
  <c r="P214" i="490"/>
  <c r="O214" i="490"/>
  <c r="I214" i="490"/>
  <c r="G214" i="490"/>
  <c r="AA213" i="490"/>
  <c r="Z213" i="490"/>
  <c r="Y213" i="490"/>
  <c r="X213" i="490"/>
  <c r="U213" i="490"/>
  <c r="T213" i="490"/>
  <c r="S213" i="490"/>
  <c r="R213" i="490"/>
  <c r="Q213" i="490"/>
  <c r="P213" i="490"/>
  <c r="O213" i="490"/>
  <c r="I213" i="490"/>
  <c r="G213" i="490"/>
  <c r="AA212" i="490"/>
  <c r="Z212" i="490"/>
  <c r="Y212" i="490"/>
  <c r="X212" i="490"/>
  <c r="U212" i="490"/>
  <c r="T212" i="490"/>
  <c r="S212" i="490"/>
  <c r="R212" i="490"/>
  <c r="Q212" i="490"/>
  <c r="P212" i="490"/>
  <c r="O212" i="490"/>
  <c r="N212" i="490"/>
  <c r="I212" i="490"/>
  <c r="G212" i="490"/>
  <c r="AA211" i="490"/>
  <c r="Z211" i="490"/>
  <c r="Y211" i="490"/>
  <c r="X211" i="490"/>
  <c r="U211" i="490"/>
  <c r="T211" i="490"/>
  <c r="S211" i="490"/>
  <c r="R211" i="490"/>
  <c r="Q211" i="490"/>
  <c r="P211" i="490"/>
  <c r="O211" i="490"/>
  <c r="I211" i="490"/>
  <c r="G211" i="490"/>
  <c r="AA210" i="490"/>
  <c r="Z210" i="490"/>
  <c r="Y210" i="490"/>
  <c r="X210" i="490"/>
  <c r="U210" i="490"/>
  <c r="T210" i="490"/>
  <c r="S210" i="490"/>
  <c r="R210" i="490"/>
  <c r="Q210" i="490"/>
  <c r="P210" i="490"/>
  <c r="O210" i="490"/>
  <c r="I210" i="490"/>
  <c r="G210" i="490"/>
  <c r="AA209" i="490"/>
  <c r="Z209" i="490"/>
  <c r="Y209" i="490"/>
  <c r="X209" i="490"/>
  <c r="U209" i="490"/>
  <c r="T209" i="490"/>
  <c r="S209" i="490"/>
  <c r="R209" i="490"/>
  <c r="Q209" i="490"/>
  <c r="P209" i="490"/>
  <c r="O209" i="490"/>
  <c r="I209" i="490"/>
  <c r="G209" i="490"/>
  <c r="AA208" i="490"/>
  <c r="Z208" i="490"/>
  <c r="Y208" i="490"/>
  <c r="X208" i="490"/>
  <c r="U208" i="490"/>
  <c r="T208" i="490"/>
  <c r="S208" i="490"/>
  <c r="R208" i="490"/>
  <c r="Q208" i="490"/>
  <c r="P208" i="490"/>
  <c r="O208" i="490"/>
  <c r="N208" i="490"/>
  <c r="I208" i="490"/>
  <c r="G208" i="490"/>
  <c r="AA207" i="490"/>
  <c r="Z207" i="490"/>
  <c r="Y207" i="490"/>
  <c r="X207" i="490"/>
  <c r="U207" i="490"/>
  <c r="T207" i="490"/>
  <c r="S207" i="490"/>
  <c r="R207" i="490"/>
  <c r="Q207" i="490"/>
  <c r="P207" i="490"/>
  <c r="O207" i="490"/>
  <c r="I207" i="490"/>
  <c r="G207" i="490"/>
  <c r="I206" i="490"/>
  <c r="G206" i="490"/>
  <c r="I205" i="490"/>
  <c r="G205" i="490"/>
  <c r="I204" i="490"/>
  <c r="G204" i="490"/>
  <c r="AA203" i="490"/>
  <c r="Z203" i="490"/>
  <c r="Y203" i="490"/>
  <c r="X203" i="490"/>
  <c r="U203" i="490"/>
  <c r="T203" i="490"/>
  <c r="S203" i="490"/>
  <c r="R203" i="490"/>
  <c r="Q203" i="490"/>
  <c r="P203" i="490"/>
  <c r="O203" i="490"/>
  <c r="I203" i="490"/>
  <c r="G203" i="490"/>
  <c r="AA202" i="490"/>
  <c r="Z202" i="490"/>
  <c r="Y202" i="490"/>
  <c r="X202" i="490"/>
  <c r="U202" i="490"/>
  <c r="T202" i="490"/>
  <c r="S202" i="490"/>
  <c r="R202" i="490"/>
  <c r="Q202" i="490"/>
  <c r="P202" i="490"/>
  <c r="O202" i="490"/>
  <c r="I202" i="490"/>
  <c r="G202" i="490"/>
  <c r="AA201" i="490"/>
  <c r="Z201" i="490"/>
  <c r="Y201" i="490"/>
  <c r="X201" i="490"/>
  <c r="U201" i="490"/>
  <c r="T201" i="490"/>
  <c r="S201" i="490"/>
  <c r="R201" i="490"/>
  <c r="Q201" i="490"/>
  <c r="P201" i="490"/>
  <c r="O201" i="490"/>
  <c r="I201" i="490"/>
  <c r="G201" i="490"/>
  <c r="I200" i="490"/>
  <c r="G200" i="490"/>
  <c r="AA199" i="490"/>
  <c r="Z199" i="490"/>
  <c r="Y199" i="490"/>
  <c r="X199" i="490"/>
  <c r="U199" i="490"/>
  <c r="T199" i="490"/>
  <c r="S199" i="490"/>
  <c r="R199" i="490"/>
  <c r="Q199" i="490"/>
  <c r="P199" i="490"/>
  <c r="O199" i="490"/>
  <c r="I199" i="490"/>
  <c r="G199" i="490"/>
  <c r="AA197" i="490"/>
  <c r="Z197" i="490"/>
  <c r="Y197" i="490"/>
  <c r="X197" i="490"/>
  <c r="U197" i="490"/>
  <c r="T197" i="490"/>
  <c r="S197" i="490"/>
  <c r="R197" i="490"/>
  <c r="Q197" i="490"/>
  <c r="P197" i="490"/>
  <c r="O197" i="490"/>
  <c r="I197" i="490"/>
  <c r="G197" i="490"/>
  <c r="AA196" i="490"/>
  <c r="Z196" i="490"/>
  <c r="Y196" i="490"/>
  <c r="X196" i="490"/>
  <c r="U196" i="490"/>
  <c r="T196" i="490"/>
  <c r="S196" i="490"/>
  <c r="R196" i="490"/>
  <c r="Q196" i="490"/>
  <c r="P196" i="490"/>
  <c r="O196" i="490"/>
  <c r="I196" i="490"/>
  <c r="G196" i="490"/>
  <c r="AA195" i="490"/>
  <c r="Z195" i="490"/>
  <c r="Y195" i="490"/>
  <c r="X195" i="490"/>
  <c r="U195" i="490"/>
  <c r="T195" i="490"/>
  <c r="S195" i="490"/>
  <c r="R195" i="490"/>
  <c r="Q195" i="490"/>
  <c r="P195" i="490"/>
  <c r="O195" i="490"/>
  <c r="N195" i="490"/>
  <c r="I195" i="490"/>
  <c r="G195" i="490"/>
  <c r="AA194" i="490"/>
  <c r="Z194" i="490"/>
  <c r="Y194" i="490"/>
  <c r="X194" i="490"/>
  <c r="U194" i="490"/>
  <c r="T194" i="490"/>
  <c r="S194" i="490"/>
  <c r="R194" i="490"/>
  <c r="Q194" i="490"/>
  <c r="P194" i="490"/>
  <c r="O194" i="490"/>
  <c r="N194" i="490"/>
  <c r="I194" i="490"/>
  <c r="G194" i="490"/>
  <c r="AA193" i="490"/>
  <c r="Z193" i="490"/>
  <c r="Y193" i="490"/>
  <c r="X193" i="490"/>
  <c r="U193" i="490"/>
  <c r="T193" i="490"/>
  <c r="S193" i="490"/>
  <c r="R193" i="490"/>
  <c r="Q193" i="490"/>
  <c r="P193" i="490"/>
  <c r="O193" i="490"/>
  <c r="N193" i="490"/>
  <c r="I193" i="490"/>
  <c r="G193" i="490"/>
  <c r="AA192" i="490"/>
  <c r="Z192" i="490"/>
  <c r="Y192" i="490"/>
  <c r="X192" i="490"/>
  <c r="U192" i="490"/>
  <c r="T192" i="490"/>
  <c r="S192" i="490"/>
  <c r="R192" i="490"/>
  <c r="Q192" i="490"/>
  <c r="P192" i="490"/>
  <c r="O192" i="490"/>
  <c r="N192" i="490"/>
  <c r="I192" i="490"/>
  <c r="G192" i="490"/>
  <c r="AA191" i="490"/>
  <c r="Z191" i="490"/>
  <c r="Y191" i="490"/>
  <c r="X191" i="490"/>
  <c r="U191" i="490"/>
  <c r="T191" i="490"/>
  <c r="S191" i="490"/>
  <c r="R191" i="490"/>
  <c r="Q191" i="490"/>
  <c r="P191" i="490"/>
  <c r="O191" i="490"/>
  <c r="I191" i="490"/>
  <c r="G191" i="490"/>
  <c r="AA190" i="490"/>
  <c r="Z190" i="490"/>
  <c r="Y190" i="490"/>
  <c r="X190" i="490"/>
  <c r="U190" i="490"/>
  <c r="T190" i="490"/>
  <c r="S190" i="490"/>
  <c r="R190" i="490"/>
  <c r="Q190" i="490"/>
  <c r="P190" i="490"/>
  <c r="O190" i="490"/>
  <c r="I190" i="490"/>
  <c r="G190" i="490"/>
  <c r="AA189" i="490"/>
  <c r="Z189" i="490"/>
  <c r="Y189" i="490"/>
  <c r="X189" i="490"/>
  <c r="U189" i="490"/>
  <c r="T189" i="490"/>
  <c r="S189" i="490"/>
  <c r="R189" i="490"/>
  <c r="Q189" i="490"/>
  <c r="P189" i="490"/>
  <c r="O189" i="490"/>
  <c r="I189" i="490"/>
  <c r="G189" i="490"/>
  <c r="AA188" i="490"/>
  <c r="Z188" i="490"/>
  <c r="Y188" i="490"/>
  <c r="X188" i="490"/>
  <c r="U188" i="490"/>
  <c r="T188" i="490"/>
  <c r="S188" i="490"/>
  <c r="R188" i="490"/>
  <c r="Q188" i="490"/>
  <c r="P188" i="490"/>
  <c r="O188" i="490"/>
  <c r="I188" i="490"/>
  <c r="G188" i="490"/>
  <c r="AA187" i="490"/>
  <c r="Z187" i="490"/>
  <c r="Y187" i="490"/>
  <c r="X187" i="490"/>
  <c r="U187" i="490"/>
  <c r="T187" i="490"/>
  <c r="S187" i="490"/>
  <c r="R187" i="490"/>
  <c r="Q187" i="490"/>
  <c r="P187" i="490"/>
  <c r="O187" i="490"/>
  <c r="I187" i="490"/>
  <c r="G187" i="490"/>
  <c r="AA186" i="490"/>
  <c r="Z186" i="490"/>
  <c r="Y186" i="490"/>
  <c r="X186" i="490"/>
  <c r="U186" i="490"/>
  <c r="T186" i="490"/>
  <c r="S186" i="490"/>
  <c r="R186" i="490"/>
  <c r="Q186" i="490"/>
  <c r="P186" i="490"/>
  <c r="O186" i="490"/>
  <c r="I186" i="490"/>
  <c r="G186" i="490"/>
  <c r="AA185" i="490"/>
  <c r="Z185" i="490"/>
  <c r="Y185" i="490"/>
  <c r="X185" i="490"/>
  <c r="U185" i="490"/>
  <c r="T185" i="490"/>
  <c r="S185" i="490"/>
  <c r="R185" i="490"/>
  <c r="Q185" i="490"/>
  <c r="P185" i="490"/>
  <c r="O185" i="490"/>
  <c r="I185" i="490"/>
  <c r="G185" i="490"/>
  <c r="AA184" i="490"/>
  <c r="Z184" i="490"/>
  <c r="Y184" i="490"/>
  <c r="X184" i="490"/>
  <c r="U184" i="490"/>
  <c r="T184" i="490"/>
  <c r="S184" i="490"/>
  <c r="R184" i="490"/>
  <c r="Q184" i="490"/>
  <c r="P184" i="490"/>
  <c r="O184" i="490"/>
  <c r="I184" i="490"/>
  <c r="G184" i="490"/>
  <c r="AA183" i="490"/>
  <c r="Z183" i="490"/>
  <c r="Y183" i="490"/>
  <c r="X183" i="490"/>
  <c r="U183" i="490"/>
  <c r="T183" i="490"/>
  <c r="S183" i="490"/>
  <c r="R183" i="490"/>
  <c r="Q183" i="490"/>
  <c r="P183" i="490"/>
  <c r="O183" i="490"/>
  <c r="I183" i="490"/>
  <c r="G183" i="490"/>
  <c r="AA182" i="490"/>
  <c r="Z182" i="490"/>
  <c r="Y182" i="490"/>
  <c r="X182" i="490"/>
  <c r="U182" i="490"/>
  <c r="T182" i="490"/>
  <c r="S182" i="490"/>
  <c r="R182" i="490"/>
  <c r="Q182" i="490"/>
  <c r="P182" i="490"/>
  <c r="O182" i="490"/>
  <c r="N182" i="490"/>
  <c r="I182" i="490"/>
  <c r="G182" i="490"/>
  <c r="AA181" i="490"/>
  <c r="Z181" i="490"/>
  <c r="Y181" i="490"/>
  <c r="X181" i="490"/>
  <c r="U181" i="490"/>
  <c r="T181" i="490"/>
  <c r="S181" i="490"/>
  <c r="R181" i="490"/>
  <c r="Q181" i="490"/>
  <c r="P181" i="490"/>
  <c r="O181" i="490"/>
  <c r="I181" i="490"/>
  <c r="G181" i="490"/>
  <c r="AA180" i="490"/>
  <c r="Z180" i="490"/>
  <c r="Y180" i="490"/>
  <c r="X180" i="490"/>
  <c r="U180" i="490"/>
  <c r="T180" i="490"/>
  <c r="S180" i="490"/>
  <c r="R180" i="490"/>
  <c r="Q180" i="490"/>
  <c r="P180" i="490"/>
  <c r="O180" i="490"/>
  <c r="I180" i="490"/>
  <c r="G180" i="490"/>
  <c r="AA179" i="490"/>
  <c r="Z179" i="490"/>
  <c r="Y179" i="490"/>
  <c r="X179" i="490"/>
  <c r="U179" i="490"/>
  <c r="T179" i="490"/>
  <c r="S179" i="490"/>
  <c r="R179" i="490"/>
  <c r="Q179" i="490"/>
  <c r="P179" i="490"/>
  <c r="O179" i="490"/>
  <c r="I179" i="490"/>
  <c r="G179" i="490"/>
  <c r="AA178" i="490"/>
  <c r="Z178" i="490"/>
  <c r="Y178" i="490"/>
  <c r="X178" i="490"/>
  <c r="U178" i="490"/>
  <c r="T178" i="490"/>
  <c r="S178" i="490"/>
  <c r="R178" i="490"/>
  <c r="Q178" i="490"/>
  <c r="P178" i="490"/>
  <c r="O178" i="490"/>
  <c r="I178" i="490"/>
  <c r="G178" i="490"/>
  <c r="AA177" i="490"/>
  <c r="Z177" i="490"/>
  <c r="Y177" i="490"/>
  <c r="X177" i="490"/>
  <c r="U177" i="490"/>
  <c r="T177" i="490"/>
  <c r="S177" i="490"/>
  <c r="R177" i="490"/>
  <c r="Q177" i="490"/>
  <c r="P177" i="490"/>
  <c r="O177" i="490"/>
  <c r="I177" i="490"/>
  <c r="G177" i="490"/>
  <c r="G168" i="490"/>
  <c r="C168" i="490"/>
  <c r="G167" i="490"/>
  <c r="C167" i="490"/>
  <c r="G166" i="490"/>
  <c r="C166" i="490"/>
  <c r="G165" i="490"/>
  <c r="C165" i="490"/>
  <c r="G161" i="490"/>
  <c r="AA160" i="490"/>
  <c r="Z160" i="490"/>
  <c r="Y160" i="490"/>
  <c r="X160" i="490"/>
  <c r="U160" i="490"/>
  <c r="T160" i="490"/>
  <c r="S160" i="490"/>
  <c r="R160" i="490"/>
  <c r="Q160" i="490"/>
  <c r="P160" i="490"/>
  <c r="O160" i="490"/>
  <c r="N160" i="490"/>
  <c r="I160" i="490"/>
  <c r="H160" i="490"/>
  <c r="G160" i="490"/>
  <c r="AA159" i="490"/>
  <c r="Z159" i="490"/>
  <c r="Y159" i="490"/>
  <c r="X159" i="490"/>
  <c r="U159" i="490"/>
  <c r="T159" i="490"/>
  <c r="S159" i="490"/>
  <c r="R159" i="490"/>
  <c r="Q159" i="490"/>
  <c r="P159" i="490"/>
  <c r="O159" i="490"/>
  <c r="N159" i="490"/>
  <c r="I159" i="490"/>
  <c r="H159" i="490"/>
  <c r="G159" i="490"/>
  <c r="AA158" i="490"/>
  <c r="Z158" i="490"/>
  <c r="Y158" i="490"/>
  <c r="X158" i="490"/>
  <c r="U158" i="490"/>
  <c r="T158" i="490"/>
  <c r="S158" i="490"/>
  <c r="R158" i="490"/>
  <c r="Q158" i="490"/>
  <c r="P158" i="490"/>
  <c r="O158" i="490"/>
  <c r="N158" i="490"/>
  <c r="I158" i="490"/>
  <c r="H158" i="490"/>
  <c r="G158" i="490"/>
  <c r="AA157" i="490"/>
  <c r="Z157" i="490"/>
  <c r="Y157" i="490"/>
  <c r="X157" i="490"/>
  <c r="U157" i="490"/>
  <c r="T157" i="490"/>
  <c r="S157" i="490"/>
  <c r="R157" i="490"/>
  <c r="Q157" i="490"/>
  <c r="P157" i="490"/>
  <c r="O157" i="490"/>
  <c r="I157" i="490"/>
  <c r="G157" i="490"/>
  <c r="AA156" i="490"/>
  <c r="Z156" i="490"/>
  <c r="Y156" i="490"/>
  <c r="X156" i="490"/>
  <c r="U156" i="490"/>
  <c r="T156" i="490"/>
  <c r="S156" i="490"/>
  <c r="R156" i="490"/>
  <c r="Q156" i="490"/>
  <c r="P156" i="490"/>
  <c r="O156" i="490"/>
  <c r="I156" i="490"/>
  <c r="G156" i="490"/>
  <c r="AA155" i="490"/>
  <c r="Z155" i="490"/>
  <c r="Y155" i="490"/>
  <c r="X155" i="490"/>
  <c r="U155" i="490"/>
  <c r="T155" i="490"/>
  <c r="S155" i="490"/>
  <c r="R155" i="490"/>
  <c r="Q155" i="490"/>
  <c r="P155" i="490"/>
  <c r="O155" i="490"/>
  <c r="N155" i="490"/>
  <c r="I155" i="490"/>
  <c r="H155" i="490"/>
  <c r="G155" i="490"/>
  <c r="G153" i="490"/>
  <c r="AA152" i="490"/>
  <c r="Z152" i="490"/>
  <c r="Y152" i="490"/>
  <c r="X152" i="490"/>
  <c r="U152" i="490"/>
  <c r="T152" i="490"/>
  <c r="S152" i="490"/>
  <c r="R152" i="490"/>
  <c r="Q152" i="490"/>
  <c r="P152" i="490"/>
  <c r="O152" i="490"/>
  <c r="I152" i="490"/>
  <c r="G152" i="490"/>
  <c r="AA151" i="490"/>
  <c r="Z151" i="490"/>
  <c r="Y151" i="490"/>
  <c r="X151" i="490"/>
  <c r="U151" i="490"/>
  <c r="T151" i="490"/>
  <c r="S151" i="490"/>
  <c r="R151" i="490"/>
  <c r="Q151" i="490"/>
  <c r="P151" i="490"/>
  <c r="O151" i="490"/>
  <c r="I151" i="490"/>
  <c r="G151" i="490"/>
  <c r="AA150" i="490"/>
  <c r="Z150" i="490"/>
  <c r="Y150" i="490"/>
  <c r="X150" i="490"/>
  <c r="U150" i="490"/>
  <c r="T150" i="490"/>
  <c r="S150" i="490"/>
  <c r="R150" i="490"/>
  <c r="Q150" i="490"/>
  <c r="P150" i="490"/>
  <c r="O150" i="490"/>
  <c r="N150" i="490"/>
  <c r="I150" i="490"/>
  <c r="H150" i="490"/>
  <c r="G150" i="490"/>
  <c r="AA149" i="490"/>
  <c r="Z149" i="490"/>
  <c r="Y149" i="490"/>
  <c r="X149" i="490"/>
  <c r="U149" i="490"/>
  <c r="T149" i="490"/>
  <c r="S149" i="490"/>
  <c r="R149" i="490"/>
  <c r="Q149" i="490"/>
  <c r="P149" i="490"/>
  <c r="O149" i="490"/>
  <c r="I149" i="490"/>
  <c r="G149" i="490"/>
  <c r="AA148" i="490"/>
  <c r="Z148" i="490"/>
  <c r="Y148" i="490"/>
  <c r="X148" i="490"/>
  <c r="U148" i="490"/>
  <c r="T148" i="490"/>
  <c r="S148" i="490"/>
  <c r="R148" i="490"/>
  <c r="Q148" i="490"/>
  <c r="P148" i="490"/>
  <c r="O148" i="490"/>
  <c r="I148" i="490"/>
  <c r="G148" i="490"/>
  <c r="AA147" i="490"/>
  <c r="Z147" i="490"/>
  <c r="Y147" i="490"/>
  <c r="X147" i="490"/>
  <c r="U147" i="490"/>
  <c r="T147" i="490"/>
  <c r="S147" i="490"/>
  <c r="R147" i="490"/>
  <c r="Q147" i="490"/>
  <c r="P147" i="490"/>
  <c r="O147" i="490"/>
  <c r="I147" i="490"/>
  <c r="G147" i="490"/>
  <c r="AA146" i="490"/>
  <c r="Z146" i="490"/>
  <c r="Y146" i="490"/>
  <c r="X146" i="490"/>
  <c r="U146" i="490"/>
  <c r="T146" i="490"/>
  <c r="S146" i="490"/>
  <c r="R146" i="490"/>
  <c r="Q146" i="490"/>
  <c r="P146" i="490"/>
  <c r="O146" i="490"/>
  <c r="I146" i="490"/>
  <c r="G146" i="490"/>
  <c r="AA144" i="490"/>
  <c r="Z144" i="490"/>
  <c r="Y144" i="490"/>
  <c r="X144" i="490"/>
  <c r="U144" i="490"/>
  <c r="T144" i="490"/>
  <c r="S144" i="490"/>
  <c r="R144" i="490"/>
  <c r="Q144" i="490"/>
  <c r="P144" i="490"/>
  <c r="O144" i="490"/>
  <c r="I144" i="490"/>
  <c r="G144" i="490"/>
  <c r="G143" i="490"/>
  <c r="AA142" i="490"/>
  <c r="Z142" i="490"/>
  <c r="Y142" i="490"/>
  <c r="X142" i="490"/>
  <c r="U142" i="490"/>
  <c r="T142" i="490"/>
  <c r="S142" i="490"/>
  <c r="R142" i="490"/>
  <c r="Q142" i="490"/>
  <c r="P142" i="490"/>
  <c r="O142" i="490"/>
  <c r="I142" i="490"/>
  <c r="G142" i="490"/>
  <c r="AA141" i="490"/>
  <c r="Z141" i="490"/>
  <c r="Y141" i="490"/>
  <c r="X141" i="490"/>
  <c r="U141" i="490"/>
  <c r="T141" i="490"/>
  <c r="S141" i="490"/>
  <c r="R141" i="490"/>
  <c r="Q141" i="490"/>
  <c r="P141" i="490"/>
  <c r="O141" i="490"/>
  <c r="I141" i="490"/>
  <c r="G141" i="490"/>
  <c r="AA140" i="490"/>
  <c r="Z140" i="490"/>
  <c r="Y140" i="490"/>
  <c r="X140" i="490"/>
  <c r="U140" i="490"/>
  <c r="T140" i="490"/>
  <c r="S140" i="490"/>
  <c r="R140" i="490"/>
  <c r="Q140" i="490"/>
  <c r="P140" i="490"/>
  <c r="O140" i="490"/>
  <c r="I140" i="490"/>
  <c r="G140" i="490"/>
  <c r="AA139" i="490"/>
  <c r="Z139" i="490"/>
  <c r="Y139" i="490"/>
  <c r="X139" i="490"/>
  <c r="U139" i="490"/>
  <c r="T139" i="490"/>
  <c r="S139" i="490"/>
  <c r="R139" i="490"/>
  <c r="Q139" i="490"/>
  <c r="P139" i="490"/>
  <c r="O139" i="490"/>
  <c r="I139" i="490"/>
  <c r="G139" i="490"/>
  <c r="AA138" i="490"/>
  <c r="Z138" i="490"/>
  <c r="Y138" i="490"/>
  <c r="X138" i="490"/>
  <c r="U138" i="490"/>
  <c r="T138" i="490"/>
  <c r="S138" i="490"/>
  <c r="R138" i="490"/>
  <c r="Q138" i="490"/>
  <c r="P138" i="490"/>
  <c r="O138" i="490"/>
  <c r="I138" i="490"/>
  <c r="G138" i="490"/>
  <c r="AA136" i="490"/>
  <c r="Z136" i="490"/>
  <c r="Y136" i="490"/>
  <c r="X136" i="490"/>
  <c r="U136" i="490"/>
  <c r="T136" i="490"/>
  <c r="S136" i="490"/>
  <c r="R136" i="490"/>
  <c r="Q136" i="490"/>
  <c r="P136" i="490"/>
  <c r="O136" i="490"/>
  <c r="I136" i="490"/>
  <c r="G136" i="490"/>
  <c r="AA135" i="490"/>
  <c r="Z135" i="490"/>
  <c r="Y135" i="490"/>
  <c r="X135" i="490"/>
  <c r="U135" i="490"/>
  <c r="T135" i="490"/>
  <c r="S135" i="490"/>
  <c r="R135" i="490"/>
  <c r="Q135" i="490"/>
  <c r="P135" i="490"/>
  <c r="O135" i="490"/>
  <c r="I135" i="490"/>
  <c r="G135" i="490"/>
  <c r="AA134" i="490"/>
  <c r="Z134" i="490"/>
  <c r="Y134" i="490"/>
  <c r="X134" i="490"/>
  <c r="U134" i="490"/>
  <c r="T134" i="490"/>
  <c r="S134" i="490"/>
  <c r="R134" i="490"/>
  <c r="Q134" i="490"/>
  <c r="P134" i="490"/>
  <c r="O134" i="490"/>
  <c r="I134" i="490"/>
  <c r="G134" i="490"/>
  <c r="AA133" i="490"/>
  <c r="Z133" i="490"/>
  <c r="Y133" i="490"/>
  <c r="X133" i="490"/>
  <c r="U133" i="490"/>
  <c r="T133" i="490"/>
  <c r="S133" i="490"/>
  <c r="R133" i="490"/>
  <c r="Q133" i="490"/>
  <c r="P133" i="490"/>
  <c r="O133" i="490"/>
  <c r="I133" i="490"/>
  <c r="G133" i="490"/>
  <c r="AA132" i="490"/>
  <c r="Z132" i="490"/>
  <c r="Y132" i="490"/>
  <c r="X132" i="490"/>
  <c r="U132" i="490"/>
  <c r="T132" i="490"/>
  <c r="S132" i="490"/>
  <c r="R132" i="490"/>
  <c r="Q132" i="490"/>
  <c r="P132" i="490"/>
  <c r="O132" i="490"/>
  <c r="I132" i="490"/>
  <c r="G132" i="490"/>
  <c r="AA131" i="490"/>
  <c r="Z131" i="490"/>
  <c r="Y131" i="490"/>
  <c r="X131" i="490"/>
  <c r="U131" i="490"/>
  <c r="T131" i="490"/>
  <c r="S131" i="490"/>
  <c r="R131" i="490"/>
  <c r="Q131" i="490"/>
  <c r="P131" i="490"/>
  <c r="O131" i="490"/>
  <c r="I131" i="490"/>
  <c r="G131" i="490"/>
  <c r="AA130" i="490"/>
  <c r="Z130" i="490"/>
  <c r="Y130" i="490"/>
  <c r="X130" i="490"/>
  <c r="U130" i="490"/>
  <c r="T130" i="490"/>
  <c r="S130" i="490"/>
  <c r="R130" i="490"/>
  <c r="Q130" i="490"/>
  <c r="P130" i="490"/>
  <c r="O130" i="490"/>
  <c r="I130" i="490"/>
  <c r="G130" i="490"/>
  <c r="AA129" i="490"/>
  <c r="Z129" i="490"/>
  <c r="Y129" i="490"/>
  <c r="X129" i="490"/>
  <c r="U129" i="490"/>
  <c r="T129" i="490"/>
  <c r="S129" i="490"/>
  <c r="R129" i="490"/>
  <c r="Q129" i="490"/>
  <c r="P129" i="490"/>
  <c r="O129" i="490"/>
  <c r="I129" i="490"/>
  <c r="G129" i="490"/>
  <c r="AA128" i="490"/>
  <c r="Z128" i="490"/>
  <c r="Y128" i="490"/>
  <c r="X128" i="490"/>
  <c r="U128" i="490"/>
  <c r="T128" i="490"/>
  <c r="S128" i="490"/>
  <c r="R128" i="490"/>
  <c r="Q128" i="490"/>
  <c r="P128" i="490"/>
  <c r="O128" i="490"/>
  <c r="I128" i="490"/>
  <c r="G128" i="490"/>
  <c r="AA127" i="490"/>
  <c r="Z127" i="490"/>
  <c r="Y127" i="490"/>
  <c r="X127" i="490"/>
  <c r="U127" i="490"/>
  <c r="T127" i="490"/>
  <c r="S127" i="490"/>
  <c r="R127" i="490"/>
  <c r="Q127" i="490"/>
  <c r="P127" i="490"/>
  <c r="O127" i="490"/>
  <c r="I127" i="490"/>
  <c r="G127" i="490"/>
  <c r="AA126" i="490"/>
  <c r="Z126" i="490"/>
  <c r="Y126" i="490"/>
  <c r="X126" i="490"/>
  <c r="U126" i="490"/>
  <c r="T126" i="490"/>
  <c r="S126" i="490"/>
  <c r="R126" i="490"/>
  <c r="Q126" i="490"/>
  <c r="P126" i="490"/>
  <c r="O126" i="490"/>
  <c r="I126" i="490"/>
  <c r="G126" i="490"/>
  <c r="AA125" i="490"/>
  <c r="Z125" i="490"/>
  <c r="Y125" i="490"/>
  <c r="X125" i="490"/>
  <c r="U125" i="490"/>
  <c r="T125" i="490"/>
  <c r="S125" i="490"/>
  <c r="R125" i="490"/>
  <c r="Q125" i="490"/>
  <c r="P125" i="490"/>
  <c r="O125" i="490"/>
  <c r="I125" i="490"/>
  <c r="G125" i="490"/>
  <c r="AA124" i="490"/>
  <c r="Z124" i="490"/>
  <c r="Y124" i="490"/>
  <c r="X124" i="490"/>
  <c r="U124" i="490"/>
  <c r="T124" i="490"/>
  <c r="S124" i="490"/>
  <c r="R124" i="490"/>
  <c r="Q124" i="490"/>
  <c r="P124" i="490"/>
  <c r="O124" i="490"/>
  <c r="I124" i="490"/>
  <c r="G124" i="490"/>
  <c r="AA123" i="490"/>
  <c r="Z123" i="490"/>
  <c r="Y123" i="490"/>
  <c r="X123" i="490"/>
  <c r="U123" i="490"/>
  <c r="T123" i="490"/>
  <c r="S123" i="490"/>
  <c r="R123" i="490"/>
  <c r="Q123" i="490"/>
  <c r="P123" i="490"/>
  <c r="O123" i="490"/>
  <c r="I123" i="490"/>
  <c r="G123" i="490"/>
  <c r="AA122" i="490"/>
  <c r="Z122" i="490"/>
  <c r="Y122" i="490"/>
  <c r="X122" i="490"/>
  <c r="U122" i="490"/>
  <c r="T122" i="490"/>
  <c r="S122" i="490"/>
  <c r="R122" i="490"/>
  <c r="Q122" i="490"/>
  <c r="P122" i="490"/>
  <c r="O122" i="490"/>
  <c r="I122" i="490"/>
  <c r="G122" i="490"/>
  <c r="AA120" i="490"/>
  <c r="Z120" i="490"/>
  <c r="Y120" i="490"/>
  <c r="X120" i="490"/>
  <c r="U120" i="490"/>
  <c r="T120" i="490"/>
  <c r="S120" i="490"/>
  <c r="R120" i="490"/>
  <c r="Q120" i="490"/>
  <c r="P120" i="490"/>
  <c r="O120" i="490"/>
  <c r="I120" i="490"/>
  <c r="G120" i="490"/>
  <c r="AA119" i="490"/>
  <c r="Z119" i="490"/>
  <c r="Y119" i="490"/>
  <c r="X119" i="490"/>
  <c r="U119" i="490"/>
  <c r="T119" i="490"/>
  <c r="S119" i="490"/>
  <c r="R119" i="490"/>
  <c r="Q119" i="490"/>
  <c r="P119" i="490"/>
  <c r="O119" i="490"/>
  <c r="I119" i="490"/>
  <c r="G119" i="490"/>
  <c r="AA118" i="490"/>
  <c r="Z118" i="490"/>
  <c r="Y118" i="490"/>
  <c r="X118" i="490"/>
  <c r="U118" i="490"/>
  <c r="T118" i="490"/>
  <c r="S118" i="490"/>
  <c r="R118" i="490"/>
  <c r="Q118" i="490"/>
  <c r="P118" i="490"/>
  <c r="O118" i="490"/>
  <c r="I118" i="490"/>
  <c r="G118" i="490"/>
  <c r="I117" i="490"/>
  <c r="G117" i="490"/>
  <c r="I116" i="490"/>
  <c r="G116" i="490"/>
  <c r="I115" i="490"/>
  <c r="G115" i="490"/>
  <c r="AA114" i="490"/>
  <c r="Z114" i="490"/>
  <c r="Y114" i="490"/>
  <c r="X114" i="490"/>
  <c r="U114" i="490"/>
  <c r="T114" i="490"/>
  <c r="S114" i="490"/>
  <c r="R114" i="490"/>
  <c r="Q114" i="490"/>
  <c r="P114" i="490"/>
  <c r="O114" i="490"/>
  <c r="I114" i="490"/>
  <c r="G114" i="490"/>
  <c r="AA113" i="490"/>
  <c r="Z113" i="490"/>
  <c r="Y113" i="490"/>
  <c r="X113" i="490"/>
  <c r="U113" i="490"/>
  <c r="T113" i="490"/>
  <c r="S113" i="490"/>
  <c r="R113" i="490"/>
  <c r="Q113" i="490"/>
  <c r="P113" i="490"/>
  <c r="O113" i="490"/>
  <c r="I113" i="490"/>
  <c r="G113" i="490"/>
  <c r="AA112" i="490"/>
  <c r="Z112" i="490"/>
  <c r="Y112" i="490"/>
  <c r="X112" i="490"/>
  <c r="U112" i="490"/>
  <c r="T112" i="490"/>
  <c r="S112" i="490"/>
  <c r="R112" i="490"/>
  <c r="Q112" i="490"/>
  <c r="P112" i="490"/>
  <c r="O112" i="490"/>
  <c r="I112" i="490"/>
  <c r="G112" i="490"/>
  <c r="AA111" i="490"/>
  <c r="Z111" i="490"/>
  <c r="Y111" i="490"/>
  <c r="X111" i="490"/>
  <c r="U111" i="490"/>
  <c r="T111" i="490"/>
  <c r="S111" i="490"/>
  <c r="R111" i="490"/>
  <c r="Q111" i="490"/>
  <c r="P111" i="490"/>
  <c r="O111" i="490"/>
  <c r="I111" i="490"/>
  <c r="G111" i="490"/>
  <c r="AA110" i="490"/>
  <c r="Z110" i="490"/>
  <c r="Y110" i="490"/>
  <c r="X110" i="490"/>
  <c r="U110" i="490"/>
  <c r="T110" i="490"/>
  <c r="S110" i="490"/>
  <c r="R110" i="490"/>
  <c r="Q110" i="490"/>
  <c r="P110" i="490"/>
  <c r="O110" i="490"/>
  <c r="I110" i="490"/>
  <c r="G110" i="490"/>
  <c r="AA109" i="490"/>
  <c r="Z109" i="490"/>
  <c r="Y109" i="490"/>
  <c r="X109" i="490"/>
  <c r="U109" i="490"/>
  <c r="T109" i="490"/>
  <c r="S109" i="490"/>
  <c r="R109" i="490"/>
  <c r="Q109" i="490"/>
  <c r="P109" i="490"/>
  <c r="O109" i="490"/>
  <c r="I109" i="490"/>
  <c r="G109" i="490"/>
  <c r="AA108" i="490"/>
  <c r="Z108" i="490"/>
  <c r="Y108" i="490"/>
  <c r="X108" i="490"/>
  <c r="U108" i="490"/>
  <c r="T108" i="490"/>
  <c r="S108" i="490"/>
  <c r="R108" i="490"/>
  <c r="Q108" i="490"/>
  <c r="P108" i="490"/>
  <c r="O108" i="490"/>
  <c r="I108" i="490"/>
  <c r="G108" i="490"/>
  <c r="AA107" i="490"/>
  <c r="Z107" i="490"/>
  <c r="Y107" i="490"/>
  <c r="X107" i="490"/>
  <c r="U107" i="490"/>
  <c r="T107" i="490"/>
  <c r="S107" i="490"/>
  <c r="R107" i="490"/>
  <c r="Q107" i="490"/>
  <c r="P107" i="490"/>
  <c r="O107" i="490"/>
  <c r="I107" i="490"/>
  <c r="G107" i="490"/>
  <c r="AA106" i="490"/>
  <c r="Z106" i="490"/>
  <c r="Y106" i="490"/>
  <c r="X106" i="490"/>
  <c r="U106" i="490"/>
  <c r="T106" i="490"/>
  <c r="S106" i="490"/>
  <c r="R106" i="490"/>
  <c r="Q106" i="490"/>
  <c r="P106" i="490"/>
  <c r="O106" i="490"/>
  <c r="I106" i="490"/>
  <c r="G106" i="490"/>
  <c r="AA105" i="490"/>
  <c r="Z105" i="490"/>
  <c r="Y105" i="490"/>
  <c r="X105" i="490"/>
  <c r="U105" i="490"/>
  <c r="T105" i="490"/>
  <c r="S105" i="490"/>
  <c r="R105" i="490"/>
  <c r="Q105" i="490"/>
  <c r="P105" i="490"/>
  <c r="O105" i="490"/>
  <c r="I105" i="490"/>
  <c r="G105" i="490"/>
  <c r="AA104" i="490"/>
  <c r="Z104" i="490"/>
  <c r="Y104" i="490"/>
  <c r="X104" i="490"/>
  <c r="U104" i="490"/>
  <c r="T104" i="490"/>
  <c r="S104" i="490"/>
  <c r="R104" i="490"/>
  <c r="Q104" i="490"/>
  <c r="P104" i="490"/>
  <c r="O104" i="490"/>
  <c r="I104" i="490"/>
  <c r="G104" i="490"/>
  <c r="AA103" i="490"/>
  <c r="Z103" i="490"/>
  <c r="Y103" i="490"/>
  <c r="X103" i="490"/>
  <c r="U103" i="490"/>
  <c r="T103" i="490"/>
  <c r="S103" i="490"/>
  <c r="R103" i="490"/>
  <c r="Q103" i="490"/>
  <c r="P103" i="490"/>
  <c r="O103" i="490"/>
  <c r="I103" i="490"/>
  <c r="G103" i="490"/>
  <c r="AA102" i="490"/>
  <c r="Z102" i="490"/>
  <c r="Y102" i="490"/>
  <c r="X102" i="490"/>
  <c r="U102" i="490"/>
  <c r="T102" i="490"/>
  <c r="S102" i="490"/>
  <c r="R102" i="490"/>
  <c r="Q102" i="490"/>
  <c r="P102" i="490"/>
  <c r="O102" i="490"/>
  <c r="I102" i="490"/>
  <c r="G102" i="490"/>
  <c r="AA101" i="490"/>
  <c r="Z101" i="490"/>
  <c r="Y101" i="490"/>
  <c r="X101" i="490"/>
  <c r="U101" i="490"/>
  <c r="T101" i="490"/>
  <c r="S101" i="490"/>
  <c r="R101" i="490"/>
  <c r="Q101" i="490"/>
  <c r="P101" i="490"/>
  <c r="O101" i="490"/>
  <c r="I101" i="490"/>
  <c r="G101" i="490"/>
  <c r="AA100" i="490"/>
  <c r="Z100" i="490"/>
  <c r="Y100" i="490"/>
  <c r="X100" i="490"/>
  <c r="U100" i="490"/>
  <c r="T100" i="490"/>
  <c r="S100" i="490"/>
  <c r="R100" i="490"/>
  <c r="Q100" i="490"/>
  <c r="P100" i="490"/>
  <c r="O100" i="490"/>
  <c r="I100" i="490"/>
  <c r="G100" i="490"/>
  <c r="AA99" i="490"/>
  <c r="Z99" i="490"/>
  <c r="Y99" i="490"/>
  <c r="X99" i="490"/>
  <c r="U99" i="490"/>
  <c r="T99" i="490"/>
  <c r="S99" i="490"/>
  <c r="R99" i="490"/>
  <c r="Q99" i="490"/>
  <c r="P99" i="490"/>
  <c r="O99" i="490"/>
  <c r="I99" i="490"/>
  <c r="G99" i="490"/>
  <c r="AA98" i="490"/>
  <c r="Z98" i="490"/>
  <c r="Y98" i="490"/>
  <c r="X98" i="490"/>
  <c r="U98" i="490"/>
  <c r="T98" i="490"/>
  <c r="S98" i="490"/>
  <c r="R98" i="490"/>
  <c r="Q98" i="490"/>
  <c r="P98" i="490"/>
  <c r="O98" i="490"/>
  <c r="I98" i="490"/>
  <c r="G98" i="490"/>
  <c r="AA97" i="490"/>
  <c r="Z97" i="490"/>
  <c r="Y97" i="490"/>
  <c r="X97" i="490"/>
  <c r="U97" i="490"/>
  <c r="T97" i="490"/>
  <c r="S97" i="490"/>
  <c r="R97" i="490"/>
  <c r="Q97" i="490"/>
  <c r="P97" i="490"/>
  <c r="O97" i="490"/>
  <c r="I97" i="490"/>
  <c r="G97" i="490"/>
  <c r="AA96" i="490"/>
  <c r="Z96" i="490"/>
  <c r="Y96" i="490"/>
  <c r="X96" i="490"/>
  <c r="U96" i="490"/>
  <c r="T96" i="490"/>
  <c r="S96" i="490"/>
  <c r="R96" i="490"/>
  <c r="Q96" i="490"/>
  <c r="P96" i="490"/>
  <c r="O96" i="490"/>
  <c r="I96" i="490"/>
  <c r="G96" i="490"/>
  <c r="AA95" i="490"/>
  <c r="Z95" i="490"/>
  <c r="Y95" i="490"/>
  <c r="X95" i="490"/>
  <c r="U95" i="490"/>
  <c r="T95" i="490"/>
  <c r="S95" i="490"/>
  <c r="R95" i="490"/>
  <c r="Q95" i="490"/>
  <c r="P95" i="490"/>
  <c r="O95" i="490"/>
  <c r="I95" i="490"/>
  <c r="G95" i="490"/>
  <c r="AA94" i="490"/>
  <c r="Z94" i="490"/>
  <c r="Y94" i="490"/>
  <c r="X94" i="490"/>
  <c r="U94" i="490"/>
  <c r="T94" i="490"/>
  <c r="S94" i="490"/>
  <c r="R94" i="490"/>
  <c r="Q94" i="490"/>
  <c r="P94" i="490"/>
  <c r="O94" i="490"/>
  <c r="N94" i="490"/>
  <c r="I94" i="490"/>
  <c r="G94" i="490"/>
  <c r="AA93" i="490"/>
  <c r="Z93" i="490"/>
  <c r="Y93" i="490"/>
  <c r="X93" i="490"/>
  <c r="U93" i="490"/>
  <c r="T93" i="490"/>
  <c r="S93" i="490"/>
  <c r="R93" i="490"/>
  <c r="Q93" i="490"/>
  <c r="P93" i="490"/>
  <c r="O93" i="490"/>
  <c r="I93" i="490"/>
  <c r="G93" i="490"/>
  <c r="AA92" i="490"/>
  <c r="Z92" i="490"/>
  <c r="Y92" i="490"/>
  <c r="X92" i="490"/>
  <c r="U92" i="490"/>
  <c r="T92" i="490"/>
  <c r="S92" i="490"/>
  <c r="R92" i="490"/>
  <c r="Q92" i="490"/>
  <c r="P92" i="490"/>
  <c r="O92" i="490"/>
  <c r="I92" i="490"/>
  <c r="G92" i="490"/>
  <c r="AA91" i="490"/>
  <c r="Z91" i="490"/>
  <c r="Y91" i="490"/>
  <c r="X91" i="490"/>
  <c r="U91" i="490"/>
  <c r="T91" i="490"/>
  <c r="S91" i="490"/>
  <c r="R91" i="490"/>
  <c r="Q91" i="490"/>
  <c r="P91" i="490"/>
  <c r="O91" i="490"/>
  <c r="I91" i="490"/>
  <c r="G91" i="490"/>
  <c r="AA90" i="490"/>
  <c r="Z90" i="490"/>
  <c r="Y90" i="490"/>
  <c r="X90" i="490"/>
  <c r="U90" i="490"/>
  <c r="T90" i="490"/>
  <c r="S90" i="490"/>
  <c r="R90" i="490"/>
  <c r="Q90" i="490"/>
  <c r="P90" i="490"/>
  <c r="O90" i="490"/>
  <c r="I90" i="490"/>
  <c r="G90" i="490"/>
  <c r="AA89" i="490"/>
  <c r="Z89" i="490"/>
  <c r="Y89" i="490"/>
  <c r="X89" i="490"/>
  <c r="U89" i="490"/>
  <c r="T89" i="490"/>
  <c r="S89" i="490"/>
  <c r="R89" i="490"/>
  <c r="Q89" i="490"/>
  <c r="P89" i="490"/>
  <c r="O89" i="490"/>
  <c r="I89" i="490"/>
  <c r="G89" i="490"/>
  <c r="AA88" i="490"/>
  <c r="Z88" i="490"/>
  <c r="Y88" i="490"/>
  <c r="X88" i="490"/>
  <c r="U88" i="490"/>
  <c r="T88" i="490"/>
  <c r="S88" i="490"/>
  <c r="R88" i="490"/>
  <c r="Q88" i="490"/>
  <c r="P88" i="490"/>
  <c r="O88" i="490"/>
  <c r="I88" i="490"/>
  <c r="G88" i="490"/>
  <c r="AA87" i="490"/>
  <c r="Z87" i="490"/>
  <c r="Y87" i="490"/>
  <c r="X87" i="490"/>
  <c r="U87" i="490"/>
  <c r="T87" i="490"/>
  <c r="S87" i="490"/>
  <c r="R87" i="490"/>
  <c r="Q87" i="490"/>
  <c r="P87" i="490"/>
  <c r="O87" i="490"/>
  <c r="I87" i="490"/>
  <c r="G87" i="490"/>
  <c r="AA85" i="490"/>
  <c r="Z85" i="490"/>
  <c r="Y85" i="490"/>
  <c r="X85" i="490"/>
  <c r="U85" i="490"/>
  <c r="T85" i="490"/>
  <c r="S85" i="490"/>
  <c r="R85" i="490"/>
  <c r="Q85" i="490"/>
  <c r="P85" i="490"/>
  <c r="O85" i="490"/>
  <c r="N85" i="490"/>
  <c r="I85" i="490"/>
  <c r="G85" i="490"/>
  <c r="AA84" i="490"/>
  <c r="Z84" i="490"/>
  <c r="Y84" i="490"/>
  <c r="X84" i="490"/>
  <c r="U84" i="490"/>
  <c r="T84" i="490"/>
  <c r="S84" i="490"/>
  <c r="R84" i="490"/>
  <c r="Q84" i="490"/>
  <c r="P84" i="490"/>
  <c r="O84" i="490"/>
  <c r="N84" i="490"/>
  <c r="I84" i="490"/>
  <c r="G84" i="490"/>
  <c r="AA83" i="490"/>
  <c r="Z83" i="490"/>
  <c r="Y83" i="490"/>
  <c r="X83" i="490"/>
  <c r="U83" i="490"/>
  <c r="T83" i="490"/>
  <c r="S83" i="490"/>
  <c r="R83" i="490"/>
  <c r="Q83" i="490"/>
  <c r="P83" i="490"/>
  <c r="O83" i="490"/>
  <c r="N83" i="490"/>
  <c r="I83" i="490"/>
  <c r="G83" i="490"/>
  <c r="N82" i="490"/>
  <c r="I82" i="490"/>
  <c r="G82" i="490"/>
  <c r="N81" i="490"/>
  <c r="I81" i="490"/>
  <c r="G81" i="490"/>
  <c r="N80" i="490"/>
  <c r="I80" i="490"/>
  <c r="G80" i="490"/>
  <c r="AA79" i="490"/>
  <c r="Z79" i="490"/>
  <c r="Y79" i="490"/>
  <c r="X79" i="490"/>
  <c r="U79" i="490"/>
  <c r="T79" i="490"/>
  <c r="S79" i="490"/>
  <c r="R79" i="490"/>
  <c r="Q79" i="490"/>
  <c r="P79" i="490"/>
  <c r="O79" i="490"/>
  <c r="N79" i="490"/>
  <c r="I79" i="490"/>
  <c r="G79" i="490"/>
  <c r="AA78" i="490"/>
  <c r="Z78" i="490"/>
  <c r="Y78" i="490"/>
  <c r="X78" i="490"/>
  <c r="U78" i="490"/>
  <c r="T78" i="490"/>
  <c r="S78" i="490"/>
  <c r="R78" i="490"/>
  <c r="Q78" i="490"/>
  <c r="P78" i="490"/>
  <c r="O78" i="490"/>
  <c r="N78" i="490"/>
  <c r="I78" i="490"/>
  <c r="G78" i="490"/>
  <c r="AA77" i="490"/>
  <c r="Z77" i="490"/>
  <c r="Y77" i="490"/>
  <c r="X77" i="490"/>
  <c r="U77" i="490"/>
  <c r="T77" i="490"/>
  <c r="S77" i="490"/>
  <c r="R77" i="490"/>
  <c r="Q77" i="490"/>
  <c r="P77" i="490"/>
  <c r="O77" i="490"/>
  <c r="N77" i="490"/>
  <c r="I77" i="490"/>
  <c r="G77" i="490"/>
  <c r="AA76" i="490"/>
  <c r="Z76" i="490"/>
  <c r="Y76" i="490"/>
  <c r="X76" i="490"/>
  <c r="U76" i="490"/>
  <c r="T76" i="490"/>
  <c r="S76" i="490"/>
  <c r="R76" i="490"/>
  <c r="Q76" i="490"/>
  <c r="P76" i="490"/>
  <c r="O76" i="490"/>
  <c r="N76" i="490"/>
  <c r="I76" i="490"/>
  <c r="G76" i="490"/>
  <c r="AA75" i="490"/>
  <c r="Z75" i="490"/>
  <c r="Y75" i="490"/>
  <c r="X75" i="490"/>
  <c r="U75" i="490"/>
  <c r="T75" i="490"/>
  <c r="S75" i="490"/>
  <c r="R75" i="490"/>
  <c r="Q75" i="490"/>
  <c r="P75" i="490"/>
  <c r="O75" i="490"/>
  <c r="I75" i="490"/>
  <c r="G75" i="490"/>
  <c r="AA74" i="490"/>
  <c r="Z74" i="490"/>
  <c r="Y74" i="490"/>
  <c r="X74" i="490"/>
  <c r="U74" i="490"/>
  <c r="T74" i="490"/>
  <c r="S74" i="490"/>
  <c r="R74" i="490"/>
  <c r="Q74" i="490"/>
  <c r="P74" i="490"/>
  <c r="O74" i="490"/>
  <c r="I74" i="490"/>
  <c r="G74" i="490"/>
  <c r="AA73" i="490"/>
  <c r="Z73" i="490"/>
  <c r="Y73" i="490"/>
  <c r="X73" i="490"/>
  <c r="U73" i="490"/>
  <c r="T73" i="490"/>
  <c r="S73" i="490"/>
  <c r="R73" i="490"/>
  <c r="Q73" i="490"/>
  <c r="P73" i="490"/>
  <c r="O73" i="490"/>
  <c r="I73" i="490"/>
  <c r="G73" i="490"/>
  <c r="AA72" i="490"/>
  <c r="Z72" i="490"/>
  <c r="Y72" i="490"/>
  <c r="X72" i="490"/>
  <c r="U72" i="490"/>
  <c r="T72" i="490"/>
  <c r="S72" i="490"/>
  <c r="R72" i="490"/>
  <c r="Q72" i="490"/>
  <c r="P72" i="490"/>
  <c r="O72" i="490"/>
  <c r="I72" i="490"/>
  <c r="G72" i="490"/>
  <c r="AA71" i="490"/>
  <c r="Z71" i="490"/>
  <c r="Y71" i="490"/>
  <c r="X71" i="490"/>
  <c r="U71" i="490"/>
  <c r="T71" i="490"/>
  <c r="S71" i="490"/>
  <c r="R71" i="490"/>
  <c r="Q71" i="490"/>
  <c r="P71" i="490"/>
  <c r="O71" i="490"/>
  <c r="N71" i="490"/>
  <c r="I71" i="490"/>
  <c r="G71" i="490"/>
  <c r="AA70" i="490"/>
  <c r="Z70" i="490"/>
  <c r="Y70" i="490"/>
  <c r="X70" i="490"/>
  <c r="U70" i="490"/>
  <c r="T70" i="490"/>
  <c r="S70" i="490"/>
  <c r="R70" i="490"/>
  <c r="Q70" i="490"/>
  <c r="P70" i="490"/>
  <c r="O70" i="490"/>
  <c r="I70" i="490"/>
  <c r="G70" i="490"/>
  <c r="AA69" i="490"/>
  <c r="Z69" i="490"/>
  <c r="Y69" i="490"/>
  <c r="X69" i="490"/>
  <c r="U69" i="490"/>
  <c r="T69" i="490"/>
  <c r="S69" i="490"/>
  <c r="R69" i="490"/>
  <c r="Q69" i="490"/>
  <c r="P69" i="490"/>
  <c r="O69" i="490"/>
  <c r="I69" i="490"/>
  <c r="G69" i="490"/>
  <c r="AA68" i="490"/>
  <c r="Z68" i="490"/>
  <c r="Y68" i="490"/>
  <c r="X68" i="490"/>
  <c r="U68" i="490"/>
  <c r="T68" i="490"/>
  <c r="S68" i="490"/>
  <c r="R68" i="490"/>
  <c r="Q68" i="490"/>
  <c r="P68" i="490"/>
  <c r="O68" i="490"/>
  <c r="N68" i="490"/>
  <c r="I68" i="490"/>
  <c r="G68" i="490"/>
  <c r="G67" i="490"/>
  <c r="AA66" i="490"/>
  <c r="Z66" i="490"/>
  <c r="Y66" i="490"/>
  <c r="X66" i="490"/>
  <c r="U66" i="490"/>
  <c r="T66" i="490"/>
  <c r="S66" i="490"/>
  <c r="R66" i="490"/>
  <c r="Q66" i="490"/>
  <c r="P66" i="490"/>
  <c r="O66" i="490"/>
  <c r="I66" i="490"/>
  <c r="G66" i="490"/>
  <c r="AA65" i="490"/>
  <c r="Z65" i="490"/>
  <c r="Y65" i="490"/>
  <c r="X65" i="490"/>
  <c r="U65" i="490"/>
  <c r="T65" i="490"/>
  <c r="S65" i="490"/>
  <c r="R65" i="490"/>
  <c r="Q65" i="490"/>
  <c r="P65" i="490"/>
  <c r="O65" i="490"/>
  <c r="I65" i="490"/>
  <c r="G65" i="490"/>
  <c r="AA64" i="490"/>
  <c r="Z64" i="490"/>
  <c r="Y64" i="490"/>
  <c r="X64" i="490"/>
  <c r="U64" i="490"/>
  <c r="T64" i="490"/>
  <c r="S64" i="490"/>
  <c r="R64" i="490"/>
  <c r="Q64" i="490"/>
  <c r="P64" i="490"/>
  <c r="O64" i="490"/>
  <c r="I64" i="490"/>
  <c r="G64" i="490"/>
  <c r="AA63" i="490"/>
  <c r="Z63" i="490"/>
  <c r="Y63" i="490"/>
  <c r="X63" i="490"/>
  <c r="U63" i="490"/>
  <c r="T63" i="490"/>
  <c r="S63" i="490"/>
  <c r="R63" i="490"/>
  <c r="Q63" i="490"/>
  <c r="P63" i="490"/>
  <c r="O63" i="490"/>
  <c r="I63" i="490"/>
  <c r="G63" i="490"/>
  <c r="AA62" i="490"/>
  <c r="Z62" i="490"/>
  <c r="Y62" i="490"/>
  <c r="X62" i="490"/>
  <c r="U62" i="490"/>
  <c r="T62" i="490"/>
  <c r="S62" i="490"/>
  <c r="R62" i="490"/>
  <c r="Q62" i="490"/>
  <c r="P62" i="490"/>
  <c r="O62" i="490"/>
  <c r="I62" i="490"/>
  <c r="G62" i="490"/>
  <c r="AA61" i="490"/>
  <c r="Z61" i="490"/>
  <c r="Y61" i="490"/>
  <c r="X61" i="490"/>
  <c r="U61" i="490"/>
  <c r="T61" i="490"/>
  <c r="S61" i="490"/>
  <c r="R61" i="490"/>
  <c r="Q61" i="490"/>
  <c r="P61" i="490"/>
  <c r="O61" i="490"/>
  <c r="I61" i="490"/>
  <c r="G61" i="490"/>
  <c r="AA60" i="490"/>
  <c r="Z60" i="490"/>
  <c r="Y60" i="490"/>
  <c r="X60" i="490"/>
  <c r="U60" i="490"/>
  <c r="T60" i="490"/>
  <c r="S60" i="490"/>
  <c r="R60" i="490"/>
  <c r="Q60" i="490"/>
  <c r="P60" i="490"/>
  <c r="O60" i="490"/>
  <c r="I60" i="490"/>
  <c r="G60" i="490"/>
  <c r="AA59" i="490"/>
  <c r="Z59" i="490"/>
  <c r="Y59" i="490"/>
  <c r="X59" i="490"/>
  <c r="U59" i="490"/>
  <c r="T59" i="490"/>
  <c r="S59" i="490"/>
  <c r="R59" i="490"/>
  <c r="Q59" i="490"/>
  <c r="P59" i="490"/>
  <c r="O59" i="490"/>
  <c r="I59" i="490"/>
  <c r="G59" i="490"/>
  <c r="AA58" i="490"/>
  <c r="Z58" i="490"/>
  <c r="Y58" i="490"/>
  <c r="X58" i="490"/>
  <c r="U58" i="490"/>
  <c r="T58" i="490"/>
  <c r="S58" i="490"/>
  <c r="R58" i="490"/>
  <c r="Q58" i="490"/>
  <c r="P58" i="490"/>
  <c r="O58" i="490"/>
  <c r="I58" i="490"/>
  <c r="G58" i="490"/>
  <c r="AA57" i="490"/>
  <c r="Z57" i="490"/>
  <c r="Y57" i="490"/>
  <c r="X57" i="490"/>
  <c r="U57" i="490"/>
  <c r="T57" i="490"/>
  <c r="S57" i="490"/>
  <c r="R57" i="490"/>
  <c r="Q57" i="490"/>
  <c r="P57" i="490"/>
  <c r="O57" i="490"/>
  <c r="I57" i="490"/>
  <c r="G57" i="490"/>
  <c r="AA56" i="490"/>
  <c r="Z56" i="490"/>
  <c r="Y56" i="490"/>
  <c r="X56" i="490"/>
  <c r="U56" i="490"/>
  <c r="T56" i="490"/>
  <c r="S56" i="490"/>
  <c r="R56" i="490"/>
  <c r="Q56" i="490"/>
  <c r="P56" i="490"/>
  <c r="O56" i="490"/>
  <c r="N56" i="490"/>
  <c r="I56" i="490"/>
  <c r="G56" i="490"/>
  <c r="AA55" i="490"/>
  <c r="Z55" i="490"/>
  <c r="Y55" i="490"/>
  <c r="X55" i="490"/>
  <c r="U55" i="490"/>
  <c r="T55" i="490"/>
  <c r="S55" i="490"/>
  <c r="R55" i="490"/>
  <c r="Q55" i="490"/>
  <c r="P55" i="490"/>
  <c r="O55" i="490"/>
  <c r="N55" i="490"/>
  <c r="I55" i="490"/>
  <c r="G55" i="490"/>
  <c r="AA54" i="490"/>
  <c r="Z54" i="490"/>
  <c r="Y54" i="490"/>
  <c r="X54" i="490"/>
  <c r="U54" i="490"/>
  <c r="T54" i="490"/>
  <c r="S54" i="490"/>
  <c r="R54" i="490"/>
  <c r="Q54" i="490"/>
  <c r="P54" i="490"/>
  <c r="O54" i="490"/>
  <c r="N54" i="490"/>
  <c r="I54" i="490"/>
  <c r="G54" i="490"/>
  <c r="AA53" i="490"/>
  <c r="Z53" i="490"/>
  <c r="Y53" i="490"/>
  <c r="X53" i="490"/>
  <c r="U53" i="490"/>
  <c r="T53" i="490"/>
  <c r="S53" i="490"/>
  <c r="R53" i="490"/>
  <c r="Q53" i="490"/>
  <c r="P53" i="490"/>
  <c r="O53" i="490"/>
  <c r="N53" i="490"/>
  <c r="I53" i="490"/>
  <c r="G53" i="490"/>
  <c r="AA52" i="490"/>
  <c r="Z52" i="490"/>
  <c r="Y52" i="490"/>
  <c r="X52" i="490"/>
  <c r="U52" i="490"/>
  <c r="T52" i="490"/>
  <c r="S52" i="490"/>
  <c r="R52" i="490"/>
  <c r="Q52" i="490"/>
  <c r="P52" i="490"/>
  <c r="O52" i="490"/>
  <c r="I52" i="490"/>
  <c r="G52" i="490"/>
  <c r="AA51" i="490"/>
  <c r="Z51" i="490"/>
  <c r="Y51" i="490"/>
  <c r="X51" i="490"/>
  <c r="U51" i="490"/>
  <c r="T51" i="490"/>
  <c r="S51" i="490"/>
  <c r="R51" i="490"/>
  <c r="Q51" i="490"/>
  <c r="P51" i="490"/>
  <c r="O51" i="490"/>
  <c r="I51" i="490"/>
  <c r="G51" i="490"/>
  <c r="AA50" i="490"/>
  <c r="Z50" i="490"/>
  <c r="Y50" i="490"/>
  <c r="X50" i="490"/>
  <c r="U50" i="490"/>
  <c r="T50" i="490"/>
  <c r="S50" i="490"/>
  <c r="R50" i="490"/>
  <c r="Q50" i="490"/>
  <c r="P50" i="490"/>
  <c r="O50" i="490"/>
  <c r="I50" i="490"/>
  <c r="G50" i="490"/>
  <c r="AA49" i="490"/>
  <c r="Z49" i="490"/>
  <c r="Y49" i="490"/>
  <c r="X49" i="490"/>
  <c r="U49" i="490"/>
  <c r="T49" i="490"/>
  <c r="S49" i="490"/>
  <c r="R49" i="490"/>
  <c r="Q49" i="490"/>
  <c r="P49" i="490"/>
  <c r="O49" i="490"/>
  <c r="I49" i="490"/>
  <c r="G49" i="490"/>
  <c r="AA48" i="490"/>
  <c r="Z48" i="490"/>
  <c r="Y48" i="490"/>
  <c r="X48" i="490"/>
  <c r="U48" i="490"/>
  <c r="T48" i="490"/>
  <c r="S48" i="490"/>
  <c r="R48" i="490"/>
  <c r="Q48" i="490"/>
  <c r="P48" i="490"/>
  <c r="O48" i="490"/>
  <c r="I48" i="490"/>
  <c r="G48" i="490"/>
  <c r="AA47" i="490"/>
  <c r="Z47" i="490"/>
  <c r="Y47" i="490"/>
  <c r="X47" i="490"/>
  <c r="U47" i="490"/>
  <c r="T47" i="490"/>
  <c r="S47" i="490"/>
  <c r="R47" i="490"/>
  <c r="Q47" i="490"/>
  <c r="P47" i="490"/>
  <c r="O47" i="490"/>
  <c r="I47" i="490"/>
  <c r="G47" i="490"/>
  <c r="AA46" i="490"/>
  <c r="Z46" i="490"/>
  <c r="Y46" i="490"/>
  <c r="X46" i="490"/>
  <c r="U46" i="490"/>
  <c r="T46" i="490"/>
  <c r="S46" i="490"/>
  <c r="R46" i="490"/>
  <c r="Q46" i="490"/>
  <c r="P46" i="490"/>
  <c r="O46" i="490"/>
  <c r="I46" i="490"/>
  <c r="G46" i="490"/>
  <c r="AA45" i="490"/>
  <c r="Z45" i="490"/>
  <c r="Y45" i="490"/>
  <c r="X45" i="490"/>
  <c r="U45" i="490"/>
  <c r="T45" i="490"/>
  <c r="S45" i="490"/>
  <c r="R45" i="490"/>
  <c r="Q45" i="490"/>
  <c r="P45" i="490"/>
  <c r="O45" i="490"/>
  <c r="I45" i="490"/>
  <c r="G45" i="490"/>
  <c r="AA44" i="490"/>
  <c r="Z44" i="490"/>
  <c r="Y44" i="490"/>
  <c r="X44" i="490"/>
  <c r="U44" i="490"/>
  <c r="T44" i="490"/>
  <c r="S44" i="490"/>
  <c r="R44" i="490"/>
  <c r="Q44" i="490"/>
  <c r="P44" i="490"/>
  <c r="O44" i="490"/>
  <c r="I44" i="490"/>
  <c r="G44" i="490"/>
  <c r="AA43" i="490"/>
  <c r="Z43" i="490"/>
  <c r="Y43" i="490"/>
  <c r="X43" i="490"/>
  <c r="U43" i="490"/>
  <c r="T43" i="490"/>
  <c r="S43" i="490"/>
  <c r="R43" i="490"/>
  <c r="Q43" i="490"/>
  <c r="P43" i="490"/>
  <c r="O43" i="490"/>
  <c r="I43" i="490"/>
  <c r="G43" i="490"/>
  <c r="AA42" i="490"/>
  <c r="Z42" i="490"/>
  <c r="Y42" i="490"/>
  <c r="X42" i="490"/>
  <c r="U42" i="490"/>
  <c r="T42" i="490"/>
  <c r="S42" i="490"/>
  <c r="R42" i="490"/>
  <c r="Q42" i="490"/>
  <c r="P42" i="490"/>
  <c r="O42" i="490"/>
  <c r="I42" i="490"/>
  <c r="G42" i="490"/>
  <c r="AA41" i="490"/>
  <c r="Z41" i="490"/>
  <c r="Y41" i="490"/>
  <c r="X41" i="490"/>
  <c r="U41" i="490"/>
  <c r="T41" i="490"/>
  <c r="S41" i="490"/>
  <c r="R41" i="490"/>
  <c r="Q41" i="490"/>
  <c r="P41" i="490"/>
  <c r="O41" i="490"/>
  <c r="I41" i="490"/>
  <c r="G41" i="490"/>
  <c r="AA40" i="490"/>
  <c r="Z40" i="490"/>
  <c r="Y40" i="490"/>
  <c r="X40" i="490"/>
  <c r="U40" i="490"/>
  <c r="T40" i="490"/>
  <c r="S40" i="490"/>
  <c r="R40" i="490"/>
  <c r="Q40" i="490"/>
  <c r="P40" i="490"/>
  <c r="O40" i="490"/>
  <c r="I40" i="490"/>
  <c r="G40" i="490"/>
  <c r="AA39" i="490"/>
  <c r="Z39" i="490"/>
  <c r="Y39" i="490"/>
  <c r="X39" i="490"/>
  <c r="U39" i="490"/>
  <c r="T39" i="490"/>
  <c r="S39" i="490"/>
  <c r="R39" i="490"/>
  <c r="Q39" i="490"/>
  <c r="P39" i="490"/>
  <c r="O39" i="490"/>
  <c r="I39" i="490"/>
  <c r="G39" i="490"/>
  <c r="AA38" i="490"/>
  <c r="Z38" i="490"/>
  <c r="Y38" i="490"/>
  <c r="X38" i="490"/>
  <c r="U38" i="490"/>
  <c r="T38" i="490"/>
  <c r="S38" i="490"/>
  <c r="R38" i="490"/>
  <c r="Q38" i="490"/>
  <c r="P38" i="490"/>
  <c r="O38" i="490"/>
  <c r="I38" i="490"/>
  <c r="G38" i="490"/>
  <c r="AA37" i="490"/>
  <c r="Z37" i="490"/>
  <c r="Y37" i="490"/>
  <c r="X37" i="490"/>
  <c r="U37" i="490"/>
  <c r="T37" i="490"/>
  <c r="S37" i="490"/>
  <c r="R37" i="490"/>
  <c r="Q37" i="490"/>
  <c r="P37" i="490"/>
  <c r="O37" i="490"/>
  <c r="I37" i="490"/>
  <c r="G37" i="490"/>
  <c r="I36" i="490"/>
  <c r="G36" i="490"/>
  <c r="I35" i="490"/>
  <c r="G35" i="490"/>
  <c r="I34" i="490"/>
  <c r="G34" i="490"/>
  <c r="AA33" i="490"/>
  <c r="Z33" i="490"/>
  <c r="Y33" i="490"/>
  <c r="X33" i="490"/>
  <c r="U33" i="490"/>
  <c r="T33" i="490"/>
  <c r="S33" i="490"/>
  <c r="R33" i="490"/>
  <c r="Q33" i="490"/>
  <c r="P33" i="490"/>
  <c r="O33" i="490"/>
  <c r="I33" i="490"/>
  <c r="G33" i="490"/>
  <c r="AA32" i="490"/>
  <c r="Z32" i="490"/>
  <c r="Y32" i="490"/>
  <c r="X32" i="490"/>
  <c r="U32" i="490"/>
  <c r="T32" i="490"/>
  <c r="S32" i="490"/>
  <c r="R32" i="490"/>
  <c r="Q32" i="490"/>
  <c r="P32" i="490"/>
  <c r="O32" i="490"/>
  <c r="I32" i="490"/>
  <c r="G32" i="490"/>
  <c r="AA31" i="490"/>
  <c r="Z31" i="490"/>
  <c r="Y31" i="490"/>
  <c r="X31" i="490"/>
  <c r="U31" i="490"/>
  <c r="T31" i="490"/>
  <c r="S31" i="490"/>
  <c r="R31" i="490"/>
  <c r="Q31" i="490"/>
  <c r="P31" i="490"/>
  <c r="O31" i="490"/>
  <c r="I31" i="490"/>
  <c r="G31" i="490"/>
  <c r="G30" i="490"/>
  <c r="AA29" i="490"/>
  <c r="Z29" i="490"/>
  <c r="Y29" i="490"/>
  <c r="X29" i="490"/>
  <c r="U29" i="490"/>
  <c r="T29" i="490"/>
  <c r="S29" i="490"/>
  <c r="R29" i="490"/>
  <c r="Q29" i="490"/>
  <c r="P29" i="490"/>
  <c r="O29" i="490"/>
  <c r="I29" i="490"/>
  <c r="G29" i="490"/>
  <c r="AA27" i="490"/>
  <c r="Z27" i="490"/>
  <c r="Y27" i="490"/>
  <c r="X27" i="490"/>
  <c r="U27" i="490"/>
  <c r="T27" i="490"/>
  <c r="S27" i="490"/>
  <c r="R27" i="490"/>
  <c r="Q27" i="490"/>
  <c r="P27" i="490"/>
  <c r="O27" i="490"/>
  <c r="I27" i="490"/>
  <c r="G27" i="490"/>
  <c r="AA26" i="490"/>
  <c r="Z26" i="490"/>
  <c r="Y26" i="490"/>
  <c r="X26" i="490"/>
  <c r="U26" i="490"/>
  <c r="T26" i="490"/>
  <c r="S26" i="490"/>
  <c r="R26" i="490"/>
  <c r="Q26" i="490"/>
  <c r="P26" i="490"/>
  <c r="O26" i="490"/>
  <c r="I26" i="490"/>
  <c r="G26" i="490"/>
  <c r="AA25" i="490"/>
  <c r="Z25" i="490"/>
  <c r="Y25" i="490"/>
  <c r="X25" i="490"/>
  <c r="U25" i="490"/>
  <c r="T25" i="490"/>
  <c r="S25" i="490"/>
  <c r="R25" i="490"/>
  <c r="Q25" i="490"/>
  <c r="P25" i="490"/>
  <c r="O25" i="490"/>
  <c r="N25" i="490"/>
  <c r="I25" i="490"/>
  <c r="G25" i="490"/>
  <c r="AA24" i="490"/>
  <c r="Z24" i="490"/>
  <c r="Y24" i="490"/>
  <c r="X24" i="490"/>
  <c r="U24" i="490"/>
  <c r="T24" i="490"/>
  <c r="S24" i="490"/>
  <c r="R24" i="490"/>
  <c r="Q24" i="490"/>
  <c r="P24" i="490"/>
  <c r="O24" i="490"/>
  <c r="N24" i="490"/>
  <c r="I24" i="490"/>
  <c r="G24" i="490"/>
  <c r="AA23" i="490"/>
  <c r="Z23" i="490"/>
  <c r="Y23" i="490"/>
  <c r="X23" i="490"/>
  <c r="U23" i="490"/>
  <c r="T23" i="490"/>
  <c r="S23" i="490"/>
  <c r="R23" i="490"/>
  <c r="Q23" i="490"/>
  <c r="P23" i="490"/>
  <c r="O23" i="490"/>
  <c r="N23" i="490"/>
  <c r="I23" i="490"/>
  <c r="G23" i="490"/>
  <c r="AA22" i="490"/>
  <c r="Z22" i="490"/>
  <c r="Y22" i="490"/>
  <c r="X22" i="490"/>
  <c r="U22" i="490"/>
  <c r="T22" i="490"/>
  <c r="S22" i="490"/>
  <c r="R22" i="490"/>
  <c r="Q22" i="490"/>
  <c r="P22" i="490"/>
  <c r="O22" i="490"/>
  <c r="N22" i="490"/>
  <c r="I22" i="490"/>
  <c r="G22" i="490"/>
  <c r="AA21" i="490"/>
  <c r="Z21" i="490"/>
  <c r="Y21" i="490"/>
  <c r="X21" i="490"/>
  <c r="U21" i="490"/>
  <c r="T21" i="490"/>
  <c r="S21" i="490"/>
  <c r="R21" i="490"/>
  <c r="Q21" i="490"/>
  <c r="P21" i="490"/>
  <c r="O21" i="490"/>
  <c r="I21" i="490"/>
  <c r="G21" i="490"/>
  <c r="AA20" i="490"/>
  <c r="Z20" i="490"/>
  <c r="Y20" i="490"/>
  <c r="X20" i="490"/>
  <c r="U20" i="490"/>
  <c r="T20" i="490"/>
  <c r="S20" i="490"/>
  <c r="R20" i="490"/>
  <c r="Q20" i="490"/>
  <c r="P20" i="490"/>
  <c r="O20" i="490"/>
  <c r="N20" i="490"/>
  <c r="I20" i="490"/>
  <c r="G20" i="490"/>
  <c r="AA19" i="490"/>
  <c r="Z19" i="490"/>
  <c r="Y19" i="490"/>
  <c r="X19" i="490"/>
  <c r="U19" i="490"/>
  <c r="T19" i="490"/>
  <c r="S19" i="490"/>
  <c r="R19" i="490"/>
  <c r="Q19" i="490"/>
  <c r="P19" i="490"/>
  <c r="O19" i="490"/>
  <c r="I19" i="490"/>
  <c r="G19" i="490"/>
  <c r="AA18" i="490"/>
  <c r="Z18" i="490"/>
  <c r="Y18" i="490"/>
  <c r="X18" i="490"/>
  <c r="U18" i="490"/>
  <c r="T18" i="490"/>
  <c r="S18" i="490"/>
  <c r="R18" i="490"/>
  <c r="Q18" i="490"/>
  <c r="P18" i="490"/>
  <c r="O18" i="490"/>
  <c r="I18" i="490"/>
  <c r="G18" i="490"/>
  <c r="AA17" i="490"/>
  <c r="Z17" i="490"/>
  <c r="Y17" i="490"/>
  <c r="X17" i="490"/>
  <c r="U17" i="490"/>
  <c r="T17" i="490"/>
  <c r="S17" i="490"/>
  <c r="R17" i="490"/>
  <c r="Q17" i="490"/>
  <c r="P17" i="490"/>
  <c r="O17" i="490"/>
  <c r="I17" i="490"/>
  <c r="G17" i="490"/>
  <c r="AA16" i="490"/>
  <c r="Z16" i="490"/>
  <c r="Y16" i="490"/>
  <c r="X16" i="490"/>
  <c r="U16" i="490"/>
  <c r="T16" i="490"/>
  <c r="S16" i="490"/>
  <c r="R16" i="490"/>
  <c r="Q16" i="490"/>
  <c r="P16" i="490"/>
  <c r="O16" i="490"/>
  <c r="I16" i="490"/>
  <c r="G16" i="490"/>
  <c r="AA15" i="490"/>
  <c r="Z15" i="490"/>
  <c r="Y15" i="490"/>
  <c r="X15" i="490"/>
  <c r="U15" i="490"/>
  <c r="T15" i="490"/>
  <c r="S15" i="490"/>
  <c r="R15" i="490"/>
  <c r="Q15" i="490"/>
  <c r="P15" i="490"/>
  <c r="O15" i="490"/>
  <c r="I15" i="490"/>
  <c r="G15" i="490"/>
  <c r="AA14" i="490"/>
  <c r="Z14" i="490"/>
  <c r="Y14" i="490"/>
  <c r="X14" i="490"/>
  <c r="U14" i="490"/>
  <c r="T14" i="490"/>
  <c r="S14" i="490"/>
  <c r="R14" i="490"/>
  <c r="Q14" i="490"/>
  <c r="P14" i="490"/>
  <c r="O14" i="490"/>
  <c r="I14" i="490"/>
  <c r="G14" i="490"/>
  <c r="AA13" i="490"/>
  <c r="Z13" i="490"/>
  <c r="Y13" i="490"/>
  <c r="X13" i="490"/>
  <c r="U13" i="490"/>
  <c r="T13" i="490"/>
  <c r="S13" i="490"/>
  <c r="R13" i="490"/>
  <c r="Q13" i="490"/>
  <c r="P13" i="490"/>
  <c r="O13" i="490"/>
  <c r="I13" i="490"/>
  <c r="G13" i="490"/>
  <c r="AA12" i="490"/>
  <c r="Z12" i="490"/>
  <c r="Y12" i="490"/>
  <c r="X12" i="490"/>
  <c r="U12" i="490"/>
  <c r="T12" i="490"/>
  <c r="S12" i="490"/>
  <c r="R12" i="490"/>
  <c r="Q12" i="490"/>
  <c r="P12" i="490"/>
  <c r="O12" i="490"/>
  <c r="I12" i="490"/>
  <c r="G12" i="490"/>
  <c r="AA11" i="490"/>
  <c r="Z11" i="490"/>
  <c r="Y11" i="490"/>
  <c r="X11" i="490"/>
  <c r="U11" i="490"/>
  <c r="T11" i="490"/>
  <c r="S11" i="490"/>
  <c r="R11" i="490"/>
  <c r="Q11" i="490"/>
  <c r="P11" i="490"/>
  <c r="O11" i="490"/>
  <c r="I11" i="490"/>
  <c r="G11" i="490"/>
  <c r="AA10" i="490"/>
  <c r="Z10" i="490"/>
  <c r="Y10" i="490"/>
  <c r="X10" i="490"/>
  <c r="U10" i="490"/>
  <c r="T10" i="490"/>
  <c r="S10" i="490"/>
  <c r="R10" i="490"/>
  <c r="Q10" i="490"/>
  <c r="P10" i="490"/>
  <c r="O10" i="490"/>
  <c r="I10" i="490"/>
  <c r="G10" i="490"/>
  <c r="AA9" i="490"/>
  <c r="Z9" i="490"/>
  <c r="Y9" i="490"/>
  <c r="X9" i="490"/>
  <c r="U9" i="490"/>
  <c r="T9" i="490"/>
  <c r="S9" i="490"/>
  <c r="R9" i="490"/>
  <c r="Q9" i="490"/>
  <c r="P9" i="490"/>
  <c r="O9" i="490"/>
  <c r="I9" i="490"/>
  <c r="G9" i="490"/>
  <c r="AA8" i="490"/>
  <c r="Z8" i="490"/>
  <c r="Y8" i="490"/>
  <c r="X8" i="490"/>
  <c r="U8" i="490"/>
  <c r="T8" i="490"/>
  <c r="S8" i="490"/>
  <c r="R8" i="490"/>
  <c r="Q8" i="490"/>
  <c r="P8" i="490"/>
  <c r="O8" i="490"/>
  <c r="I8" i="490"/>
  <c r="G8" i="490"/>
  <c r="AA7" i="490"/>
  <c r="Z7" i="490"/>
  <c r="Y7" i="490"/>
  <c r="X7" i="490"/>
  <c r="U7" i="490"/>
  <c r="T7" i="490"/>
  <c r="S7" i="490"/>
  <c r="R7" i="490"/>
  <c r="Q7" i="490"/>
  <c r="P7" i="490"/>
  <c r="O7" i="490"/>
  <c r="I7" i="490"/>
  <c r="G7" i="490"/>
  <c r="P525" i="125"/>
  <c r="O525" i="125"/>
  <c r="N525" i="125"/>
  <c r="M525" i="125"/>
  <c r="L525" i="125"/>
  <c r="K525" i="125"/>
  <c r="I525" i="125"/>
  <c r="H525" i="125"/>
  <c r="G525" i="125"/>
  <c r="F525" i="125"/>
  <c r="E525" i="125"/>
  <c r="D525" i="125"/>
  <c r="P524" i="125"/>
  <c r="O524" i="125"/>
  <c r="N524" i="125"/>
  <c r="M524" i="125"/>
  <c r="L524" i="125"/>
  <c r="K524" i="125"/>
  <c r="I524" i="125"/>
  <c r="H524" i="125"/>
  <c r="G524" i="125"/>
  <c r="F524" i="125"/>
  <c r="E524" i="125"/>
  <c r="D524" i="125"/>
  <c r="P523" i="125"/>
  <c r="O523" i="125"/>
  <c r="N523" i="125"/>
  <c r="M523" i="125"/>
  <c r="L523" i="125"/>
  <c r="K523" i="125"/>
  <c r="I523" i="125"/>
  <c r="H523" i="125"/>
  <c r="G523" i="125"/>
  <c r="F523" i="125"/>
  <c r="E523" i="125"/>
  <c r="D523" i="125"/>
  <c r="C501" i="125"/>
  <c r="C500" i="125"/>
  <c r="C499" i="125"/>
  <c r="AA495" i="125"/>
  <c r="Z495" i="125"/>
  <c r="Y495" i="125"/>
  <c r="X495" i="125"/>
  <c r="U495" i="125"/>
  <c r="T495" i="125"/>
  <c r="S495" i="125"/>
  <c r="R495" i="125"/>
  <c r="Q495" i="125"/>
  <c r="P495" i="125"/>
  <c r="O495" i="125"/>
  <c r="I495" i="125"/>
  <c r="G495" i="125"/>
  <c r="AA494" i="125"/>
  <c r="Z494" i="125"/>
  <c r="Y494" i="125"/>
  <c r="X494" i="125"/>
  <c r="U494" i="125"/>
  <c r="T494" i="125"/>
  <c r="S494" i="125"/>
  <c r="R494" i="125"/>
  <c r="Q494" i="125"/>
  <c r="P494" i="125"/>
  <c r="O494" i="125"/>
  <c r="I494" i="125"/>
  <c r="G494" i="125"/>
  <c r="I493" i="125"/>
  <c r="G493" i="125"/>
  <c r="AA492" i="125"/>
  <c r="Z492" i="125"/>
  <c r="Y492" i="125"/>
  <c r="X492" i="125"/>
  <c r="U492" i="125"/>
  <c r="T492" i="125"/>
  <c r="S492" i="125"/>
  <c r="R492" i="125"/>
  <c r="Q492" i="125"/>
  <c r="P492" i="125"/>
  <c r="O492" i="125"/>
  <c r="I492" i="125"/>
  <c r="G492" i="125"/>
  <c r="AA491" i="125"/>
  <c r="Z491" i="125"/>
  <c r="Y491" i="125"/>
  <c r="X491" i="125"/>
  <c r="U491" i="125"/>
  <c r="T491" i="125"/>
  <c r="S491" i="125"/>
  <c r="R491" i="125"/>
  <c r="Q491" i="125"/>
  <c r="P491" i="125"/>
  <c r="O491" i="125"/>
  <c r="I491" i="125"/>
  <c r="G491" i="125"/>
  <c r="G490" i="125"/>
  <c r="G489" i="125"/>
  <c r="AA488" i="125"/>
  <c r="Z488" i="125"/>
  <c r="Y488" i="125"/>
  <c r="X488" i="125"/>
  <c r="U488" i="125"/>
  <c r="T488" i="125"/>
  <c r="S488" i="125"/>
  <c r="R488" i="125"/>
  <c r="Q488" i="125"/>
  <c r="P488" i="125"/>
  <c r="O488" i="125"/>
  <c r="I488" i="125"/>
  <c r="G488" i="125"/>
  <c r="AA487" i="125"/>
  <c r="Z487" i="125"/>
  <c r="Y487" i="125"/>
  <c r="X487" i="125"/>
  <c r="U487" i="125"/>
  <c r="T487" i="125"/>
  <c r="S487" i="125"/>
  <c r="R487" i="125"/>
  <c r="Q487" i="125"/>
  <c r="P487" i="125"/>
  <c r="O487" i="125"/>
  <c r="I487" i="125"/>
  <c r="G487" i="125"/>
  <c r="AA486" i="125"/>
  <c r="Z486" i="125"/>
  <c r="Y486" i="125"/>
  <c r="X486" i="125"/>
  <c r="U486" i="125"/>
  <c r="T486" i="125"/>
  <c r="S486" i="125"/>
  <c r="R486" i="125"/>
  <c r="Q486" i="125"/>
  <c r="P486" i="125"/>
  <c r="O486" i="125"/>
  <c r="I486" i="125"/>
  <c r="G486" i="125"/>
  <c r="AA485" i="125"/>
  <c r="Z485" i="125"/>
  <c r="Y485" i="125"/>
  <c r="X485" i="125"/>
  <c r="U485" i="125"/>
  <c r="T485" i="125"/>
  <c r="S485" i="125"/>
  <c r="R485" i="125"/>
  <c r="Q485" i="125"/>
  <c r="P485" i="125"/>
  <c r="O485" i="125"/>
  <c r="I485" i="125"/>
  <c r="G485" i="125"/>
  <c r="AA484" i="125"/>
  <c r="Z484" i="125"/>
  <c r="Y484" i="125"/>
  <c r="X484" i="125"/>
  <c r="U484" i="125"/>
  <c r="T484" i="125"/>
  <c r="S484" i="125"/>
  <c r="R484" i="125"/>
  <c r="Q484" i="125"/>
  <c r="P484" i="125"/>
  <c r="O484" i="125"/>
  <c r="I484" i="125"/>
  <c r="G484" i="125"/>
  <c r="AA483" i="125"/>
  <c r="Z483" i="125"/>
  <c r="Y483" i="125"/>
  <c r="X483" i="125"/>
  <c r="U483" i="125"/>
  <c r="T483" i="125"/>
  <c r="S483" i="125"/>
  <c r="R483" i="125"/>
  <c r="Q483" i="125"/>
  <c r="P483" i="125"/>
  <c r="O483" i="125"/>
  <c r="I483" i="125"/>
  <c r="G483" i="125"/>
  <c r="AA482" i="125"/>
  <c r="Z482" i="125"/>
  <c r="Y482" i="125"/>
  <c r="X482" i="125"/>
  <c r="U482" i="125"/>
  <c r="T482" i="125"/>
  <c r="S482" i="125"/>
  <c r="R482" i="125"/>
  <c r="Q482" i="125"/>
  <c r="P482" i="125"/>
  <c r="O482" i="125"/>
  <c r="I482" i="125"/>
  <c r="G482" i="125"/>
  <c r="AA481" i="125"/>
  <c r="Z481" i="125"/>
  <c r="Y481" i="125"/>
  <c r="X481" i="125"/>
  <c r="U481" i="125"/>
  <c r="T481" i="125"/>
  <c r="S481" i="125"/>
  <c r="R481" i="125"/>
  <c r="Q481" i="125"/>
  <c r="P481" i="125"/>
  <c r="O481" i="125"/>
  <c r="I481" i="125"/>
  <c r="G481" i="125"/>
  <c r="AA479" i="125"/>
  <c r="Z479" i="125"/>
  <c r="Y479" i="125"/>
  <c r="X479" i="125"/>
  <c r="U479" i="125"/>
  <c r="T479" i="125"/>
  <c r="S479" i="125"/>
  <c r="R479" i="125"/>
  <c r="Q479" i="125"/>
  <c r="P479" i="125"/>
  <c r="O479" i="125"/>
  <c r="I479" i="125"/>
  <c r="G479" i="125"/>
  <c r="I478" i="125"/>
  <c r="G478" i="125"/>
  <c r="AA477" i="125"/>
  <c r="Z477" i="125"/>
  <c r="Y477" i="125"/>
  <c r="X477" i="125"/>
  <c r="U477" i="125"/>
  <c r="T477" i="125"/>
  <c r="S477" i="125"/>
  <c r="R477" i="125"/>
  <c r="Q477" i="125"/>
  <c r="P477" i="125"/>
  <c r="O477" i="125"/>
  <c r="I477" i="125"/>
  <c r="G477" i="125"/>
  <c r="AA476" i="125"/>
  <c r="Z476" i="125"/>
  <c r="Y476" i="125"/>
  <c r="X476" i="125"/>
  <c r="U476" i="125"/>
  <c r="T476" i="125"/>
  <c r="S476" i="125"/>
  <c r="R476" i="125"/>
  <c r="Q476" i="125"/>
  <c r="P476" i="125"/>
  <c r="O476" i="125"/>
  <c r="I476" i="125"/>
  <c r="G476" i="125"/>
  <c r="AA475" i="125"/>
  <c r="Z475" i="125"/>
  <c r="Y475" i="125"/>
  <c r="X475" i="125"/>
  <c r="U475" i="125"/>
  <c r="T475" i="125"/>
  <c r="S475" i="125"/>
  <c r="R475" i="125"/>
  <c r="Q475" i="125"/>
  <c r="P475" i="125"/>
  <c r="O475" i="125"/>
  <c r="I475" i="125"/>
  <c r="G475" i="125"/>
  <c r="AA474" i="125"/>
  <c r="Z474" i="125"/>
  <c r="Y474" i="125"/>
  <c r="X474" i="125"/>
  <c r="U474" i="125"/>
  <c r="T474" i="125"/>
  <c r="S474" i="125"/>
  <c r="R474" i="125"/>
  <c r="Q474" i="125"/>
  <c r="P474" i="125"/>
  <c r="O474" i="125"/>
  <c r="I474" i="125"/>
  <c r="G474" i="125"/>
  <c r="AA473" i="125"/>
  <c r="Z473" i="125"/>
  <c r="Y473" i="125"/>
  <c r="X473" i="125"/>
  <c r="U473" i="125"/>
  <c r="T473" i="125"/>
  <c r="S473" i="125"/>
  <c r="R473" i="125"/>
  <c r="Q473" i="125"/>
  <c r="P473" i="125"/>
  <c r="O473" i="125"/>
  <c r="I473" i="125"/>
  <c r="G473" i="125"/>
  <c r="AA471" i="125"/>
  <c r="Z471" i="125"/>
  <c r="Y471" i="125"/>
  <c r="X471" i="125"/>
  <c r="U471" i="125"/>
  <c r="T471" i="125"/>
  <c r="S471" i="125"/>
  <c r="R471" i="125"/>
  <c r="Q471" i="125"/>
  <c r="P471" i="125"/>
  <c r="O471" i="125"/>
  <c r="I471" i="125"/>
  <c r="G471" i="125"/>
  <c r="AA470" i="125"/>
  <c r="Z470" i="125"/>
  <c r="Y470" i="125"/>
  <c r="X470" i="125"/>
  <c r="U470" i="125"/>
  <c r="T470" i="125"/>
  <c r="S470" i="125"/>
  <c r="R470" i="125"/>
  <c r="Q470" i="125"/>
  <c r="P470" i="125"/>
  <c r="O470" i="125"/>
  <c r="I470" i="125"/>
  <c r="G470" i="125"/>
  <c r="AA469" i="125"/>
  <c r="Z469" i="125"/>
  <c r="Y469" i="125"/>
  <c r="X469" i="125"/>
  <c r="U469" i="125"/>
  <c r="T469" i="125"/>
  <c r="S469" i="125"/>
  <c r="R469" i="125"/>
  <c r="Q469" i="125"/>
  <c r="P469" i="125"/>
  <c r="O469" i="125"/>
  <c r="I469" i="125"/>
  <c r="G469" i="125"/>
  <c r="AA468" i="125"/>
  <c r="Z468" i="125"/>
  <c r="Y468" i="125"/>
  <c r="X468" i="125"/>
  <c r="U468" i="125"/>
  <c r="T468" i="125"/>
  <c r="S468" i="125"/>
  <c r="R468" i="125"/>
  <c r="Q468" i="125"/>
  <c r="P468" i="125"/>
  <c r="O468" i="125"/>
  <c r="I468" i="125"/>
  <c r="G468" i="125"/>
  <c r="AA467" i="125"/>
  <c r="Z467" i="125"/>
  <c r="Y467" i="125"/>
  <c r="X467" i="125"/>
  <c r="U467" i="125"/>
  <c r="T467" i="125"/>
  <c r="S467" i="125"/>
  <c r="R467" i="125"/>
  <c r="Q467" i="125"/>
  <c r="P467" i="125"/>
  <c r="O467" i="125"/>
  <c r="I467" i="125"/>
  <c r="G467" i="125"/>
  <c r="AA466" i="125"/>
  <c r="Z466" i="125"/>
  <c r="Y466" i="125"/>
  <c r="X466" i="125"/>
  <c r="U466" i="125"/>
  <c r="T466" i="125"/>
  <c r="S466" i="125"/>
  <c r="R466" i="125"/>
  <c r="Q466" i="125"/>
  <c r="P466" i="125"/>
  <c r="O466" i="125"/>
  <c r="I466" i="125"/>
  <c r="G466" i="125"/>
  <c r="AA465" i="125"/>
  <c r="Z465" i="125"/>
  <c r="Y465" i="125"/>
  <c r="X465" i="125"/>
  <c r="U465" i="125"/>
  <c r="T465" i="125"/>
  <c r="S465" i="125"/>
  <c r="R465" i="125"/>
  <c r="Q465" i="125"/>
  <c r="P465" i="125"/>
  <c r="O465" i="125"/>
  <c r="I465" i="125"/>
  <c r="G465" i="125"/>
  <c r="AA464" i="125"/>
  <c r="Z464" i="125"/>
  <c r="Y464" i="125"/>
  <c r="X464" i="125"/>
  <c r="U464" i="125"/>
  <c r="T464" i="125"/>
  <c r="S464" i="125"/>
  <c r="R464" i="125"/>
  <c r="Q464" i="125"/>
  <c r="P464" i="125"/>
  <c r="O464" i="125"/>
  <c r="I464" i="125"/>
  <c r="G464" i="125"/>
  <c r="AA463" i="125"/>
  <c r="Z463" i="125"/>
  <c r="Y463" i="125"/>
  <c r="X463" i="125"/>
  <c r="U463" i="125"/>
  <c r="T463" i="125"/>
  <c r="S463" i="125"/>
  <c r="R463" i="125"/>
  <c r="Q463" i="125"/>
  <c r="P463" i="125"/>
  <c r="O463" i="125"/>
  <c r="I463" i="125"/>
  <c r="G463" i="125"/>
  <c r="AA462" i="125"/>
  <c r="Z462" i="125"/>
  <c r="Y462" i="125"/>
  <c r="X462" i="125"/>
  <c r="U462" i="125"/>
  <c r="T462" i="125"/>
  <c r="S462" i="125"/>
  <c r="R462" i="125"/>
  <c r="Q462" i="125"/>
  <c r="P462" i="125"/>
  <c r="O462" i="125"/>
  <c r="I462" i="125"/>
  <c r="G462" i="125"/>
  <c r="AA461" i="125"/>
  <c r="Z461" i="125"/>
  <c r="Y461" i="125"/>
  <c r="X461" i="125"/>
  <c r="U461" i="125"/>
  <c r="T461" i="125"/>
  <c r="S461" i="125"/>
  <c r="R461" i="125"/>
  <c r="Q461" i="125"/>
  <c r="P461" i="125"/>
  <c r="O461" i="125"/>
  <c r="I461" i="125"/>
  <c r="G461" i="125"/>
  <c r="AA460" i="125"/>
  <c r="Z460" i="125"/>
  <c r="Y460" i="125"/>
  <c r="X460" i="125"/>
  <c r="U460" i="125"/>
  <c r="T460" i="125"/>
  <c r="S460" i="125"/>
  <c r="R460" i="125"/>
  <c r="Q460" i="125"/>
  <c r="P460" i="125"/>
  <c r="O460" i="125"/>
  <c r="I460" i="125"/>
  <c r="G460" i="125"/>
  <c r="AA459" i="125"/>
  <c r="Z459" i="125"/>
  <c r="Y459" i="125"/>
  <c r="X459" i="125"/>
  <c r="U459" i="125"/>
  <c r="T459" i="125"/>
  <c r="S459" i="125"/>
  <c r="R459" i="125"/>
  <c r="Q459" i="125"/>
  <c r="P459" i="125"/>
  <c r="O459" i="125"/>
  <c r="I459" i="125"/>
  <c r="G459" i="125"/>
  <c r="AA458" i="125"/>
  <c r="Z458" i="125"/>
  <c r="Y458" i="125"/>
  <c r="X458" i="125"/>
  <c r="U458" i="125"/>
  <c r="T458" i="125"/>
  <c r="S458" i="125"/>
  <c r="R458" i="125"/>
  <c r="Q458" i="125"/>
  <c r="P458" i="125"/>
  <c r="O458" i="125"/>
  <c r="I458" i="125"/>
  <c r="G458" i="125"/>
  <c r="AA457" i="125"/>
  <c r="Z457" i="125"/>
  <c r="Y457" i="125"/>
  <c r="X457" i="125"/>
  <c r="U457" i="125"/>
  <c r="T457" i="125"/>
  <c r="S457" i="125"/>
  <c r="R457" i="125"/>
  <c r="Q457" i="125"/>
  <c r="P457" i="125"/>
  <c r="O457" i="125"/>
  <c r="I457" i="125"/>
  <c r="G457" i="125"/>
  <c r="AA455" i="125"/>
  <c r="Z455" i="125"/>
  <c r="Y455" i="125"/>
  <c r="X455" i="125"/>
  <c r="U455" i="125"/>
  <c r="T455" i="125"/>
  <c r="S455" i="125"/>
  <c r="R455" i="125"/>
  <c r="Q455" i="125"/>
  <c r="P455" i="125"/>
  <c r="O455" i="125"/>
  <c r="I455" i="125"/>
  <c r="G455" i="125"/>
  <c r="AA454" i="125"/>
  <c r="Z454" i="125"/>
  <c r="Y454" i="125"/>
  <c r="X454" i="125"/>
  <c r="U454" i="125"/>
  <c r="T454" i="125"/>
  <c r="S454" i="125"/>
  <c r="R454" i="125"/>
  <c r="Q454" i="125"/>
  <c r="P454" i="125"/>
  <c r="O454" i="125"/>
  <c r="I454" i="125"/>
  <c r="G454" i="125"/>
  <c r="AA453" i="125"/>
  <c r="Z453" i="125"/>
  <c r="Y453" i="125"/>
  <c r="X453" i="125"/>
  <c r="U453" i="125"/>
  <c r="T453" i="125"/>
  <c r="S453" i="125"/>
  <c r="R453" i="125"/>
  <c r="Q453" i="125"/>
  <c r="P453" i="125"/>
  <c r="O453" i="125"/>
  <c r="I453" i="125"/>
  <c r="G453" i="125"/>
  <c r="I452" i="125"/>
  <c r="G452" i="125"/>
  <c r="I451" i="125"/>
  <c r="G451" i="125"/>
  <c r="I450" i="125"/>
  <c r="G450" i="125"/>
  <c r="AA449" i="125"/>
  <c r="Z449" i="125"/>
  <c r="Y449" i="125"/>
  <c r="X449" i="125"/>
  <c r="U449" i="125"/>
  <c r="T449" i="125"/>
  <c r="S449" i="125"/>
  <c r="R449" i="125"/>
  <c r="Q449" i="125"/>
  <c r="P449" i="125"/>
  <c r="O449" i="125"/>
  <c r="I449" i="125"/>
  <c r="G449" i="125"/>
  <c r="AA448" i="125"/>
  <c r="Z448" i="125"/>
  <c r="Y448" i="125"/>
  <c r="X448" i="125"/>
  <c r="U448" i="125"/>
  <c r="T448" i="125"/>
  <c r="S448" i="125"/>
  <c r="R448" i="125"/>
  <c r="Q448" i="125"/>
  <c r="P448" i="125"/>
  <c r="O448" i="125"/>
  <c r="I448" i="125"/>
  <c r="G448" i="125"/>
  <c r="AA447" i="125"/>
  <c r="Z447" i="125"/>
  <c r="Y447" i="125"/>
  <c r="X447" i="125"/>
  <c r="U447" i="125"/>
  <c r="T447" i="125"/>
  <c r="S447" i="125"/>
  <c r="R447" i="125"/>
  <c r="Q447" i="125"/>
  <c r="P447" i="125"/>
  <c r="O447" i="125"/>
  <c r="I447" i="125"/>
  <c r="G447" i="125"/>
  <c r="AA446" i="125"/>
  <c r="Z446" i="125"/>
  <c r="Y446" i="125"/>
  <c r="X446" i="125"/>
  <c r="U446" i="125"/>
  <c r="T446" i="125"/>
  <c r="S446" i="125"/>
  <c r="R446" i="125"/>
  <c r="Q446" i="125"/>
  <c r="P446" i="125"/>
  <c r="O446" i="125"/>
  <c r="I446" i="125"/>
  <c r="G446" i="125"/>
  <c r="AA445" i="125"/>
  <c r="Z445" i="125"/>
  <c r="Y445" i="125"/>
  <c r="X445" i="125"/>
  <c r="U445" i="125"/>
  <c r="T445" i="125"/>
  <c r="S445" i="125"/>
  <c r="R445" i="125"/>
  <c r="Q445" i="125"/>
  <c r="P445" i="125"/>
  <c r="O445" i="125"/>
  <c r="I445" i="125"/>
  <c r="G445" i="125"/>
  <c r="AA444" i="125"/>
  <c r="Z444" i="125"/>
  <c r="Y444" i="125"/>
  <c r="X444" i="125"/>
  <c r="U444" i="125"/>
  <c r="T444" i="125"/>
  <c r="S444" i="125"/>
  <c r="R444" i="125"/>
  <c r="Q444" i="125"/>
  <c r="P444" i="125"/>
  <c r="O444" i="125"/>
  <c r="I444" i="125"/>
  <c r="G444" i="125"/>
  <c r="AA443" i="125"/>
  <c r="Z443" i="125"/>
  <c r="Y443" i="125"/>
  <c r="X443" i="125"/>
  <c r="U443" i="125"/>
  <c r="T443" i="125"/>
  <c r="S443" i="125"/>
  <c r="R443" i="125"/>
  <c r="Q443" i="125"/>
  <c r="P443" i="125"/>
  <c r="O443" i="125"/>
  <c r="I443" i="125"/>
  <c r="G443" i="125"/>
  <c r="AA442" i="125"/>
  <c r="Z442" i="125"/>
  <c r="Y442" i="125"/>
  <c r="X442" i="125"/>
  <c r="U442" i="125"/>
  <c r="T442" i="125"/>
  <c r="S442" i="125"/>
  <c r="R442" i="125"/>
  <c r="Q442" i="125"/>
  <c r="P442" i="125"/>
  <c r="O442" i="125"/>
  <c r="I442" i="125"/>
  <c r="G442" i="125"/>
  <c r="AA441" i="125"/>
  <c r="Z441" i="125"/>
  <c r="Y441" i="125"/>
  <c r="X441" i="125"/>
  <c r="U441" i="125"/>
  <c r="T441" i="125"/>
  <c r="S441" i="125"/>
  <c r="R441" i="125"/>
  <c r="Q441" i="125"/>
  <c r="P441" i="125"/>
  <c r="O441" i="125"/>
  <c r="I441" i="125"/>
  <c r="G441" i="125"/>
  <c r="AA440" i="125"/>
  <c r="Z440" i="125"/>
  <c r="Y440" i="125"/>
  <c r="X440" i="125"/>
  <c r="U440" i="125"/>
  <c r="T440" i="125"/>
  <c r="S440" i="125"/>
  <c r="R440" i="125"/>
  <c r="Q440" i="125"/>
  <c r="P440" i="125"/>
  <c r="O440" i="125"/>
  <c r="I440" i="125"/>
  <c r="G440" i="125"/>
  <c r="AA439" i="125"/>
  <c r="Z439" i="125"/>
  <c r="Y439" i="125"/>
  <c r="X439" i="125"/>
  <c r="U439" i="125"/>
  <c r="T439" i="125"/>
  <c r="S439" i="125"/>
  <c r="R439" i="125"/>
  <c r="Q439" i="125"/>
  <c r="P439" i="125"/>
  <c r="O439" i="125"/>
  <c r="I439" i="125"/>
  <c r="G439" i="125"/>
  <c r="AA438" i="125"/>
  <c r="Z438" i="125"/>
  <c r="Y438" i="125"/>
  <c r="X438" i="125"/>
  <c r="U438" i="125"/>
  <c r="T438" i="125"/>
  <c r="S438" i="125"/>
  <c r="R438" i="125"/>
  <c r="Q438" i="125"/>
  <c r="P438" i="125"/>
  <c r="O438" i="125"/>
  <c r="I438" i="125"/>
  <c r="G438" i="125"/>
  <c r="AA437" i="125"/>
  <c r="Z437" i="125"/>
  <c r="Y437" i="125"/>
  <c r="X437" i="125"/>
  <c r="U437" i="125"/>
  <c r="T437" i="125"/>
  <c r="S437" i="125"/>
  <c r="R437" i="125"/>
  <c r="Q437" i="125"/>
  <c r="P437" i="125"/>
  <c r="O437" i="125"/>
  <c r="I437" i="125"/>
  <c r="G437" i="125"/>
  <c r="AA436" i="125"/>
  <c r="Z436" i="125"/>
  <c r="Y436" i="125"/>
  <c r="X436" i="125"/>
  <c r="U436" i="125"/>
  <c r="T436" i="125"/>
  <c r="S436" i="125"/>
  <c r="R436" i="125"/>
  <c r="Q436" i="125"/>
  <c r="P436" i="125"/>
  <c r="O436" i="125"/>
  <c r="I436" i="125"/>
  <c r="G436" i="125"/>
  <c r="AA435" i="125"/>
  <c r="Z435" i="125"/>
  <c r="Y435" i="125"/>
  <c r="X435" i="125"/>
  <c r="U435" i="125"/>
  <c r="T435" i="125"/>
  <c r="S435" i="125"/>
  <c r="R435" i="125"/>
  <c r="Q435" i="125"/>
  <c r="P435" i="125"/>
  <c r="O435" i="125"/>
  <c r="I435" i="125"/>
  <c r="G435" i="125"/>
  <c r="AA434" i="125"/>
  <c r="Z434" i="125"/>
  <c r="Y434" i="125"/>
  <c r="X434" i="125"/>
  <c r="U434" i="125"/>
  <c r="T434" i="125"/>
  <c r="S434" i="125"/>
  <c r="R434" i="125"/>
  <c r="Q434" i="125"/>
  <c r="P434" i="125"/>
  <c r="O434" i="125"/>
  <c r="I434" i="125"/>
  <c r="G434" i="125"/>
  <c r="AA433" i="125"/>
  <c r="Z433" i="125"/>
  <c r="Y433" i="125"/>
  <c r="X433" i="125"/>
  <c r="U433" i="125"/>
  <c r="T433" i="125"/>
  <c r="S433" i="125"/>
  <c r="R433" i="125"/>
  <c r="Q433" i="125"/>
  <c r="P433" i="125"/>
  <c r="O433" i="125"/>
  <c r="I433" i="125"/>
  <c r="G433" i="125"/>
  <c r="AA432" i="125"/>
  <c r="Z432" i="125"/>
  <c r="Y432" i="125"/>
  <c r="X432" i="125"/>
  <c r="U432" i="125"/>
  <c r="T432" i="125"/>
  <c r="S432" i="125"/>
  <c r="R432" i="125"/>
  <c r="Q432" i="125"/>
  <c r="P432" i="125"/>
  <c r="O432" i="125"/>
  <c r="I432" i="125"/>
  <c r="G432" i="125"/>
  <c r="AA431" i="125"/>
  <c r="Z431" i="125"/>
  <c r="Y431" i="125"/>
  <c r="X431" i="125"/>
  <c r="U431" i="125"/>
  <c r="T431" i="125"/>
  <c r="S431" i="125"/>
  <c r="R431" i="125"/>
  <c r="Q431" i="125"/>
  <c r="P431" i="125"/>
  <c r="O431" i="125"/>
  <c r="I431" i="125"/>
  <c r="G431" i="125"/>
  <c r="AA430" i="125"/>
  <c r="Z430" i="125"/>
  <c r="Y430" i="125"/>
  <c r="X430" i="125"/>
  <c r="U430" i="125"/>
  <c r="T430" i="125"/>
  <c r="S430" i="125"/>
  <c r="R430" i="125"/>
  <c r="Q430" i="125"/>
  <c r="P430" i="125"/>
  <c r="O430" i="125"/>
  <c r="I430" i="125"/>
  <c r="G430" i="125"/>
  <c r="AA429" i="125"/>
  <c r="Z429" i="125"/>
  <c r="Y429" i="125"/>
  <c r="X429" i="125"/>
  <c r="U429" i="125"/>
  <c r="T429" i="125"/>
  <c r="S429" i="125"/>
  <c r="R429" i="125"/>
  <c r="Q429" i="125"/>
  <c r="P429" i="125"/>
  <c r="O429" i="125"/>
  <c r="I429" i="125"/>
  <c r="G429" i="125"/>
  <c r="AA428" i="125"/>
  <c r="Z428" i="125"/>
  <c r="Y428" i="125"/>
  <c r="X428" i="125"/>
  <c r="U428" i="125"/>
  <c r="T428" i="125"/>
  <c r="S428" i="125"/>
  <c r="R428" i="125"/>
  <c r="Q428" i="125"/>
  <c r="P428" i="125"/>
  <c r="O428" i="125"/>
  <c r="I428" i="125"/>
  <c r="G428" i="125"/>
  <c r="AA427" i="125"/>
  <c r="Z427" i="125"/>
  <c r="Y427" i="125"/>
  <c r="X427" i="125"/>
  <c r="U427" i="125"/>
  <c r="T427" i="125"/>
  <c r="S427" i="125"/>
  <c r="R427" i="125"/>
  <c r="Q427" i="125"/>
  <c r="P427" i="125"/>
  <c r="O427" i="125"/>
  <c r="I427" i="125"/>
  <c r="G427" i="125"/>
  <c r="AA426" i="125"/>
  <c r="Z426" i="125"/>
  <c r="Y426" i="125"/>
  <c r="X426" i="125"/>
  <c r="U426" i="125"/>
  <c r="T426" i="125"/>
  <c r="S426" i="125"/>
  <c r="R426" i="125"/>
  <c r="Q426" i="125"/>
  <c r="P426" i="125"/>
  <c r="O426" i="125"/>
  <c r="I426" i="125"/>
  <c r="G426" i="125"/>
  <c r="AA425" i="125"/>
  <c r="Z425" i="125"/>
  <c r="Y425" i="125"/>
  <c r="X425" i="125"/>
  <c r="U425" i="125"/>
  <c r="T425" i="125"/>
  <c r="S425" i="125"/>
  <c r="R425" i="125"/>
  <c r="Q425" i="125"/>
  <c r="P425" i="125"/>
  <c r="O425" i="125"/>
  <c r="I425" i="125"/>
  <c r="G425" i="125"/>
  <c r="AA424" i="125"/>
  <c r="Z424" i="125"/>
  <c r="Y424" i="125"/>
  <c r="X424" i="125"/>
  <c r="U424" i="125"/>
  <c r="T424" i="125"/>
  <c r="S424" i="125"/>
  <c r="R424" i="125"/>
  <c r="Q424" i="125"/>
  <c r="P424" i="125"/>
  <c r="O424" i="125"/>
  <c r="I424" i="125"/>
  <c r="G424" i="125"/>
  <c r="AA423" i="125"/>
  <c r="Z423" i="125"/>
  <c r="Y423" i="125"/>
  <c r="X423" i="125"/>
  <c r="U423" i="125"/>
  <c r="T423" i="125"/>
  <c r="S423" i="125"/>
  <c r="R423" i="125"/>
  <c r="Q423" i="125"/>
  <c r="P423" i="125"/>
  <c r="O423" i="125"/>
  <c r="I423" i="125"/>
  <c r="G423" i="125"/>
  <c r="AA422" i="125"/>
  <c r="Z422" i="125"/>
  <c r="Y422" i="125"/>
  <c r="X422" i="125"/>
  <c r="U422" i="125"/>
  <c r="T422" i="125"/>
  <c r="S422" i="125"/>
  <c r="R422" i="125"/>
  <c r="Q422" i="125"/>
  <c r="P422" i="125"/>
  <c r="O422" i="125"/>
  <c r="I422" i="125"/>
  <c r="G422" i="125"/>
  <c r="AA420" i="125"/>
  <c r="Z420" i="125"/>
  <c r="Y420" i="125"/>
  <c r="X420" i="125"/>
  <c r="U420" i="125"/>
  <c r="T420" i="125"/>
  <c r="S420" i="125"/>
  <c r="R420" i="125"/>
  <c r="Q420" i="125"/>
  <c r="P420" i="125"/>
  <c r="O420" i="125"/>
  <c r="I420" i="125"/>
  <c r="G420" i="125"/>
  <c r="AA419" i="125"/>
  <c r="Z419" i="125"/>
  <c r="Y419" i="125"/>
  <c r="X419" i="125"/>
  <c r="U419" i="125"/>
  <c r="T419" i="125"/>
  <c r="S419" i="125"/>
  <c r="R419" i="125"/>
  <c r="Q419" i="125"/>
  <c r="P419" i="125"/>
  <c r="O419" i="125"/>
  <c r="I419" i="125"/>
  <c r="G419" i="125"/>
  <c r="AA418" i="125"/>
  <c r="Z418" i="125"/>
  <c r="Y418" i="125"/>
  <c r="X418" i="125"/>
  <c r="U418" i="125"/>
  <c r="T418" i="125"/>
  <c r="S418" i="125"/>
  <c r="R418" i="125"/>
  <c r="Q418" i="125"/>
  <c r="P418" i="125"/>
  <c r="O418" i="125"/>
  <c r="I418" i="125"/>
  <c r="G418" i="125"/>
  <c r="I417" i="125"/>
  <c r="G417" i="125"/>
  <c r="I416" i="125"/>
  <c r="G416" i="125"/>
  <c r="I415" i="125"/>
  <c r="G415" i="125"/>
  <c r="AA414" i="125"/>
  <c r="Z414" i="125"/>
  <c r="Y414" i="125"/>
  <c r="X414" i="125"/>
  <c r="U414" i="125"/>
  <c r="T414" i="125"/>
  <c r="S414" i="125"/>
  <c r="R414" i="125"/>
  <c r="Q414" i="125"/>
  <c r="P414" i="125"/>
  <c r="O414" i="125"/>
  <c r="I414" i="125"/>
  <c r="G414" i="125"/>
  <c r="AA413" i="125"/>
  <c r="Z413" i="125"/>
  <c r="Y413" i="125"/>
  <c r="X413" i="125"/>
  <c r="U413" i="125"/>
  <c r="T413" i="125"/>
  <c r="S413" i="125"/>
  <c r="R413" i="125"/>
  <c r="Q413" i="125"/>
  <c r="P413" i="125"/>
  <c r="O413" i="125"/>
  <c r="I413" i="125"/>
  <c r="G413" i="125"/>
  <c r="AA412" i="125"/>
  <c r="Z412" i="125"/>
  <c r="Y412" i="125"/>
  <c r="X412" i="125"/>
  <c r="U412" i="125"/>
  <c r="T412" i="125"/>
  <c r="S412" i="125"/>
  <c r="R412" i="125"/>
  <c r="Q412" i="125"/>
  <c r="P412" i="125"/>
  <c r="O412" i="125"/>
  <c r="I412" i="125"/>
  <c r="G412" i="125"/>
  <c r="AA411" i="125"/>
  <c r="Z411" i="125"/>
  <c r="Y411" i="125"/>
  <c r="X411" i="125"/>
  <c r="U411" i="125"/>
  <c r="T411" i="125"/>
  <c r="S411" i="125"/>
  <c r="R411" i="125"/>
  <c r="Q411" i="125"/>
  <c r="P411" i="125"/>
  <c r="O411" i="125"/>
  <c r="I411" i="125"/>
  <c r="G411" i="125"/>
  <c r="AA410" i="125"/>
  <c r="Z410" i="125"/>
  <c r="Y410" i="125"/>
  <c r="X410" i="125"/>
  <c r="U410" i="125"/>
  <c r="T410" i="125"/>
  <c r="S410" i="125"/>
  <c r="R410" i="125"/>
  <c r="Q410" i="125"/>
  <c r="P410" i="125"/>
  <c r="O410" i="125"/>
  <c r="I410" i="125"/>
  <c r="G410" i="125"/>
  <c r="AA409" i="125"/>
  <c r="Z409" i="125"/>
  <c r="Y409" i="125"/>
  <c r="X409" i="125"/>
  <c r="U409" i="125"/>
  <c r="T409" i="125"/>
  <c r="S409" i="125"/>
  <c r="R409" i="125"/>
  <c r="Q409" i="125"/>
  <c r="P409" i="125"/>
  <c r="O409" i="125"/>
  <c r="I409" i="125"/>
  <c r="G409" i="125"/>
  <c r="AA408" i="125"/>
  <c r="Z408" i="125"/>
  <c r="Y408" i="125"/>
  <c r="X408" i="125"/>
  <c r="U408" i="125"/>
  <c r="T408" i="125"/>
  <c r="S408" i="125"/>
  <c r="R408" i="125"/>
  <c r="Q408" i="125"/>
  <c r="P408" i="125"/>
  <c r="O408" i="125"/>
  <c r="I408" i="125"/>
  <c r="G408" i="125"/>
  <c r="AA407" i="125"/>
  <c r="Z407" i="125"/>
  <c r="Y407" i="125"/>
  <c r="X407" i="125"/>
  <c r="U407" i="125"/>
  <c r="T407" i="125"/>
  <c r="S407" i="125"/>
  <c r="R407" i="125"/>
  <c r="Q407" i="125"/>
  <c r="P407" i="125"/>
  <c r="O407" i="125"/>
  <c r="I407" i="125"/>
  <c r="G407" i="125"/>
  <c r="AA406" i="125"/>
  <c r="Z406" i="125"/>
  <c r="Y406" i="125"/>
  <c r="X406" i="125"/>
  <c r="U406" i="125"/>
  <c r="T406" i="125"/>
  <c r="S406" i="125"/>
  <c r="R406" i="125"/>
  <c r="Q406" i="125"/>
  <c r="P406" i="125"/>
  <c r="O406" i="125"/>
  <c r="I406" i="125"/>
  <c r="G406" i="125"/>
  <c r="AA405" i="125"/>
  <c r="Z405" i="125"/>
  <c r="Y405" i="125"/>
  <c r="X405" i="125"/>
  <c r="U405" i="125"/>
  <c r="T405" i="125"/>
  <c r="S405" i="125"/>
  <c r="R405" i="125"/>
  <c r="Q405" i="125"/>
  <c r="P405" i="125"/>
  <c r="O405" i="125"/>
  <c r="I405" i="125"/>
  <c r="G405" i="125"/>
  <c r="AA404" i="125"/>
  <c r="Z404" i="125"/>
  <c r="Y404" i="125"/>
  <c r="X404" i="125"/>
  <c r="U404" i="125"/>
  <c r="T404" i="125"/>
  <c r="S404" i="125"/>
  <c r="R404" i="125"/>
  <c r="Q404" i="125"/>
  <c r="P404" i="125"/>
  <c r="O404" i="125"/>
  <c r="I404" i="125"/>
  <c r="G404" i="125"/>
  <c r="AA403" i="125"/>
  <c r="Z403" i="125"/>
  <c r="Y403" i="125"/>
  <c r="X403" i="125"/>
  <c r="U403" i="125"/>
  <c r="T403" i="125"/>
  <c r="S403" i="125"/>
  <c r="R403" i="125"/>
  <c r="Q403" i="125"/>
  <c r="P403" i="125"/>
  <c r="O403" i="125"/>
  <c r="I403" i="125"/>
  <c r="G403" i="125"/>
  <c r="G402" i="125"/>
  <c r="AA401" i="125"/>
  <c r="Z401" i="125"/>
  <c r="Y401" i="125"/>
  <c r="X401" i="125"/>
  <c r="U401" i="125"/>
  <c r="T401" i="125"/>
  <c r="S401" i="125"/>
  <c r="R401" i="125"/>
  <c r="Q401" i="125"/>
  <c r="P401" i="125"/>
  <c r="O401" i="125"/>
  <c r="I401" i="125"/>
  <c r="G401" i="125"/>
  <c r="AA400" i="125"/>
  <c r="Z400" i="125"/>
  <c r="Y400" i="125"/>
  <c r="X400" i="125"/>
  <c r="U400" i="125"/>
  <c r="T400" i="125"/>
  <c r="S400" i="125"/>
  <c r="R400" i="125"/>
  <c r="Q400" i="125"/>
  <c r="P400" i="125"/>
  <c r="O400" i="125"/>
  <c r="I400" i="125"/>
  <c r="G400" i="125"/>
  <c r="AA399" i="125"/>
  <c r="Z399" i="125"/>
  <c r="Y399" i="125"/>
  <c r="X399" i="125"/>
  <c r="U399" i="125"/>
  <c r="T399" i="125"/>
  <c r="S399" i="125"/>
  <c r="R399" i="125"/>
  <c r="Q399" i="125"/>
  <c r="P399" i="125"/>
  <c r="O399" i="125"/>
  <c r="I399" i="125"/>
  <c r="G399" i="125"/>
  <c r="AA398" i="125"/>
  <c r="Z398" i="125"/>
  <c r="Y398" i="125"/>
  <c r="X398" i="125"/>
  <c r="U398" i="125"/>
  <c r="T398" i="125"/>
  <c r="S398" i="125"/>
  <c r="R398" i="125"/>
  <c r="Q398" i="125"/>
  <c r="P398" i="125"/>
  <c r="O398" i="125"/>
  <c r="I398" i="125"/>
  <c r="G398" i="125"/>
  <c r="AA397" i="125"/>
  <c r="Z397" i="125"/>
  <c r="Y397" i="125"/>
  <c r="X397" i="125"/>
  <c r="U397" i="125"/>
  <c r="T397" i="125"/>
  <c r="S397" i="125"/>
  <c r="R397" i="125"/>
  <c r="Q397" i="125"/>
  <c r="P397" i="125"/>
  <c r="O397" i="125"/>
  <c r="I397" i="125"/>
  <c r="G397" i="125"/>
  <c r="AA396" i="125"/>
  <c r="Z396" i="125"/>
  <c r="Y396" i="125"/>
  <c r="X396" i="125"/>
  <c r="U396" i="125"/>
  <c r="T396" i="125"/>
  <c r="S396" i="125"/>
  <c r="R396" i="125"/>
  <c r="Q396" i="125"/>
  <c r="P396" i="125"/>
  <c r="O396" i="125"/>
  <c r="I396" i="125"/>
  <c r="G396" i="125"/>
  <c r="AA395" i="125"/>
  <c r="Z395" i="125"/>
  <c r="Y395" i="125"/>
  <c r="X395" i="125"/>
  <c r="U395" i="125"/>
  <c r="T395" i="125"/>
  <c r="S395" i="125"/>
  <c r="R395" i="125"/>
  <c r="Q395" i="125"/>
  <c r="P395" i="125"/>
  <c r="O395" i="125"/>
  <c r="I395" i="125"/>
  <c r="G395" i="125"/>
  <c r="AA394" i="125"/>
  <c r="Z394" i="125"/>
  <c r="Y394" i="125"/>
  <c r="X394" i="125"/>
  <c r="U394" i="125"/>
  <c r="T394" i="125"/>
  <c r="S394" i="125"/>
  <c r="R394" i="125"/>
  <c r="Q394" i="125"/>
  <c r="P394" i="125"/>
  <c r="O394" i="125"/>
  <c r="I394" i="125"/>
  <c r="G394" i="125"/>
  <c r="AA393" i="125"/>
  <c r="Z393" i="125"/>
  <c r="Y393" i="125"/>
  <c r="X393" i="125"/>
  <c r="U393" i="125"/>
  <c r="T393" i="125"/>
  <c r="S393" i="125"/>
  <c r="R393" i="125"/>
  <c r="Q393" i="125"/>
  <c r="P393" i="125"/>
  <c r="O393" i="125"/>
  <c r="I393" i="125"/>
  <c r="G393" i="125"/>
  <c r="AA392" i="125"/>
  <c r="Z392" i="125"/>
  <c r="Y392" i="125"/>
  <c r="X392" i="125"/>
  <c r="U392" i="125"/>
  <c r="T392" i="125"/>
  <c r="S392" i="125"/>
  <c r="R392" i="125"/>
  <c r="Q392" i="125"/>
  <c r="P392" i="125"/>
  <c r="O392" i="125"/>
  <c r="I392" i="125"/>
  <c r="G392" i="125"/>
  <c r="AA391" i="125"/>
  <c r="Z391" i="125"/>
  <c r="Y391" i="125"/>
  <c r="X391" i="125"/>
  <c r="U391" i="125"/>
  <c r="T391" i="125"/>
  <c r="S391" i="125"/>
  <c r="R391" i="125"/>
  <c r="Q391" i="125"/>
  <c r="P391" i="125"/>
  <c r="O391" i="125"/>
  <c r="I391" i="125"/>
  <c r="G391" i="125"/>
  <c r="AA390" i="125"/>
  <c r="Z390" i="125"/>
  <c r="Y390" i="125"/>
  <c r="X390" i="125"/>
  <c r="U390" i="125"/>
  <c r="T390" i="125"/>
  <c r="S390" i="125"/>
  <c r="R390" i="125"/>
  <c r="Q390" i="125"/>
  <c r="P390" i="125"/>
  <c r="O390" i="125"/>
  <c r="I390" i="125"/>
  <c r="G390" i="125"/>
  <c r="AA389" i="125"/>
  <c r="Z389" i="125"/>
  <c r="Y389" i="125"/>
  <c r="X389" i="125"/>
  <c r="U389" i="125"/>
  <c r="T389" i="125"/>
  <c r="S389" i="125"/>
  <c r="R389" i="125"/>
  <c r="Q389" i="125"/>
  <c r="P389" i="125"/>
  <c r="O389" i="125"/>
  <c r="I389" i="125"/>
  <c r="G389" i="125"/>
  <c r="AA388" i="125"/>
  <c r="Z388" i="125"/>
  <c r="Y388" i="125"/>
  <c r="X388" i="125"/>
  <c r="U388" i="125"/>
  <c r="T388" i="125"/>
  <c r="S388" i="125"/>
  <c r="R388" i="125"/>
  <c r="Q388" i="125"/>
  <c r="P388" i="125"/>
  <c r="O388" i="125"/>
  <c r="I388" i="125"/>
  <c r="G388" i="125"/>
  <c r="AA387" i="125"/>
  <c r="Z387" i="125"/>
  <c r="Y387" i="125"/>
  <c r="X387" i="125"/>
  <c r="U387" i="125"/>
  <c r="T387" i="125"/>
  <c r="S387" i="125"/>
  <c r="R387" i="125"/>
  <c r="Q387" i="125"/>
  <c r="P387" i="125"/>
  <c r="O387" i="125"/>
  <c r="I387" i="125"/>
  <c r="G387" i="125"/>
  <c r="AA386" i="125"/>
  <c r="Z386" i="125"/>
  <c r="Y386" i="125"/>
  <c r="X386" i="125"/>
  <c r="U386" i="125"/>
  <c r="T386" i="125"/>
  <c r="S386" i="125"/>
  <c r="R386" i="125"/>
  <c r="Q386" i="125"/>
  <c r="P386" i="125"/>
  <c r="O386" i="125"/>
  <c r="I386" i="125"/>
  <c r="G386" i="125"/>
  <c r="AA385" i="125"/>
  <c r="Z385" i="125"/>
  <c r="Y385" i="125"/>
  <c r="X385" i="125"/>
  <c r="U385" i="125"/>
  <c r="T385" i="125"/>
  <c r="S385" i="125"/>
  <c r="R385" i="125"/>
  <c r="Q385" i="125"/>
  <c r="P385" i="125"/>
  <c r="O385" i="125"/>
  <c r="I385" i="125"/>
  <c r="G385" i="125"/>
  <c r="AA384" i="125"/>
  <c r="Z384" i="125"/>
  <c r="Y384" i="125"/>
  <c r="X384" i="125"/>
  <c r="U384" i="125"/>
  <c r="T384" i="125"/>
  <c r="S384" i="125"/>
  <c r="R384" i="125"/>
  <c r="Q384" i="125"/>
  <c r="P384" i="125"/>
  <c r="O384" i="125"/>
  <c r="I384" i="125"/>
  <c r="G384" i="125"/>
  <c r="AA383" i="125"/>
  <c r="Z383" i="125"/>
  <c r="Y383" i="125"/>
  <c r="X383" i="125"/>
  <c r="U383" i="125"/>
  <c r="T383" i="125"/>
  <c r="S383" i="125"/>
  <c r="R383" i="125"/>
  <c r="Q383" i="125"/>
  <c r="P383" i="125"/>
  <c r="O383" i="125"/>
  <c r="I383" i="125"/>
  <c r="G383" i="125"/>
  <c r="AA382" i="125"/>
  <c r="Z382" i="125"/>
  <c r="Y382" i="125"/>
  <c r="X382" i="125"/>
  <c r="U382" i="125"/>
  <c r="T382" i="125"/>
  <c r="S382" i="125"/>
  <c r="R382" i="125"/>
  <c r="Q382" i="125"/>
  <c r="P382" i="125"/>
  <c r="O382" i="125"/>
  <c r="I382" i="125"/>
  <c r="G382" i="125"/>
  <c r="AA381" i="125"/>
  <c r="Z381" i="125"/>
  <c r="Y381" i="125"/>
  <c r="X381" i="125"/>
  <c r="U381" i="125"/>
  <c r="T381" i="125"/>
  <c r="S381" i="125"/>
  <c r="R381" i="125"/>
  <c r="Q381" i="125"/>
  <c r="P381" i="125"/>
  <c r="O381" i="125"/>
  <c r="I381" i="125"/>
  <c r="G381" i="125"/>
  <c r="AA380" i="125"/>
  <c r="Z380" i="125"/>
  <c r="Y380" i="125"/>
  <c r="X380" i="125"/>
  <c r="U380" i="125"/>
  <c r="T380" i="125"/>
  <c r="S380" i="125"/>
  <c r="R380" i="125"/>
  <c r="Q380" i="125"/>
  <c r="P380" i="125"/>
  <c r="O380" i="125"/>
  <c r="I380" i="125"/>
  <c r="G380" i="125"/>
  <c r="AA379" i="125"/>
  <c r="Z379" i="125"/>
  <c r="Y379" i="125"/>
  <c r="X379" i="125"/>
  <c r="U379" i="125"/>
  <c r="T379" i="125"/>
  <c r="S379" i="125"/>
  <c r="R379" i="125"/>
  <c r="Q379" i="125"/>
  <c r="P379" i="125"/>
  <c r="O379" i="125"/>
  <c r="I379" i="125"/>
  <c r="G379" i="125"/>
  <c r="AA378" i="125"/>
  <c r="Z378" i="125"/>
  <c r="Y378" i="125"/>
  <c r="X378" i="125"/>
  <c r="U378" i="125"/>
  <c r="T378" i="125"/>
  <c r="S378" i="125"/>
  <c r="R378" i="125"/>
  <c r="Q378" i="125"/>
  <c r="P378" i="125"/>
  <c r="O378" i="125"/>
  <c r="I378" i="125"/>
  <c r="G378" i="125"/>
  <c r="AA377" i="125"/>
  <c r="Z377" i="125"/>
  <c r="Y377" i="125"/>
  <c r="X377" i="125"/>
  <c r="U377" i="125"/>
  <c r="T377" i="125"/>
  <c r="S377" i="125"/>
  <c r="R377" i="125"/>
  <c r="Q377" i="125"/>
  <c r="P377" i="125"/>
  <c r="O377" i="125"/>
  <c r="I377" i="125"/>
  <c r="G377" i="125"/>
  <c r="AA376" i="125"/>
  <c r="Z376" i="125"/>
  <c r="Y376" i="125"/>
  <c r="X376" i="125"/>
  <c r="U376" i="125"/>
  <c r="T376" i="125"/>
  <c r="S376" i="125"/>
  <c r="R376" i="125"/>
  <c r="Q376" i="125"/>
  <c r="P376" i="125"/>
  <c r="O376" i="125"/>
  <c r="I376" i="125"/>
  <c r="G376" i="125"/>
  <c r="AA375" i="125"/>
  <c r="Z375" i="125"/>
  <c r="Y375" i="125"/>
  <c r="X375" i="125"/>
  <c r="U375" i="125"/>
  <c r="T375" i="125"/>
  <c r="S375" i="125"/>
  <c r="R375" i="125"/>
  <c r="Q375" i="125"/>
  <c r="P375" i="125"/>
  <c r="O375" i="125"/>
  <c r="I375" i="125"/>
  <c r="G375" i="125"/>
  <c r="AA374" i="125"/>
  <c r="Z374" i="125"/>
  <c r="Y374" i="125"/>
  <c r="X374" i="125"/>
  <c r="U374" i="125"/>
  <c r="T374" i="125"/>
  <c r="S374" i="125"/>
  <c r="R374" i="125"/>
  <c r="Q374" i="125"/>
  <c r="P374" i="125"/>
  <c r="O374" i="125"/>
  <c r="I374" i="125"/>
  <c r="G374" i="125"/>
  <c r="AA373" i="125"/>
  <c r="Z373" i="125"/>
  <c r="Y373" i="125"/>
  <c r="X373" i="125"/>
  <c r="U373" i="125"/>
  <c r="T373" i="125"/>
  <c r="S373" i="125"/>
  <c r="R373" i="125"/>
  <c r="Q373" i="125"/>
  <c r="P373" i="125"/>
  <c r="O373" i="125"/>
  <c r="I373" i="125"/>
  <c r="G373" i="125"/>
  <c r="AA372" i="125"/>
  <c r="Z372" i="125"/>
  <c r="Y372" i="125"/>
  <c r="X372" i="125"/>
  <c r="U372" i="125"/>
  <c r="T372" i="125"/>
  <c r="S372" i="125"/>
  <c r="R372" i="125"/>
  <c r="Q372" i="125"/>
  <c r="P372" i="125"/>
  <c r="O372" i="125"/>
  <c r="I372" i="125"/>
  <c r="G372" i="125"/>
  <c r="I371" i="125"/>
  <c r="G371" i="125"/>
  <c r="I370" i="125"/>
  <c r="G370" i="125"/>
  <c r="I369" i="125"/>
  <c r="G369" i="125"/>
  <c r="AA368" i="125"/>
  <c r="Z368" i="125"/>
  <c r="Y368" i="125"/>
  <c r="X368" i="125"/>
  <c r="U368" i="125"/>
  <c r="T368" i="125"/>
  <c r="S368" i="125"/>
  <c r="R368" i="125"/>
  <c r="Q368" i="125"/>
  <c r="P368" i="125"/>
  <c r="O368" i="125"/>
  <c r="I368" i="125"/>
  <c r="G368" i="125"/>
  <c r="AA367" i="125"/>
  <c r="Z367" i="125"/>
  <c r="Y367" i="125"/>
  <c r="X367" i="125"/>
  <c r="U367" i="125"/>
  <c r="T367" i="125"/>
  <c r="S367" i="125"/>
  <c r="R367" i="125"/>
  <c r="Q367" i="125"/>
  <c r="P367" i="125"/>
  <c r="O367" i="125"/>
  <c r="I367" i="125"/>
  <c r="G367" i="125"/>
  <c r="AA366" i="125"/>
  <c r="Z366" i="125"/>
  <c r="Y366" i="125"/>
  <c r="X366" i="125"/>
  <c r="U366" i="125"/>
  <c r="T366" i="125"/>
  <c r="S366" i="125"/>
  <c r="R366" i="125"/>
  <c r="Q366" i="125"/>
  <c r="P366" i="125"/>
  <c r="O366" i="125"/>
  <c r="I366" i="125"/>
  <c r="G366" i="125"/>
  <c r="G365" i="125"/>
  <c r="AA364" i="125"/>
  <c r="Z364" i="125"/>
  <c r="Y364" i="125"/>
  <c r="X364" i="125"/>
  <c r="U364" i="125"/>
  <c r="T364" i="125"/>
  <c r="S364" i="125"/>
  <c r="R364" i="125"/>
  <c r="Q364" i="125"/>
  <c r="P364" i="125"/>
  <c r="O364" i="125"/>
  <c r="I364" i="125"/>
  <c r="G364" i="125"/>
  <c r="AA362" i="125"/>
  <c r="Z362" i="125"/>
  <c r="Y362" i="125"/>
  <c r="X362" i="125"/>
  <c r="U362" i="125"/>
  <c r="T362" i="125"/>
  <c r="S362" i="125"/>
  <c r="R362" i="125"/>
  <c r="Q362" i="125"/>
  <c r="P362" i="125"/>
  <c r="O362" i="125"/>
  <c r="I362" i="125"/>
  <c r="G362" i="125"/>
  <c r="AA361" i="125"/>
  <c r="Z361" i="125"/>
  <c r="Y361" i="125"/>
  <c r="X361" i="125"/>
  <c r="U361" i="125"/>
  <c r="T361" i="125"/>
  <c r="S361" i="125"/>
  <c r="R361" i="125"/>
  <c r="Q361" i="125"/>
  <c r="P361" i="125"/>
  <c r="O361" i="125"/>
  <c r="I361" i="125"/>
  <c r="G361" i="125"/>
  <c r="AA360" i="125"/>
  <c r="Z360" i="125"/>
  <c r="Y360" i="125"/>
  <c r="X360" i="125"/>
  <c r="U360" i="125"/>
  <c r="T360" i="125"/>
  <c r="S360" i="125"/>
  <c r="R360" i="125"/>
  <c r="Q360" i="125"/>
  <c r="P360" i="125"/>
  <c r="O360" i="125"/>
  <c r="I360" i="125"/>
  <c r="G360" i="125"/>
  <c r="AA359" i="125"/>
  <c r="Z359" i="125"/>
  <c r="Y359" i="125"/>
  <c r="X359" i="125"/>
  <c r="U359" i="125"/>
  <c r="T359" i="125"/>
  <c r="S359" i="125"/>
  <c r="R359" i="125"/>
  <c r="Q359" i="125"/>
  <c r="P359" i="125"/>
  <c r="O359" i="125"/>
  <c r="I359" i="125"/>
  <c r="G359" i="125"/>
  <c r="AA358" i="125"/>
  <c r="Z358" i="125"/>
  <c r="Y358" i="125"/>
  <c r="X358" i="125"/>
  <c r="U358" i="125"/>
  <c r="T358" i="125"/>
  <c r="S358" i="125"/>
  <c r="R358" i="125"/>
  <c r="Q358" i="125"/>
  <c r="P358" i="125"/>
  <c r="O358" i="125"/>
  <c r="I358" i="125"/>
  <c r="G358" i="125"/>
  <c r="AA357" i="125"/>
  <c r="Z357" i="125"/>
  <c r="Y357" i="125"/>
  <c r="X357" i="125"/>
  <c r="U357" i="125"/>
  <c r="T357" i="125"/>
  <c r="S357" i="125"/>
  <c r="R357" i="125"/>
  <c r="Q357" i="125"/>
  <c r="P357" i="125"/>
  <c r="O357" i="125"/>
  <c r="I357" i="125"/>
  <c r="G357" i="125"/>
  <c r="AA356" i="125"/>
  <c r="Z356" i="125"/>
  <c r="Y356" i="125"/>
  <c r="X356" i="125"/>
  <c r="U356" i="125"/>
  <c r="T356" i="125"/>
  <c r="S356" i="125"/>
  <c r="R356" i="125"/>
  <c r="Q356" i="125"/>
  <c r="P356" i="125"/>
  <c r="O356" i="125"/>
  <c r="I356" i="125"/>
  <c r="G356" i="125"/>
  <c r="AA355" i="125"/>
  <c r="Z355" i="125"/>
  <c r="Y355" i="125"/>
  <c r="X355" i="125"/>
  <c r="U355" i="125"/>
  <c r="T355" i="125"/>
  <c r="S355" i="125"/>
  <c r="R355" i="125"/>
  <c r="Q355" i="125"/>
  <c r="P355" i="125"/>
  <c r="O355" i="125"/>
  <c r="I355" i="125"/>
  <c r="G355" i="125"/>
  <c r="AA354" i="125"/>
  <c r="Z354" i="125"/>
  <c r="Y354" i="125"/>
  <c r="X354" i="125"/>
  <c r="U354" i="125"/>
  <c r="T354" i="125"/>
  <c r="S354" i="125"/>
  <c r="R354" i="125"/>
  <c r="Q354" i="125"/>
  <c r="P354" i="125"/>
  <c r="O354" i="125"/>
  <c r="I354" i="125"/>
  <c r="G354" i="125"/>
  <c r="AA353" i="125"/>
  <c r="Z353" i="125"/>
  <c r="Y353" i="125"/>
  <c r="X353" i="125"/>
  <c r="U353" i="125"/>
  <c r="T353" i="125"/>
  <c r="S353" i="125"/>
  <c r="R353" i="125"/>
  <c r="Q353" i="125"/>
  <c r="P353" i="125"/>
  <c r="O353" i="125"/>
  <c r="I353" i="125"/>
  <c r="G353" i="125"/>
  <c r="AA352" i="125"/>
  <c r="Z352" i="125"/>
  <c r="Y352" i="125"/>
  <c r="X352" i="125"/>
  <c r="U352" i="125"/>
  <c r="T352" i="125"/>
  <c r="S352" i="125"/>
  <c r="R352" i="125"/>
  <c r="Q352" i="125"/>
  <c r="P352" i="125"/>
  <c r="O352" i="125"/>
  <c r="I352" i="125"/>
  <c r="G352" i="125"/>
  <c r="AA351" i="125"/>
  <c r="Z351" i="125"/>
  <c r="Y351" i="125"/>
  <c r="X351" i="125"/>
  <c r="U351" i="125"/>
  <c r="T351" i="125"/>
  <c r="S351" i="125"/>
  <c r="R351" i="125"/>
  <c r="Q351" i="125"/>
  <c r="P351" i="125"/>
  <c r="O351" i="125"/>
  <c r="I351" i="125"/>
  <c r="G351" i="125"/>
  <c r="AA350" i="125"/>
  <c r="Z350" i="125"/>
  <c r="Y350" i="125"/>
  <c r="X350" i="125"/>
  <c r="U350" i="125"/>
  <c r="T350" i="125"/>
  <c r="S350" i="125"/>
  <c r="R350" i="125"/>
  <c r="Q350" i="125"/>
  <c r="P350" i="125"/>
  <c r="O350" i="125"/>
  <c r="I350" i="125"/>
  <c r="G350" i="125"/>
  <c r="AA349" i="125"/>
  <c r="Z349" i="125"/>
  <c r="Y349" i="125"/>
  <c r="X349" i="125"/>
  <c r="U349" i="125"/>
  <c r="T349" i="125"/>
  <c r="S349" i="125"/>
  <c r="R349" i="125"/>
  <c r="Q349" i="125"/>
  <c r="P349" i="125"/>
  <c r="O349" i="125"/>
  <c r="I349" i="125"/>
  <c r="G349" i="125"/>
  <c r="AA348" i="125"/>
  <c r="Z348" i="125"/>
  <c r="Y348" i="125"/>
  <c r="X348" i="125"/>
  <c r="U348" i="125"/>
  <c r="T348" i="125"/>
  <c r="S348" i="125"/>
  <c r="R348" i="125"/>
  <c r="Q348" i="125"/>
  <c r="P348" i="125"/>
  <c r="O348" i="125"/>
  <c r="I348" i="125"/>
  <c r="G348" i="125"/>
  <c r="AA347" i="125"/>
  <c r="Z347" i="125"/>
  <c r="Y347" i="125"/>
  <c r="X347" i="125"/>
  <c r="U347" i="125"/>
  <c r="T347" i="125"/>
  <c r="S347" i="125"/>
  <c r="R347" i="125"/>
  <c r="Q347" i="125"/>
  <c r="P347" i="125"/>
  <c r="O347" i="125"/>
  <c r="I347" i="125"/>
  <c r="G347" i="125"/>
  <c r="AA346" i="125"/>
  <c r="Z346" i="125"/>
  <c r="Y346" i="125"/>
  <c r="X346" i="125"/>
  <c r="U346" i="125"/>
  <c r="T346" i="125"/>
  <c r="S346" i="125"/>
  <c r="R346" i="125"/>
  <c r="Q346" i="125"/>
  <c r="P346" i="125"/>
  <c r="O346" i="125"/>
  <c r="I346" i="125"/>
  <c r="G346" i="125"/>
  <c r="AA345" i="125"/>
  <c r="Z345" i="125"/>
  <c r="Y345" i="125"/>
  <c r="X345" i="125"/>
  <c r="U345" i="125"/>
  <c r="T345" i="125"/>
  <c r="S345" i="125"/>
  <c r="R345" i="125"/>
  <c r="Q345" i="125"/>
  <c r="P345" i="125"/>
  <c r="O345" i="125"/>
  <c r="I345" i="125"/>
  <c r="G345" i="125"/>
  <c r="AA344" i="125"/>
  <c r="Z344" i="125"/>
  <c r="Y344" i="125"/>
  <c r="X344" i="125"/>
  <c r="U344" i="125"/>
  <c r="T344" i="125"/>
  <c r="S344" i="125"/>
  <c r="R344" i="125"/>
  <c r="Q344" i="125"/>
  <c r="P344" i="125"/>
  <c r="O344" i="125"/>
  <c r="I344" i="125"/>
  <c r="G344" i="125"/>
  <c r="G335" i="125"/>
  <c r="C335" i="125"/>
  <c r="G334" i="125"/>
  <c r="C334" i="125"/>
  <c r="G333" i="125"/>
  <c r="C333" i="125"/>
  <c r="G332" i="125"/>
  <c r="C332" i="125"/>
  <c r="AA328" i="125"/>
  <c r="Z328" i="125"/>
  <c r="Y328" i="125"/>
  <c r="X328" i="125"/>
  <c r="U328" i="125"/>
  <c r="T328" i="125"/>
  <c r="S328" i="125"/>
  <c r="R328" i="125"/>
  <c r="Q328" i="125"/>
  <c r="P328" i="125"/>
  <c r="O328" i="125"/>
  <c r="I328" i="125"/>
  <c r="G328" i="125"/>
  <c r="AA327" i="125"/>
  <c r="Z327" i="125"/>
  <c r="Y327" i="125"/>
  <c r="X327" i="125"/>
  <c r="U327" i="125"/>
  <c r="T327" i="125"/>
  <c r="S327" i="125"/>
  <c r="R327" i="125"/>
  <c r="Q327" i="125"/>
  <c r="P327" i="125"/>
  <c r="O327" i="125"/>
  <c r="I327" i="125"/>
  <c r="G327" i="125"/>
  <c r="AA326" i="125"/>
  <c r="Z326" i="125"/>
  <c r="Y326" i="125"/>
  <c r="X326" i="125"/>
  <c r="U326" i="125"/>
  <c r="T326" i="125"/>
  <c r="S326" i="125"/>
  <c r="R326" i="125"/>
  <c r="Q326" i="125"/>
  <c r="P326" i="125"/>
  <c r="O326" i="125"/>
  <c r="I326" i="125"/>
  <c r="G326" i="125"/>
  <c r="AA325" i="125"/>
  <c r="Z325" i="125"/>
  <c r="Y325" i="125"/>
  <c r="X325" i="125"/>
  <c r="U325" i="125"/>
  <c r="T325" i="125"/>
  <c r="S325" i="125"/>
  <c r="R325" i="125"/>
  <c r="Q325" i="125"/>
  <c r="P325" i="125"/>
  <c r="O325" i="125"/>
  <c r="I325" i="125"/>
  <c r="G325" i="125"/>
  <c r="AA324" i="125"/>
  <c r="Z324" i="125"/>
  <c r="Y324" i="125"/>
  <c r="X324" i="125"/>
  <c r="U324" i="125"/>
  <c r="T324" i="125"/>
  <c r="S324" i="125"/>
  <c r="R324" i="125"/>
  <c r="Q324" i="125"/>
  <c r="P324" i="125"/>
  <c r="O324" i="125"/>
  <c r="I324" i="125"/>
  <c r="G324" i="125"/>
  <c r="I323" i="125"/>
  <c r="G323" i="125"/>
  <c r="AA322" i="125"/>
  <c r="Z322" i="125"/>
  <c r="Y322" i="125"/>
  <c r="X322" i="125"/>
  <c r="U322" i="125"/>
  <c r="T322" i="125"/>
  <c r="S322" i="125"/>
  <c r="R322" i="125"/>
  <c r="Q322" i="125"/>
  <c r="P322" i="125"/>
  <c r="O322" i="125"/>
  <c r="I322" i="125"/>
  <c r="G322" i="125"/>
  <c r="AA321" i="125"/>
  <c r="Z321" i="125"/>
  <c r="Y321" i="125"/>
  <c r="X321" i="125"/>
  <c r="U321" i="125"/>
  <c r="T321" i="125"/>
  <c r="S321" i="125"/>
  <c r="R321" i="125"/>
  <c r="Q321" i="125"/>
  <c r="P321" i="125"/>
  <c r="O321" i="125"/>
  <c r="I321" i="125"/>
  <c r="G321" i="125"/>
  <c r="AA320" i="125"/>
  <c r="Z320" i="125"/>
  <c r="Y320" i="125"/>
  <c r="X320" i="125"/>
  <c r="U320" i="125"/>
  <c r="T320" i="125"/>
  <c r="S320" i="125"/>
  <c r="R320" i="125"/>
  <c r="Q320" i="125"/>
  <c r="P320" i="125"/>
  <c r="O320" i="125"/>
  <c r="I320" i="125"/>
  <c r="G320" i="125"/>
  <c r="AA319" i="125"/>
  <c r="Z319" i="125"/>
  <c r="Y319" i="125"/>
  <c r="X319" i="125"/>
  <c r="U319" i="125"/>
  <c r="T319" i="125"/>
  <c r="S319" i="125"/>
  <c r="R319" i="125"/>
  <c r="Q319" i="125"/>
  <c r="P319" i="125"/>
  <c r="O319" i="125"/>
  <c r="I319" i="125"/>
  <c r="G319" i="125"/>
  <c r="AA318" i="125"/>
  <c r="Z318" i="125"/>
  <c r="Y318" i="125"/>
  <c r="X318" i="125"/>
  <c r="U318" i="125"/>
  <c r="T318" i="125"/>
  <c r="S318" i="125"/>
  <c r="R318" i="125"/>
  <c r="Q318" i="125"/>
  <c r="P318" i="125"/>
  <c r="O318" i="125"/>
  <c r="I318" i="125"/>
  <c r="G318" i="125"/>
  <c r="AA317" i="125"/>
  <c r="Z317" i="125"/>
  <c r="Y317" i="125"/>
  <c r="X317" i="125"/>
  <c r="U317" i="125"/>
  <c r="T317" i="125"/>
  <c r="S317" i="125"/>
  <c r="R317" i="125"/>
  <c r="Q317" i="125"/>
  <c r="P317" i="125"/>
  <c r="O317" i="125"/>
  <c r="I317" i="125"/>
  <c r="G317" i="125"/>
  <c r="AA316" i="125"/>
  <c r="Z316" i="125"/>
  <c r="Y316" i="125"/>
  <c r="X316" i="125"/>
  <c r="U316" i="125"/>
  <c r="T316" i="125"/>
  <c r="S316" i="125"/>
  <c r="R316" i="125"/>
  <c r="Q316" i="125"/>
  <c r="P316" i="125"/>
  <c r="O316" i="125"/>
  <c r="I316" i="125"/>
  <c r="G316" i="125"/>
  <c r="AA314" i="125"/>
  <c r="Z314" i="125"/>
  <c r="Y314" i="125"/>
  <c r="X314" i="125"/>
  <c r="U314" i="125"/>
  <c r="T314" i="125"/>
  <c r="S314" i="125"/>
  <c r="R314" i="125"/>
  <c r="Q314" i="125"/>
  <c r="P314" i="125"/>
  <c r="O314" i="125"/>
  <c r="I314" i="125"/>
  <c r="G314" i="125"/>
  <c r="I313" i="125"/>
  <c r="G313" i="125"/>
  <c r="AA312" i="125"/>
  <c r="Z312" i="125"/>
  <c r="Y312" i="125"/>
  <c r="X312" i="125"/>
  <c r="U312" i="125"/>
  <c r="T312" i="125"/>
  <c r="S312" i="125"/>
  <c r="R312" i="125"/>
  <c r="Q312" i="125"/>
  <c r="P312" i="125"/>
  <c r="O312" i="125"/>
  <c r="I312" i="125"/>
  <c r="G312" i="125"/>
  <c r="AA311" i="125"/>
  <c r="Z311" i="125"/>
  <c r="Y311" i="125"/>
  <c r="X311" i="125"/>
  <c r="U311" i="125"/>
  <c r="T311" i="125"/>
  <c r="S311" i="125"/>
  <c r="R311" i="125"/>
  <c r="Q311" i="125"/>
  <c r="P311" i="125"/>
  <c r="O311" i="125"/>
  <c r="I311" i="125"/>
  <c r="G311" i="125"/>
  <c r="AA310" i="125"/>
  <c r="Z310" i="125"/>
  <c r="Y310" i="125"/>
  <c r="X310" i="125"/>
  <c r="U310" i="125"/>
  <c r="T310" i="125"/>
  <c r="S310" i="125"/>
  <c r="R310" i="125"/>
  <c r="Q310" i="125"/>
  <c r="P310" i="125"/>
  <c r="O310" i="125"/>
  <c r="I310" i="125"/>
  <c r="G310" i="125"/>
  <c r="AA309" i="125"/>
  <c r="Z309" i="125"/>
  <c r="Y309" i="125"/>
  <c r="X309" i="125"/>
  <c r="U309" i="125"/>
  <c r="T309" i="125"/>
  <c r="S309" i="125"/>
  <c r="R309" i="125"/>
  <c r="Q309" i="125"/>
  <c r="P309" i="125"/>
  <c r="O309" i="125"/>
  <c r="I309" i="125"/>
  <c r="G309" i="125"/>
  <c r="AA308" i="125"/>
  <c r="Z308" i="125"/>
  <c r="Y308" i="125"/>
  <c r="X308" i="125"/>
  <c r="U308" i="125"/>
  <c r="T308" i="125"/>
  <c r="S308" i="125"/>
  <c r="R308" i="125"/>
  <c r="Q308" i="125"/>
  <c r="P308" i="125"/>
  <c r="O308" i="125"/>
  <c r="I308" i="125"/>
  <c r="G308" i="125"/>
  <c r="AA306" i="125"/>
  <c r="Z306" i="125"/>
  <c r="Y306" i="125"/>
  <c r="X306" i="125"/>
  <c r="U306" i="125"/>
  <c r="T306" i="125"/>
  <c r="S306" i="125"/>
  <c r="R306" i="125"/>
  <c r="Q306" i="125"/>
  <c r="P306" i="125"/>
  <c r="O306" i="125"/>
  <c r="I306" i="125"/>
  <c r="G306" i="125"/>
  <c r="AA305" i="125"/>
  <c r="Z305" i="125"/>
  <c r="Y305" i="125"/>
  <c r="X305" i="125"/>
  <c r="U305" i="125"/>
  <c r="T305" i="125"/>
  <c r="S305" i="125"/>
  <c r="R305" i="125"/>
  <c r="Q305" i="125"/>
  <c r="P305" i="125"/>
  <c r="O305" i="125"/>
  <c r="I305" i="125"/>
  <c r="G305" i="125"/>
  <c r="AA304" i="125"/>
  <c r="Z304" i="125"/>
  <c r="Y304" i="125"/>
  <c r="X304" i="125"/>
  <c r="U304" i="125"/>
  <c r="T304" i="125"/>
  <c r="S304" i="125"/>
  <c r="R304" i="125"/>
  <c r="Q304" i="125"/>
  <c r="P304" i="125"/>
  <c r="O304" i="125"/>
  <c r="I304" i="125"/>
  <c r="G304" i="125"/>
  <c r="AA303" i="125"/>
  <c r="Z303" i="125"/>
  <c r="Y303" i="125"/>
  <c r="X303" i="125"/>
  <c r="U303" i="125"/>
  <c r="T303" i="125"/>
  <c r="S303" i="125"/>
  <c r="R303" i="125"/>
  <c r="Q303" i="125"/>
  <c r="P303" i="125"/>
  <c r="O303" i="125"/>
  <c r="I303" i="125"/>
  <c r="G303" i="125"/>
  <c r="AA302" i="125"/>
  <c r="Z302" i="125"/>
  <c r="Y302" i="125"/>
  <c r="X302" i="125"/>
  <c r="U302" i="125"/>
  <c r="T302" i="125"/>
  <c r="S302" i="125"/>
  <c r="R302" i="125"/>
  <c r="Q302" i="125"/>
  <c r="P302" i="125"/>
  <c r="O302" i="125"/>
  <c r="I302" i="125"/>
  <c r="G302" i="125"/>
  <c r="AA301" i="125"/>
  <c r="Z301" i="125"/>
  <c r="Y301" i="125"/>
  <c r="X301" i="125"/>
  <c r="U301" i="125"/>
  <c r="T301" i="125"/>
  <c r="S301" i="125"/>
  <c r="R301" i="125"/>
  <c r="Q301" i="125"/>
  <c r="P301" i="125"/>
  <c r="O301" i="125"/>
  <c r="I301" i="125"/>
  <c r="G301" i="125"/>
  <c r="AA300" i="125"/>
  <c r="Z300" i="125"/>
  <c r="Y300" i="125"/>
  <c r="X300" i="125"/>
  <c r="U300" i="125"/>
  <c r="T300" i="125"/>
  <c r="S300" i="125"/>
  <c r="R300" i="125"/>
  <c r="Q300" i="125"/>
  <c r="P300" i="125"/>
  <c r="O300" i="125"/>
  <c r="I300" i="125"/>
  <c r="G300" i="125"/>
  <c r="AA299" i="125"/>
  <c r="Z299" i="125"/>
  <c r="Y299" i="125"/>
  <c r="X299" i="125"/>
  <c r="U299" i="125"/>
  <c r="T299" i="125"/>
  <c r="S299" i="125"/>
  <c r="R299" i="125"/>
  <c r="Q299" i="125"/>
  <c r="P299" i="125"/>
  <c r="O299" i="125"/>
  <c r="I299" i="125"/>
  <c r="G299" i="125"/>
  <c r="AA298" i="125"/>
  <c r="Z298" i="125"/>
  <c r="Y298" i="125"/>
  <c r="X298" i="125"/>
  <c r="U298" i="125"/>
  <c r="T298" i="125"/>
  <c r="S298" i="125"/>
  <c r="R298" i="125"/>
  <c r="Q298" i="125"/>
  <c r="P298" i="125"/>
  <c r="O298" i="125"/>
  <c r="I298" i="125"/>
  <c r="G298" i="125"/>
  <c r="AA297" i="125"/>
  <c r="Z297" i="125"/>
  <c r="Y297" i="125"/>
  <c r="X297" i="125"/>
  <c r="U297" i="125"/>
  <c r="T297" i="125"/>
  <c r="S297" i="125"/>
  <c r="R297" i="125"/>
  <c r="Q297" i="125"/>
  <c r="P297" i="125"/>
  <c r="O297" i="125"/>
  <c r="I297" i="125"/>
  <c r="G297" i="125"/>
  <c r="AA296" i="125"/>
  <c r="Z296" i="125"/>
  <c r="Y296" i="125"/>
  <c r="X296" i="125"/>
  <c r="U296" i="125"/>
  <c r="T296" i="125"/>
  <c r="S296" i="125"/>
  <c r="R296" i="125"/>
  <c r="Q296" i="125"/>
  <c r="P296" i="125"/>
  <c r="O296" i="125"/>
  <c r="I296" i="125"/>
  <c r="G296" i="125"/>
  <c r="AA295" i="125"/>
  <c r="Z295" i="125"/>
  <c r="Y295" i="125"/>
  <c r="X295" i="125"/>
  <c r="U295" i="125"/>
  <c r="T295" i="125"/>
  <c r="S295" i="125"/>
  <c r="R295" i="125"/>
  <c r="Q295" i="125"/>
  <c r="P295" i="125"/>
  <c r="O295" i="125"/>
  <c r="I295" i="125"/>
  <c r="G295" i="125"/>
  <c r="AA294" i="125"/>
  <c r="Z294" i="125"/>
  <c r="Y294" i="125"/>
  <c r="X294" i="125"/>
  <c r="U294" i="125"/>
  <c r="T294" i="125"/>
  <c r="S294" i="125"/>
  <c r="R294" i="125"/>
  <c r="Q294" i="125"/>
  <c r="P294" i="125"/>
  <c r="O294" i="125"/>
  <c r="I294" i="125"/>
  <c r="G294" i="125"/>
  <c r="AA293" i="125"/>
  <c r="Z293" i="125"/>
  <c r="Y293" i="125"/>
  <c r="X293" i="125"/>
  <c r="U293" i="125"/>
  <c r="T293" i="125"/>
  <c r="S293" i="125"/>
  <c r="R293" i="125"/>
  <c r="Q293" i="125"/>
  <c r="P293" i="125"/>
  <c r="O293" i="125"/>
  <c r="I293" i="125"/>
  <c r="G293" i="125"/>
  <c r="AA292" i="125"/>
  <c r="Z292" i="125"/>
  <c r="Y292" i="125"/>
  <c r="X292" i="125"/>
  <c r="U292" i="125"/>
  <c r="T292" i="125"/>
  <c r="S292" i="125"/>
  <c r="R292" i="125"/>
  <c r="Q292" i="125"/>
  <c r="P292" i="125"/>
  <c r="O292" i="125"/>
  <c r="I292" i="125"/>
  <c r="G292" i="125"/>
  <c r="AA290" i="125"/>
  <c r="Z290" i="125"/>
  <c r="Y290" i="125"/>
  <c r="X290" i="125"/>
  <c r="U290" i="125"/>
  <c r="T290" i="125"/>
  <c r="S290" i="125"/>
  <c r="R290" i="125"/>
  <c r="Q290" i="125"/>
  <c r="P290" i="125"/>
  <c r="O290" i="125"/>
  <c r="I290" i="125"/>
  <c r="G290" i="125"/>
  <c r="AA289" i="125"/>
  <c r="Z289" i="125"/>
  <c r="Y289" i="125"/>
  <c r="X289" i="125"/>
  <c r="U289" i="125"/>
  <c r="T289" i="125"/>
  <c r="S289" i="125"/>
  <c r="R289" i="125"/>
  <c r="Q289" i="125"/>
  <c r="P289" i="125"/>
  <c r="O289" i="125"/>
  <c r="I289" i="125"/>
  <c r="G289" i="125"/>
  <c r="AA288" i="125"/>
  <c r="Z288" i="125"/>
  <c r="Y288" i="125"/>
  <c r="X288" i="125"/>
  <c r="U288" i="125"/>
  <c r="T288" i="125"/>
  <c r="S288" i="125"/>
  <c r="R288" i="125"/>
  <c r="Q288" i="125"/>
  <c r="P288" i="125"/>
  <c r="O288" i="125"/>
  <c r="I288" i="125"/>
  <c r="G288" i="125"/>
  <c r="I287" i="125"/>
  <c r="G287" i="125"/>
  <c r="I286" i="125"/>
  <c r="G286" i="125"/>
  <c r="I285" i="125"/>
  <c r="G285" i="125"/>
  <c r="AA284" i="125"/>
  <c r="Z284" i="125"/>
  <c r="Y284" i="125"/>
  <c r="X284" i="125"/>
  <c r="U284" i="125"/>
  <c r="T284" i="125"/>
  <c r="S284" i="125"/>
  <c r="R284" i="125"/>
  <c r="Q284" i="125"/>
  <c r="P284" i="125"/>
  <c r="O284" i="125"/>
  <c r="I284" i="125"/>
  <c r="G284" i="125"/>
  <c r="AA283" i="125"/>
  <c r="Z283" i="125"/>
  <c r="Y283" i="125"/>
  <c r="X283" i="125"/>
  <c r="U283" i="125"/>
  <c r="T283" i="125"/>
  <c r="S283" i="125"/>
  <c r="R283" i="125"/>
  <c r="Q283" i="125"/>
  <c r="P283" i="125"/>
  <c r="O283" i="125"/>
  <c r="I283" i="125"/>
  <c r="G283" i="125"/>
  <c r="AA282" i="125"/>
  <c r="Z282" i="125"/>
  <c r="Y282" i="125"/>
  <c r="X282" i="125"/>
  <c r="U282" i="125"/>
  <c r="T282" i="125"/>
  <c r="S282" i="125"/>
  <c r="R282" i="125"/>
  <c r="Q282" i="125"/>
  <c r="P282" i="125"/>
  <c r="O282" i="125"/>
  <c r="I282" i="125"/>
  <c r="G282" i="125"/>
  <c r="AA281" i="125"/>
  <c r="Z281" i="125"/>
  <c r="Y281" i="125"/>
  <c r="X281" i="125"/>
  <c r="U281" i="125"/>
  <c r="T281" i="125"/>
  <c r="S281" i="125"/>
  <c r="R281" i="125"/>
  <c r="Q281" i="125"/>
  <c r="P281" i="125"/>
  <c r="O281" i="125"/>
  <c r="I281" i="125"/>
  <c r="G281" i="125"/>
  <c r="AA280" i="125"/>
  <c r="Z280" i="125"/>
  <c r="Y280" i="125"/>
  <c r="X280" i="125"/>
  <c r="U280" i="125"/>
  <c r="T280" i="125"/>
  <c r="S280" i="125"/>
  <c r="R280" i="125"/>
  <c r="Q280" i="125"/>
  <c r="P280" i="125"/>
  <c r="O280" i="125"/>
  <c r="I280" i="125"/>
  <c r="G280" i="125"/>
  <c r="AA279" i="125"/>
  <c r="Z279" i="125"/>
  <c r="Y279" i="125"/>
  <c r="X279" i="125"/>
  <c r="U279" i="125"/>
  <c r="T279" i="125"/>
  <c r="S279" i="125"/>
  <c r="R279" i="125"/>
  <c r="Q279" i="125"/>
  <c r="P279" i="125"/>
  <c r="O279" i="125"/>
  <c r="I279" i="125"/>
  <c r="G279" i="125"/>
  <c r="AA278" i="125"/>
  <c r="Z278" i="125"/>
  <c r="Y278" i="125"/>
  <c r="X278" i="125"/>
  <c r="U278" i="125"/>
  <c r="T278" i="125"/>
  <c r="S278" i="125"/>
  <c r="R278" i="125"/>
  <c r="Q278" i="125"/>
  <c r="P278" i="125"/>
  <c r="O278" i="125"/>
  <c r="I278" i="125"/>
  <c r="G278" i="125"/>
  <c r="AA277" i="125"/>
  <c r="Z277" i="125"/>
  <c r="Y277" i="125"/>
  <c r="X277" i="125"/>
  <c r="U277" i="125"/>
  <c r="T277" i="125"/>
  <c r="S277" i="125"/>
  <c r="R277" i="125"/>
  <c r="Q277" i="125"/>
  <c r="P277" i="125"/>
  <c r="O277" i="125"/>
  <c r="I277" i="125"/>
  <c r="G277" i="125"/>
  <c r="AA276" i="125"/>
  <c r="Z276" i="125"/>
  <c r="Y276" i="125"/>
  <c r="X276" i="125"/>
  <c r="U276" i="125"/>
  <c r="T276" i="125"/>
  <c r="S276" i="125"/>
  <c r="R276" i="125"/>
  <c r="Q276" i="125"/>
  <c r="P276" i="125"/>
  <c r="O276" i="125"/>
  <c r="I276" i="125"/>
  <c r="G276" i="125"/>
  <c r="AA275" i="125"/>
  <c r="Z275" i="125"/>
  <c r="Y275" i="125"/>
  <c r="X275" i="125"/>
  <c r="U275" i="125"/>
  <c r="T275" i="125"/>
  <c r="S275" i="125"/>
  <c r="R275" i="125"/>
  <c r="Q275" i="125"/>
  <c r="P275" i="125"/>
  <c r="O275" i="125"/>
  <c r="I275" i="125"/>
  <c r="G275" i="125"/>
  <c r="AA274" i="125"/>
  <c r="Z274" i="125"/>
  <c r="Y274" i="125"/>
  <c r="X274" i="125"/>
  <c r="U274" i="125"/>
  <c r="T274" i="125"/>
  <c r="S274" i="125"/>
  <c r="R274" i="125"/>
  <c r="Q274" i="125"/>
  <c r="P274" i="125"/>
  <c r="O274" i="125"/>
  <c r="I274" i="125"/>
  <c r="G274" i="125"/>
  <c r="AA273" i="125"/>
  <c r="Z273" i="125"/>
  <c r="Y273" i="125"/>
  <c r="X273" i="125"/>
  <c r="U273" i="125"/>
  <c r="T273" i="125"/>
  <c r="S273" i="125"/>
  <c r="R273" i="125"/>
  <c r="Q273" i="125"/>
  <c r="P273" i="125"/>
  <c r="O273" i="125"/>
  <c r="I273" i="125"/>
  <c r="G273" i="125"/>
  <c r="AA272" i="125"/>
  <c r="Z272" i="125"/>
  <c r="Y272" i="125"/>
  <c r="X272" i="125"/>
  <c r="U272" i="125"/>
  <c r="T272" i="125"/>
  <c r="S272" i="125"/>
  <c r="R272" i="125"/>
  <c r="Q272" i="125"/>
  <c r="P272" i="125"/>
  <c r="O272" i="125"/>
  <c r="I272" i="125"/>
  <c r="G272" i="125"/>
  <c r="AA271" i="125"/>
  <c r="Z271" i="125"/>
  <c r="Y271" i="125"/>
  <c r="X271" i="125"/>
  <c r="U271" i="125"/>
  <c r="T271" i="125"/>
  <c r="S271" i="125"/>
  <c r="R271" i="125"/>
  <c r="Q271" i="125"/>
  <c r="P271" i="125"/>
  <c r="O271" i="125"/>
  <c r="I271" i="125"/>
  <c r="G271" i="125"/>
  <c r="AA270" i="125"/>
  <c r="Z270" i="125"/>
  <c r="Y270" i="125"/>
  <c r="X270" i="125"/>
  <c r="U270" i="125"/>
  <c r="T270" i="125"/>
  <c r="S270" i="125"/>
  <c r="R270" i="125"/>
  <c r="Q270" i="125"/>
  <c r="P270" i="125"/>
  <c r="O270" i="125"/>
  <c r="I270" i="125"/>
  <c r="G270" i="125"/>
  <c r="AA269" i="125"/>
  <c r="Z269" i="125"/>
  <c r="Y269" i="125"/>
  <c r="X269" i="125"/>
  <c r="U269" i="125"/>
  <c r="T269" i="125"/>
  <c r="S269" i="125"/>
  <c r="R269" i="125"/>
  <c r="Q269" i="125"/>
  <c r="P269" i="125"/>
  <c r="O269" i="125"/>
  <c r="I269" i="125"/>
  <c r="G269" i="125"/>
  <c r="AA268" i="125"/>
  <c r="Z268" i="125"/>
  <c r="Y268" i="125"/>
  <c r="X268" i="125"/>
  <c r="U268" i="125"/>
  <c r="T268" i="125"/>
  <c r="S268" i="125"/>
  <c r="R268" i="125"/>
  <c r="Q268" i="125"/>
  <c r="P268" i="125"/>
  <c r="O268" i="125"/>
  <c r="I268" i="125"/>
  <c r="G268" i="125"/>
  <c r="AA267" i="125"/>
  <c r="Z267" i="125"/>
  <c r="Y267" i="125"/>
  <c r="X267" i="125"/>
  <c r="U267" i="125"/>
  <c r="T267" i="125"/>
  <c r="S267" i="125"/>
  <c r="R267" i="125"/>
  <c r="Q267" i="125"/>
  <c r="P267" i="125"/>
  <c r="O267" i="125"/>
  <c r="I267" i="125"/>
  <c r="G267" i="125"/>
  <c r="AA266" i="125"/>
  <c r="Z266" i="125"/>
  <c r="Y266" i="125"/>
  <c r="X266" i="125"/>
  <c r="U266" i="125"/>
  <c r="T266" i="125"/>
  <c r="S266" i="125"/>
  <c r="R266" i="125"/>
  <c r="Q266" i="125"/>
  <c r="P266" i="125"/>
  <c r="O266" i="125"/>
  <c r="I266" i="125"/>
  <c r="G266" i="125"/>
  <c r="AA265" i="125"/>
  <c r="Z265" i="125"/>
  <c r="Y265" i="125"/>
  <c r="X265" i="125"/>
  <c r="U265" i="125"/>
  <c r="T265" i="125"/>
  <c r="S265" i="125"/>
  <c r="R265" i="125"/>
  <c r="Q265" i="125"/>
  <c r="P265" i="125"/>
  <c r="O265" i="125"/>
  <c r="I265" i="125"/>
  <c r="G265" i="125"/>
  <c r="AA264" i="125"/>
  <c r="Z264" i="125"/>
  <c r="Y264" i="125"/>
  <c r="X264" i="125"/>
  <c r="U264" i="125"/>
  <c r="T264" i="125"/>
  <c r="S264" i="125"/>
  <c r="R264" i="125"/>
  <c r="Q264" i="125"/>
  <c r="P264" i="125"/>
  <c r="O264" i="125"/>
  <c r="I264" i="125"/>
  <c r="G264" i="125"/>
  <c r="AA263" i="125"/>
  <c r="Z263" i="125"/>
  <c r="Y263" i="125"/>
  <c r="X263" i="125"/>
  <c r="U263" i="125"/>
  <c r="T263" i="125"/>
  <c r="S263" i="125"/>
  <c r="R263" i="125"/>
  <c r="Q263" i="125"/>
  <c r="P263" i="125"/>
  <c r="O263" i="125"/>
  <c r="I263" i="125"/>
  <c r="G263" i="125"/>
  <c r="AA262" i="125"/>
  <c r="Z262" i="125"/>
  <c r="Y262" i="125"/>
  <c r="X262" i="125"/>
  <c r="U262" i="125"/>
  <c r="T262" i="125"/>
  <c r="S262" i="125"/>
  <c r="R262" i="125"/>
  <c r="Q262" i="125"/>
  <c r="P262" i="125"/>
  <c r="O262" i="125"/>
  <c r="I262" i="125"/>
  <c r="G262" i="125"/>
  <c r="AA261" i="125"/>
  <c r="Z261" i="125"/>
  <c r="Y261" i="125"/>
  <c r="X261" i="125"/>
  <c r="U261" i="125"/>
  <c r="T261" i="125"/>
  <c r="S261" i="125"/>
  <c r="R261" i="125"/>
  <c r="Q261" i="125"/>
  <c r="P261" i="125"/>
  <c r="O261" i="125"/>
  <c r="I261" i="125"/>
  <c r="G261" i="125"/>
  <c r="AA260" i="125"/>
  <c r="Z260" i="125"/>
  <c r="Y260" i="125"/>
  <c r="X260" i="125"/>
  <c r="U260" i="125"/>
  <c r="T260" i="125"/>
  <c r="S260" i="125"/>
  <c r="R260" i="125"/>
  <c r="Q260" i="125"/>
  <c r="P260" i="125"/>
  <c r="O260" i="125"/>
  <c r="I260" i="125"/>
  <c r="G260" i="125"/>
  <c r="AA259" i="125"/>
  <c r="Z259" i="125"/>
  <c r="Y259" i="125"/>
  <c r="X259" i="125"/>
  <c r="U259" i="125"/>
  <c r="T259" i="125"/>
  <c r="S259" i="125"/>
  <c r="R259" i="125"/>
  <c r="Q259" i="125"/>
  <c r="P259" i="125"/>
  <c r="O259" i="125"/>
  <c r="I259" i="125"/>
  <c r="G259" i="125"/>
  <c r="AA258" i="125"/>
  <c r="Z258" i="125"/>
  <c r="Y258" i="125"/>
  <c r="X258" i="125"/>
  <c r="U258" i="125"/>
  <c r="T258" i="125"/>
  <c r="S258" i="125"/>
  <c r="R258" i="125"/>
  <c r="Q258" i="125"/>
  <c r="P258" i="125"/>
  <c r="O258" i="125"/>
  <c r="I258" i="125"/>
  <c r="G258" i="125"/>
  <c r="AA257" i="125"/>
  <c r="Z257" i="125"/>
  <c r="Y257" i="125"/>
  <c r="X257" i="125"/>
  <c r="U257" i="125"/>
  <c r="T257" i="125"/>
  <c r="S257" i="125"/>
  <c r="R257" i="125"/>
  <c r="Q257" i="125"/>
  <c r="P257" i="125"/>
  <c r="O257" i="125"/>
  <c r="I257" i="125"/>
  <c r="G257" i="125"/>
  <c r="AA255" i="125"/>
  <c r="Z255" i="125"/>
  <c r="Y255" i="125"/>
  <c r="X255" i="125"/>
  <c r="U255" i="125"/>
  <c r="T255" i="125"/>
  <c r="S255" i="125"/>
  <c r="R255" i="125"/>
  <c r="Q255" i="125"/>
  <c r="P255" i="125"/>
  <c r="O255" i="125"/>
  <c r="I255" i="125"/>
  <c r="G255" i="125"/>
  <c r="AA254" i="125"/>
  <c r="Z254" i="125"/>
  <c r="Y254" i="125"/>
  <c r="X254" i="125"/>
  <c r="U254" i="125"/>
  <c r="T254" i="125"/>
  <c r="S254" i="125"/>
  <c r="R254" i="125"/>
  <c r="Q254" i="125"/>
  <c r="P254" i="125"/>
  <c r="O254" i="125"/>
  <c r="I254" i="125"/>
  <c r="G254" i="125"/>
  <c r="AA253" i="125"/>
  <c r="Z253" i="125"/>
  <c r="Y253" i="125"/>
  <c r="X253" i="125"/>
  <c r="U253" i="125"/>
  <c r="T253" i="125"/>
  <c r="S253" i="125"/>
  <c r="R253" i="125"/>
  <c r="Q253" i="125"/>
  <c r="P253" i="125"/>
  <c r="O253" i="125"/>
  <c r="I253" i="125"/>
  <c r="G253" i="125"/>
  <c r="I252" i="125"/>
  <c r="G252" i="125"/>
  <c r="I251" i="125"/>
  <c r="G251" i="125"/>
  <c r="I250" i="125"/>
  <c r="G250" i="125"/>
  <c r="AA249" i="125"/>
  <c r="Z249" i="125"/>
  <c r="Y249" i="125"/>
  <c r="X249" i="125"/>
  <c r="U249" i="125"/>
  <c r="T249" i="125"/>
  <c r="S249" i="125"/>
  <c r="R249" i="125"/>
  <c r="Q249" i="125"/>
  <c r="P249" i="125"/>
  <c r="O249" i="125"/>
  <c r="N249" i="125"/>
  <c r="I249" i="125"/>
  <c r="G249" i="125"/>
  <c r="AA248" i="125"/>
  <c r="Z248" i="125"/>
  <c r="Y248" i="125"/>
  <c r="X248" i="125"/>
  <c r="U248" i="125"/>
  <c r="T248" i="125"/>
  <c r="S248" i="125"/>
  <c r="R248" i="125"/>
  <c r="Q248" i="125"/>
  <c r="P248" i="125"/>
  <c r="O248" i="125"/>
  <c r="N248" i="125"/>
  <c r="I248" i="125"/>
  <c r="G248" i="125"/>
  <c r="AA247" i="125"/>
  <c r="Z247" i="125"/>
  <c r="Y247" i="125"/>
  <c r="X247" i="125"/>
  <c r="U247" i="125"/>
  <c r="T247" i="125"/>
  <c r="S247" i="125"/>
  <c r="R247" i="125"/>
  <c r="Q247" i="125"/>
  <c r="P247" i="125"/>
  <c r="O247" i="125"/>
  <c r="N247" i="125"/>
  <c r="I247" i="125"/>
  <c r="G247" i="125"/>
  <c r="AA246" i="125"/>
  <c r="Z246" i="125"/>
  <c r="Y246" i="125"/>
  <c r="X246" i="125"/>
  <c r="U246" i="125"/>
  <c r="T246" i="125"/>
  <c r="S246" i="125"/>
  <c r="R246" i="125"/>
  <c r="Q246" i="125"/>
  <c r="P246" i="125"/>
  <c r="O246" i="125"/>
  <c r="N246" i="125"/>
  <c r="I246" i="125"/>
  <c r="G246" i="125"/>
  <c r="AA245" i="125"/>
  <c r="Z245" i="125"/>
  <c r="Y245" i="125"/>
  <c r="X245" i="125"/>
  <c r="U245" i="125"/>
  <c r="T245" i="125"/>
  <c r="S245" i="125"/>
  <c r="R245" i="125"/>
  <c r="Q245" i="125"/>
  <c r="P245" i="125"/>
  <c r="O245" i="125"/>
  <c r="I245" i="125"/>
  <c r="G245" i="125"/>
  <c r="AA244" i="125"/>
  <c r="Z244" i="125"/>
  <c r="Y244" i="125"/>
  <c r="X244" i="125"/>
  <c r="U244" i="125"/>
  <c r="T244" i="125"/>
  <c r="S244" i="125"/>
  <c r="R244" i="125"/>
  <c r="Q244" i="125"/>
  <c r="P244" i="125"/>
  <c r="O244" i="125"/>
  <c r="I244" i="125"/>
  <c r="G244" i="125"/>
  <c r="AA243" i="125"/>
  <c r="Z243" i="125"/>
  <c r="Y243" i="125"/>
  <c r="X243" i="125"/>
  <c r="U243" i="125"/>
  <c r="T243" i="125"/>
  <c r="S243" i="125"/>
  <c r="R243" i="125"/>
  <c r="Q243" i="125"/>
  <c r="P243" i="125"/>
  <c r="O243" i="125"/>
  <c r="I243" i="125"/>
  <c r="G243" i="125"/>
  <c r="AA242" i="125"/>
  <c r="Z242" i="125"/>
  <c r="Y242" i="125"/>
  <c r="X242" i="125"/>
  <c r="U242" i="125"/>
  <c r="T242" i="125"/>
  <c r="S242" i="125"/>
  <c r="R242" i="125"/>
  <c r="Q242" i="125"/>
  <c r="P242" i="125"/>
  <c r="O242" i="125"/>
  <c r="I242" i="125"/>
  <c r="G242" i="125"/>
  <c r="AA241" i="125"/>
  <c r="Z241" i="125"/>
  <c r="Y241" i="125"/>
  <c r="X241" i="125"/>
  <c r="U241" i="125"/>
  <c r="T241" i="125"/>
  <c r="S241" i="125"/>
  <c r="R241" i="125"/>
  <c r="Q241" i="125"/>
  <c r="P241" i="125"/>
  <c r="O241" i="125"/>
  <c r="N241" i="125"/>
  <c r="I241" i="125"/>
  <c r="G241" i="125"/>
  <c r="AA240" i="125"/>
  <c r="Z240" i="125"/>
  <c r="Y240" i="125"/>
  <c r="X240" i="125"/>
  <c r="U240" i="125"/>
  <c r="T240" i="125"/>
  <c r="S240" i="125"/>
  <c r="R240" i="125"/>
  <c r="Q240" i="125"/>
  <c r="P240" i="125"/>
  <c r="O240" i="125"/>
  <c r="I240" i="125"/>
  <c r="G240" i="125"/>
  <c r="AA239" i="125"/>
  <c r="Z239" i="125"/>
  <c r="Y239" i="125"/>
  <c r="X239" i="125"/>
  <c r="U239" i="125"/>
  <c r="T239" i="125"/>
  <c r="S239" i="125"/>
  <c r="R239" i="125"/>
  <c r="Q239" i="125"/>
  <c r="P239" i="125"/>
  <c r="O239" i="125"/>
  <c r="I239" i="125"/>
  <c r="G239" i="125"/>
  <c r="AA238" i="125"/>
  <c r="Z238" i="125"/>
  <c r="Y238" i="125"/>
  <c r="X238" i="125"/>
  <c r="U238" i="125"/>
  <c r="T238" i="125"/>
  <c r="S238" i="125"/>
  <c r="R238" i="125"/>
  <c r="Q238" i="125"/>
  <c r="P238" i="125"/>
  <c r="O238" i="125"/>
  <c r="N238" i="125"/>
  <c r="I238" i="125"/>
  <c r="G238" i="125"/>
  <c r="I237" i="125"/>
  <c r="G237" i="125"/>
  <c r="AA236" i="125"/>
  <c r="Z236" i="125"/>
  <c r="Y236" i="125"/>
  <c r="X236" i="125"/>
  <c r="U236" i="125"/>
  <c r="T236" i="125"/>
  <c r="S236" i="125"/>
  <c r="R236" i="125"/>
  <c r="Q236" i="125"/>
  <c r="P236" i="125"/>
  <c r="O236" i="125"/>
  <c r="I236" i="125"/>
  <c r="G236" i="125"/>
  <c r="AA235" i="125"/>
  <c r="Z235" i="125"/>
  <c r="Y235" i="125"/>
  <c r="X235" i="125"/>
  <c r="U235" i="125"/>
  <c r="T235" i="125"/>
  <c r="S235" i="125"/>
  <c r="R235" i="125"/>
  <c r="Q235" i="125"/>
  <c r="P235" i="125"/>
  <c r="O235" i="125"/>
  <c r="I235" i="125"/>
  <c r="G235" i="125"/>
  <c r="AA234" i="125"/>
  <c r="Z234" i="125"/>
  <c r="Y234" i="125"/>
  <c r="X234" i="125"/>
  <c r="U234" i="125"/>
  <c r="T234" i="125"/>
  <c r="S234" i="125"/>
  <c r="R234" i="125"/>
  <c r="Q234" i="125"/>
  <c r="P234" i="125"/>
  <c r="O234" i="125"/>
  <c r="I234" i="125"/>
  <c r="G234" i="125"/>
  <c r="AA233" i="125"/>
  <c r="Z233" i="125"/>
  <c r="Y233" i="125"/>
  <c r="X233" i="125"/>
  <c r="U233" i="125"/>
  <c r="T233" i="125"/>
  <c r="S233" i="125"/>
  <c r="R233" i="125"/>
  <c r="Q233" i="125"/>
  <c r="P233" i="125"/>
  <c r="O233" i="125"/>
  <c r="I233" i="125"/>
  <c r="G233" i="125"/>
  <c r="AA232" i="125"/>
  <c r="Z232" i="125"/>
  <c r="Y232" i="125"/>
  <c r="X232" i="125"/>
  <c r="U232" i="125"/>
  <c r="T232" i="125"/>
  <c r="S232" i="125"/>
  <c r="R232" i="125"/>
  <c r="Q232" i="125"/>
  <c r="P232" i="125"/>
  <c r="O232" i="125"/>
  <c r="I232" i="125"/>
  <c r="G232" i="125"/>
  <c r="AA231" i="125"/>
  <c r="Z231" i="125"/>
  <c r="Y231" i="125"/>
  <c r="X231" i="125"/>
  <c r="U231" i="125"/>
  <c r="T231" i="125"/>
  <c r="S231" i="125"/>
  <c r="R231" i="125"/>
  <c r="Q231" i="125"/>
  <c r="P231" i="125"/>
  <c r="O231" i="125"/>
  <c r="I231" i="125"/>
  <c r="G231" i="125"/>
  <c r="AA230" i="125"/>
  <c r="Z230" i="125"/>
  <c r="Y230" i="125"/>
  <c r="X230" i="125"/>
  <c r="U230" i="125"/>
  <c r="T230" i="125"/>
  <c r="S230" i="125"/>
  <c r="R230" i="125"/>
  <c r="Q230" i="125"/>
  <c r="P230" i="125"/>
  <c r="O230" i="125"/>
  <c r="I230" i="125"/>
  <c r="G230" i="125"/>
  <c r="AA229" i="125"/>
  <c r="Z229" i="125"/>
  <c r="Y229" i="125"/>
  <c r="X229" i="125"/>
  <c r="U229" i="125"/>
  <c r="T229" i="125"/>
  <c r="S229" i="125"/>
  <c r="R229" i="125"/>
  <c r="Q229" i="125"/>
  <c r="P229" i="125"/>
  <c r="O229" i="125"/>
  <c r="I229" i="125"/>
  <c r="G229" i="125"/>
  <c r="AA228" i="125"/>
  <c r="Z228" i="125"/>
  <c r="Y228" i="125"/>
  <c r="X228" i="125"/>
  <c r="U228" i="125"/>
  <c r="T228" i="125"/>
  <c r="S228" i="125"/>
  <c r="R228" i="125"/>
  <c r="Q228" i="125"/>
  <c r="P228" i="125"/>
  <c r="O228" i="125"/>
  <c r="I228" i="125"/>
  <c r="G228" i="125"/>
  <c r="AA227" i="125"/>
  <c r="Z227" i="125"/>
  <c r="Y227" i="125"/>
  <c r="X227" i="125"/>
  <c r="U227" i="125"/>
  <c r="T227" i="125"/>
  <c r="S227" i="125"/>
  <c r="R227" i="125"/>
  <c r="Q227" i="125"/>
  <c r="P227" i="125"/>
  <c r="O227" i="125"/>
  <c r="I227" i="125"/>
  <c r="G227" i="125"/>
  <c r="AA226" i="125"/>
  <c r="Z226" i="125"/>
  <c r="Y226" i="125"/>
  <c r="X226" i="125"/>
  <c r="U226" i="125"/>
  <c r="T226" i="125"/>
  <c r="S226" i="125"/>
  <c r="R226" i="125"/>
  <c r="Q226" i="125"/>
  <c r="P226" i="125"/>
  <c r="O226" i="125"/>
  <c r="I226" i="125"/>
  <c r="G226" i="125"/>
  <c r="AA225" i="125"/>
  <c r="Z225" i="125"/>
  <c r="Y225" i="125"/>
  <c r="X225" i="125"/>
  <c r="U225" i="125"/>
  <c r="T225" i="125"/>
  <c r="S225" i="125"/>
  <c r="R225" i="125"/>
  <c r="Q225" i="125"/>
  <c r="P225" i="125"/>
  <c r="O225" i="125"/>
  <c r="I225" i="125"/>
  <c r="G225" i="125"/>
  <c r="AA224" i="125"/>
  <c r="Z224" i="125"/>
  <c r="Y224" i="125"/>
  <c r="X224" i="125"/>
  <c r="U224" i="125"/>
  <c r="T224" i="125"/>
  <c r="S224" i="125"/>
  <c r="R224" i="125"/>
  <c r="Q224" i="125"/>
  <c r="P224" i="125"/>
  <c r="O224" i="125"/>
  <c r="I224" i="125"/>
  <c r="G224" i="125"/>
  <c r="AA223" i="125"/>
  <c r="Z223" i="125"/>
  <c r="Y223" i="125"/>
  <c r="X223" i="125"/>
  <c r="U223" i="125"/>
  <c r="T223" i="125"/>
  <c r="S223" i="125"/>
  <c r="R223" i="125"/>
  <c r="Q223" i="125"/>
  <c r="P223" i="125"/>
  <c r="O223" i="125"/>
  <c r="I223" i="125"/>
  <c r="G223" i="125"/>
  <c r="AA222" i="125"/>
  <c r="Z222" i="125"/>
  <c r="Y222" i="125"/>
  <c r="X222" i="125"/>
  <c r="U222" i="125"/>
  <c r="T222" i="125"/>
  <c r="S222" i="125"/>
  <c r="R222" i="125"/>
  <c r="Q222" i="125"/>
  <c r="P222" i="125"/>
  <c r="O222" i="125"/>
  <c r="I222" i="125"/>
  <c r="G222" i="125"/>
  <c r="AA221" i="125"/>
  <c r="Z221" i="125"/>
  <c r="Y221" i="125"/>
  <c r="X221" i="125"/>
  <c r="U221" i="125"/>
  <c r="T221" i="125"/>
  <c r="S221" i="125"/>
  <c r="R221" i="125"/>
  <c r="Q221" i="125"/>
  <c r="P221" i="125"/>
  <c r="O221" i="125"/>
  <c r="I221" i="125"/>
  <c r="G221" i="125"/>
  <c r="AA220" i="125"/>
  <c r="Z220" i="125"/>
  <c r="Y220" i="125"/>
  <c r="X220" i="125"/>
  <c r="U220" i="125"/>
  <c r="T220" i="125"/>
  <c r="S220" i="125"/>
  <c r="R220" i="125"/>
  <c r="Q220" i="125"/>
  <c r="P220" i="125"/>
  <c r="O220" i="125"/>
  <c r="I220" i="125"/>
  <c r="G220" i="125"/>
  <c r="AA219" i="125"/>
  <c r="Z219" i="125"/>
  <c r="Y219" i="125"/>
  <c r="X219" i="125"/>
  <c r="U219" i="125"/>
  <c r="T219" i="125"/>
  <c r="S219" i="125"/>
  <c r="R219" i="125"/>
  <c r="Q219" i="125"/>
  <c r="P219" i="125"/>
  <c r="O219" i="125"/>
  <c r="I219" i="125"/>
  <c r="G219" i="125"/>
  <c r="AA218" i="125"/>
  <c r="Z218" i="125"/>
  <c r="Y218" i="125"/>
  <c r="X218" i="125"/>
  <c r="U218" i="125"/>
  <c r="T218" i="125"/>
  <c r="S218" i="125"/>
  <c r="R218" i="125"/>
  <c r="Q218" i="125"/>
  <c r="P218" i="125"/>
  <c r="O218" i="125"/>
  <c r="I218" i="125"/>
  <c r="G218" i="125"/>
  <c r="AA217" i="125"/>
  <c r="Z217" i="125"/>
  <c r="Y217" i="125"/>
  <c r="X217" i="125"/>
  <c r="U217" i="125"/>
  <c r="T217" i="125"/>
  <c r="S217" i="125"/>
  <c r="R217" i="125"/>
  <c r="Q217" i="125"/>
  <c r="P217" i="125"/>
  <c r="O217" i="125"/>
  <c r="I217" i="125"/>
  <c r="G217" i="125"/>
  <c r="AA216" i="125"/>
  <c r="Z216" i="125"/>
  <c r="Y216" i="125"/>
  <c r="X216" i="125"/>
  <c r="U216" i="125"/>
  <c r="T216" i="125"/>
  <c r="S216" i="125"/>
  <c r="R216" i="125"/>
  <c r="Q216" i="125"/>
  <c r="P216" i="125"/>
  <c r="O216" i="125"/>
  <c r="I216" i="125"/>
  <c r="G216" i="125"/>
  <c r="AA215" i="125"/>
  <c r="Z215" i="125"/>
  <c r="Y215" i="125"/>
  <c r="X215" i="125"/>
  <c r="U215" i="125"/>
  <c r="T215" i="125"/>
  <c r="S215" i="125"/>
  <c r="R215" i="125"/>
  <c r="Q215" i="125"/>
  <c r="P215" i="125"/>
  <c r="O215" i="125"/>
  <c r="I215" i="125"/>
  <c r="G215" i="125"/>
  <c r="AA214" i="125"/>
  <c r="Z214" i="125"/>
  <c r="Y214" i="125"/>
  <c r="X214" i="125"/>
  <c r="U214" i="125"/>
  <c r="T214" i="125"/>
  <c r="S214" i="125"/>
  <c r="R214" i="125"/>
  <c r="Q214" i="125"/>
  <c r="P214" i="125"/>
  <c r="O214" i="125"/>
  <c r="I214" i="125"/>
  <c r="G214" i="125"/>
  <c r="AA213" i="125"/>
  <c r="Z213" i="125"/>
  <c r="Y213" i="125"/>
  <c r="X213" i="125"/>
  <c r="U213" i="125"/>
  <c r="T213" i="125"/>
  <c r="S213" i="125"/>
  <c r="R213" i="125"/>
  <c r="Q213" i="125"/>
  <c r="P213" i="125"/>
  <c r="O213" i="125"/>
  <c r="I213" i="125"/>
  <c r="G213" i="125"/>
  <c r="AA212" i="125"/>
  <c r="Z212" i="125"/>
  <c r="Y212" i="125"/>
  <c r="X212" i="125"/>
  <c r="U212" i="125"/>
  <c r="T212" i="125"/>
  <c r="S212" i="125"/>
  <c r="R212" i="125"/>
  <c r="Q212" i="125"/>
  <c r="P212" i="125"/>
  <c r="O212" i="125"/>
  <c r="N212" i="125"/>
  <c r="I212" i="125"/>
  <c r="G212" i="125"/>
  <c r="AA211" i="125"/>
  <c r="Z211" i="125"/>
  <c r="Y211" i="125"/>
  <c r="X211" i="125"/>
  <c r="U211" i="125"/>
  <c r="T211" i="125"/>
  <c r="S211" i="125"/>
  <c r="R211" i="125"/>
  <c r="Q211" i="125"/>
  <c r="P211" i="125"/>
  <c r="O211" i="125"/>
  <c r="I211" i="125"/>
  <c r="G211" i="125"/>
  <c r="AA210" i="125"/>
  <c r="Z210" i="125"/>
  <c r="Y210" i="125"/>
  <c r="X210" i="125"/>
  <c r="U210" i="125"/>
  <c r="T210" i="125"/>
  <c r="S210" i="125"/>
  <c r="R210" i="125"/>
  <c r="Q210" i="125"/>
  <c r="P210" i="125"/>
  <c r="O210" i="125"/>
  <c r="I210" i="125"/>
  <c r="G210" i="125"/>
  <c r="AA209" i="125"/>
  <c r="Z209" i="125"/>
  <c r="Y209" i="125"/>
  <c r="X209" i="125"/>
  <c r="U209" i="125"/>
  <c r="T209" i="125"/>
  <c r="S209" i="125"/>
  <c r="R209" i="125"/>
  <c r="Q209" i="125"/>
  <c r="P209" i="125"/>
  <c r="O209" i="125"/>
  <c r="I209" i="125"/>
  <c r="G209" i="125"/>
  <c r="AA208" i="125"/>
  <c r="Z208" i="125"/>
  <c r="Y208" i="125"/>
  <c r="X208" i="125"/>
  <c r="U208" i="125"/>
  <c r="T208" i="125"/>
  <c r="S208" i="125"/>
  <c r="R208" i="125"/>
  <c r="Q208" i="125"/>
  <c r="P208" i="125"/>
  <c r="O208" i="125"/>
  <c r="N208" i="125"/>
  <c r="I208" i="125"/>
  <c r="G208" i="125"/>
  <c r="AA207" i="125"/>
  <c r="Z207" i="125"/>
  <c r="Y207" i="125"/>
  <c r="X207" i="125"/>
  <c r="U207" i="125"/>
  <c r="T207" i="125"/>
  <c r="S207" i="125"/>
  <c r="R207" i="125"/>
  <c r="Q207" i="125"/>
  <c r="P207" i="125"/>
  <c r="O207" i="125"/>
  <c r="I207" i="125"/>
  <c r="G207" i="125"/>
  <c r="I206" i="125"/>
  <c r="G206" i="125"/>
  <c r="I205" i="125"/>
  <c r="G205" i="125"/>
  <c r="I204" i="125"/>
  <c r="G204" i="125"/>
  <c r="AA203" i="125"/>
  <c r="Z203" i="125"/>
  <c r="Y203" i="125"/>
  <c r="X203" i="125"/>
  <c r="U203" i="125"/>
  <c r="T203" i="125"/>
  <c r="S203" i="125"/>
  <c r="R203" i="125"/>
  <c r="Q203" i="125"/>
  <c r="P203" i="125"/>
  <c r="O203" i="125"/>
  <c r="I203" i="125"/>
  <c r="G203" i="125"/>
  <c r="AA202" i="125"/>
  <c r="Z202" i="125"/>
  <c r="Y202" i="125"/>
  <c r="X202" i="125"/>
  <c r="U202" i="125"/>
  <c r="T202" i="125"/>
  <c r="S202" i="125"/>
  <c r="R202" i="125"/>
  <c r="Q202" i="125"/>
  <c r="P202" i="125"/>
  <c r="O202" i="125"/>
  <c r="I202" i="125"/>
  <c r="G202" i="125"/>
  <c r="AA201" i="125"/>
  <c r="Z201" i="125"/>
  <c r="Y201" i="125"/>
  <c r="X201" i="125"/>
  <c r="U201" i="125"/>
  <c r="T201" i="125"/>
  <c r="S201" i="125"/>
  <c r="R201" i="125"/>
  <c r="Q201" i="125"/>
  <c r="P201" i="125"/>
  <c r="O201" i="125"/>
  <c r="I201" i="125"/>
  <c r="G201" i="125"/>
  <c r="I200" i="125"/>
  <c r="G200" i="125"/>
  <c r="AA199" i="125"/>
  <c r="Z199" i="125"/>
  <c r="Y199" i="125"/>
  <c r="X199" i="125"/>
  <c r="U199" i="125"/>
  <c r="T199" i="125"/>
  <c r="S199" i="125"/>
  <c r="R199" i="125"/>
  <c r="Q199" i="125"/>
  <c r="P199" i="125"/>
  <c r="O199" i="125"/>
  <c r="I199" i="125"/>
  <c r="G199" i="125"/>
  <c r="AA197" i="125"/>
  <c r="Z197" i="125"/>
  <c r="Y197" i="125"/>
  <c r="X197" i="125"/>
  <c r="U197" i="125"/>
  <c r="T197" i="125"/>
  <c r="S197" i="125"/>
  <c r="R197" i="125"/>
  <c r="Q197" i="125"/>
  <c r="P197" i="125"/>
  <c r="O197" i="125"/>
  <c r="I197" i="125"/>
  <c r="G197" i="125"/>
  <c r="AA196" i="125"/>
  <c r="Z196" i="125"/>
  <c r="Y196" i="125"/>
  <c r="X196" i="125"/>
  <c r="U196" i="125"/>
  <c r="T196" i="125"/>
  <c r="S196" i="125"/>
  <c r="R196" i="125"/>
  <c r="Q196" i="125"/>
  <c r="P196" i="125"/>
  <c r="O196" i="125"/>
  <c r="I196" i="125"/>
  <c r="G196" i="125"/>
  <c r="AA195" i="125"/>
  <c r="Z195" i="125"/>
  <c r="Y195" i="125"/>
  <c r="X195" i="125"/>
  <c r="U195" i="125"/>
  <c r="T195" i="125"/>
  <c r="S195" i="125"/>
  <c r="R195" i="125"/>
  <c r="Q195" i="125"/>
  <c r="P195" i="125"/>
  <c r="O195" i="125"/>
  <c r="N195" i="125"/>
  <c r="I195" i="125"/>
  <c r="G195" i="125"/>
  <c r="AA194" i="125"/>
  <c r="Z194" i="125"/>
  <c r="Y194" i="125"/>
  <c r="X194" i="125"/>
  <c r="U194" i="125"/>
  <c r="T194" i="125"/>
  <c r="S194" i="125"/>
  <c r="R194" i="125"/>
  <c r="Q194" i="125"/>
  <c r="P194" i="125"/>
  <c r="O194" i="125"/>
  <c r="N194" i="125"/>
  <c r="I194" i="125"/>
  <c r="G194" i="125"/>
  <c r="AA193" i="125"/>
  <c r="Z193" i="125"/>
  <c r="Y193" i="125"/>
  <c r="X193" i="125"/>
  <c r="U193" i="125"/>
  <c r="T193" i="125"/>
  <c r="S193" i="125"/>
  <c r="R193" i="125"/>
  <c r="Q193" i="125"/>
  <c r="P193" i="125"/>
  <c r="O193" i="125"/>
  <c r="N193" i="125"/>
  <c r="I193" i="125"/>
  <c r="G193" i="125"/>
  <c r="AA192" i="125"/>
  <c r="Z192" i="125"/>
  <c r="Y192" i="125"/>
  <c r="X192" i="125"/>
  <c r="U192" i="125"/>
  <c r="T192" i="125"/>
  <c r="S192" i="125"/>
  <c r="R192" i="125"/>
  <c r="Q192" i="125"/>
  <c r="P192" i="125"/>
  <c r="O192" i="125"/>
  <c r="N192" i="125"/>
  <c r="I192" i="125"/>
  <c r="G192" i="125"/>
  <c r="AA191" i="125"/>
  <c r="Z191" i="125"/>
  <c r="Y191" i="125"/>
  <c r="X191" i="125"/>
  <c r="U191" i="125"/>
  <c r="T191" i="125"/>
  <c r="S191" i="125"/>
  <c r="R191" i="125"/>
  <c r="Q191" i="125"/>
  <c r="P191" i="125"/>
  <c r="O191" i="125"/>
  <c r="I191" i="125"/>
  <c r="G191" i="125"/>
  <c r="AA190" i="125"/>
  <c r="Z190" i="125"/>
  <c r="Y190" i="125"/>
  <c r="X190" i="125"/>
  <c r="U190" i="125"/>
  <c r="T190" i="125"/>
  <c r="S190" i="125"/>
  <c r="R190" i="125"/>
  <c r="Q190" i="125"/>
  <c r="P190" i="125"/>
  <c r="O190" i="125"/>
  <c r="I190" i="125"/>
  <c r="G190" i="125"/>
  <c r="AA189" i="125"/>
  <c r="Z189" i="125"/>
  <c r="Y189" i="125"/>
  <c r="X189" i="125"/>
  <c r="U189" i="125"/>
  <c r="T189" i="125"/>
  <c r="S189" i="125"/>
  <c r="R189" i="125"/>
  <c r="Q189" i="125"/>
  <c r="P189" i="125"/>
  <c r="O189" i="125"/>
  <c r="I189" i="125"/>
  <c r="G189" i="125"/>
  <c r="AA188" i="125"/>
  <c r="Z188" i="125"/>
  <c r="Y188" i="125"/>
  <c r="X188" i="125"/>
  <c r="U188" i="125"/>
  <c r="T188" i="125"/>
  <c r="S188" i="125"/>
  <c r="R188" i="125"/>
  <c r="Q188" i="125"/>
  <c r="P188" i="125"/>
  <c r="O188" i="125"/>
  <c r="I188" i="125"/>
  <c r="G188" i="125"/>
  <c r="AA187" i="125"/>
  <c r="Z187" i="125"/>
  <c r="Y187" i="125"/>
  <c r="X187" i="125"/>
  <c r="U187" i="125"/>
  <c r="T187" i="125"/>
  <c r="S187" i="125"/>
  <c r="R187" i="125"/>
  <c r="Q187" i="125"/>
  <c r="P187" i="125"/>
  <c r="O187" i="125"/>
  <c r="I187" i="125"/>
  <c r="G187" i="125"/>
  <c r="AA186" i="125"/>
  <c r="Z186" i="125"/>
  <c r="Y186" i="125"/>
  <c r="X186" i="125"/>
  <c r="U186" i="125"/>
  <c r="T186" i="125"/>
  <c r="S186" i="125"/>
  <c r="R186" i="125"/>
  <c r="Q186" i="125"/>
  <c r="P186" i="125"/>
  <c r="O186" i="125"/>
  <c r="I186" i="125"/>
  <c r="G186" i="125"/>
  <c r="AA185" i="125"/>
  <c r="Z185" i="125"/>
  <c r="Y185" i="125"/>
  <c r="X185" i="125"/>
  <c r="U185" i="125"/>
  <c r="T185" i="125"/>
  <c r="S185" i="125"/>
  <c r="R185" i="125"/>
  <c r="Q185" i="125"/>
  <c r="P185" i="125"/>
  <c r="O185" i="125"/>
  <c r="I185" i="125"/>
  <c r="G185" i="125"/>
  <c r="AA184" i="125"/>
  <c r="Z184" i="125"/>
  <c r="Y184" i="125"/>
  <c r="X184" i="125"/>
  <c r="U184" i="125"/>
  <c r="T184" i="125"/>
  <c r="S184" i="125"/>
  <c r="R184" i="125"/>
  <c r="Q184" i="125"/>
  <c r="P184" i="125"/>
  <c r="O184" i="125"/>
  <c r="I184" i="125"/>
  <c r="G184" i="125"/>
  <c r="AA183" i="125"/>
  <c r="Z183" i="125"/>
  <c r="Y183" i="125"/>
  <c r="X183" i="125"/>
  <c r="U183" i="125"/>
  <c r="T183" i="125"/>
  <c r="S183" i="125"/>
  <c r="R183" i="125"/>
  <c r="Q183" i="125"/>
  <c r="P183" i="125"/>
  <c r="O183" i="125"/>
  <c r="I183" i="125"/>
  <c r="G183" i="125"/>
  <c r="AA182" i="125"/>
  <c r="Z182" i="125"/>
  <c r="Y182" i="125"/>
  <c r="X182" i="125"/>
  <c r="U182" i="125"/>
  <c r="T182" i="125"/>
  <c r="S182" i="125"/>
  <c r="R182" i="125"/>
  <c r="Q182" i="125"/>
  <c r="P182" i="125"/>
  <c r="O182" i="125"/>
  <c r="N182" i="125"/>
  <c r="I182" i="125"/>
  <c r="G182" i="125"/>
  <c r="AA181" i="125"/>
  <c r="Z181" i="125"/>
  <c r="Y181" i="125"/>
  <c r="X181" i="125"/>
  <c r="U181" i="125"/>
  <c r="T181" i="125"/>
  <c r="S181" i="125"/>
  <c r="R181" i="125"/>
  <c r="Q181" i="125"/>
  <c r="P181" i="125"/>
  <c r="O181" i="125"/>
  <c r="I181" i="125"/>
  <c r="G181" i="125"/>
  <c r="AA180" i="125"/>
  <c r="Z180" i="125"/>
  <c r="Y180" i="125"/>
  <c r="X180" i="125"/>
  <c r="U180" i="125"/>
  <c r="T180" i="125"/>
  <c r="S180" i="125"/>
  <c r="R180" i="125"/>
  <c r="Q180" i="125"/>
  <c r="P180" i="125"/>
  <c r="O180" i="125"/>
  <c r="I180" i="125"/>
  <c r="G180" i="125"/>
  <c r="AA179" i="125"/>
  <c r="Z179" i="125"/>
  <c r="Y179" i="125"/>
  <c r="X179" i="125"/>
  <c r="U179" i="125"/>
  <c r="T179" i="125"/>
  <c r="S179" i="125"/>
  <c r="R179" i="125"/>
  <c r="Q179" i="125"/>
  <c r="P179" i="125"/>
  <c r="O179" i="125"/>
  <c r="I179" i="125"/>
  <c r="G179" i="125"/>
  <c r="AA178" i="125"/>
  <c r="Z178" i="125"/>
  <c r="Y178" i="125"/>
  <c r="X178" i="125"/>
  <c r="U178" i="125"/>
  <c r="T178" i="125"/>
  <c r="S178" i="125"/>
  <c r="R178" i="125"/>
  <c r="Q178" i="125"/>
  <c r="P178" i="125"/>
  <c r="O178" i="125"/>
  <c r="I178" i="125"/>
  <c r="G178" i="125"/>
  <c r="AA177" i="125"/>
  <c r="Z177" i="125"/>
  <c r="Y177" i="125"/>
  <c r="X177" i="125"/>
  <c r="U177" i="125"/>
  <c r="T177" i="125"/>
  <c r="S177" i="125"/>
  <c r="R177" i="125"/>
  <c r="Q177" i="125"/>
  <c r="P177" i="125"/>
  <c r="O177" i="125"/>
  <c r="I177" i="125"/>
  <c r="G177" i="125"/>
  <c r="G168" i="125"/>
  <c r="C168" i="125"/>
  <c r="G167" i="125"/>
  <c r="C167" i="125"/>
  <c r="G166" i="125"/>
  <c r="C166" i="125"/>
  <c r="G165" i="125"/>
  <c r="C165" i="125"/>
  <c r="I161" i="125"/>
  <c r="H161" i="125"/>
  <c r="G161" i="125"/>
  <c r="AA160" i="125"/>
  <c r="Z160" i="125"/>
  <c r="Y160" i="125"/>
  <c r="X160" i="125"/>
  <c r="U160" i="125"/>
  <c r="T160" i="125"/>
  <c r="S160" i="125"/>
  <c r="R160" i="125"/>
  <c r="Q160" i="125"/>
  <c r="P160" i="125"/>
  <c r="O160" i="125"/>
  <c r="N160" i="125"/>
  <c r="I160" i="125"/>
  <c r="H160" i="125"/>
  <c r="G160" i="125"/>
  <c r="AA159" i="125"/>
  <c r="Z159" i="125"/>
  <c r="Y159" i="125"/>
  <c r="X159" i="125"/>
  <c r="U159" i="125"/>
  <c r="T159" i="125"/>
  <c r="S159" i="125"/>
  <c r="R159" i="125"/>
  <c r="Q159" i="125"/>
  <c r="P159" i="125"/>
  <c r="O159" i="125"/>
  <c r="N159" i="125"/>
  <c r="I159" i="125"/>
  <c r="H159" i="125"/>
  <c r="G159" i="125"/>
  <c r="AA158" i="125"/>
  <c r="Z158" i="125"/>
  <c r="Y158" i="125"/>
  <c r="X158" i="125"/>
  <c r="U158" i="125"/>
  <c r="T158" i="125"/>
  <c r="S158" i="125"/>
  <c r="R158" i="125"/>
  <c r="Q158" i="125"/>
  <c r="P158" i="125"/>
  <c r="O158" i="125"/>
  <c r="N158" i="125"/>
  <c r="I158" i="125"/>
  <c r="H158" i="125"/>
  <c r="G158" i="125"/>
  <c r="AA157" i="125"/>
  <c r="Z157" i="125"/>
  <c r="Y157" i="125"/>
  <c r="X157" i="125"/>
  <c r="U157" i="125"/>
  <c r="T157" i="125"/>
  <c r="S157" i="125"/>
  <c r="R157" i="125"/>
  <c r="Q157" i="125"/>
  <c r="P157" i="125"/>
  <c r="O157" i="125"/>
  <c r="I157" i="125"/>
  <c r="G157" i="125"/>
  <c r="AA156" i="125"/>
  <c r="Z156" i="125"/>
  <c r="Y156" i="125"/>
  <c r="X156" i="125"/>
  <c r="U156" i="125"/>
  <c r="T156" i="125"/>
  <c r="S156" i="125"/>
  <c r="R156" i="125"/>
  <c r="Q156" i="125"/>
  <c r="P156" i="125"/>
  <c r="O156" i="125"/>
  <c r="I156" i="125"/>
  <c r="G156" i="125"/>
  <c r="AA155" i="125"/>
  <c r="Z155" i="125"/>
  <c r="Y155" i="125"/>
  <c r="X155" i="125"/>
  <c r="U155" i="125"/>
  <c r="T155" i="125"/>
  <c r="S155" i="125"/>
  <c r="R155" i="125"/>
  <c r="Q155" i="125"/>
  <c r="P155" i="125"/>
  <c r="O155" i="125"/>
  <c r="N155" i="125"/>
  <c r="I155" i="125"/>
  <c r="H155" i="125"/>
  <c r="G155" i="125"/>
  <c r="H154" i="125"/>
  <c r="G154" i="125"/>
  <c r="I153" i="125"/>
  <c r="H153" i="125"/>
  <c r="G153" i="125"/>
  <c r="AA152" i="125"/>
  <c r="Z152" i="125"/>
  <c r="Y152" i="125"/>
  <c r="X152" i="125"/>
  <c r="U152" i="125"/>
  <c r="T152" i="125"/>
  <c r="S152" i="125"/>
  <c r="R152" i="125"/>
  <c r="Q152" i="125"/>
  <c r="P152" i="125"/>
  <c r="O152" i="125"/>
  <c r="I152" i="125"/>
  <c r="G152" i="125"/>
  <c r="AA151" i="125"/>
  <c r="Z151" i="125"/>
  <c r="Y151" i="125"/>
  <c r="X151" i="125"/>
  <c r="U151" i="125"/>
  <c r="T151" i="125"/>
  <c r="S151" i="125"/>
  <c r="R151" i="125"/>
  <c r="Q151" i="125"/>
  <c r="P151" i="125"/>
  <c r="O151" i="125"/>
  <c r="I151" i="125"/>
  <c r="G151" i="125"/>
  <c r="AA150" i="125"/>
  <c r="Z150" i="125"/>
  <c r="Y150" i="125"/>
  <c r="X150" i="125"/>
  <c r="U150" i="125"/>
  <c r="T150" i="125"/>
  <c r="S150" i="125"/>
  <c r="R150" i="125"/>
  <c r="Q150" i="125"/>
  <c r="P150" i="125"/>
  <c r="O150" i="125"/>
  <c r="N150" i="125"/>
  <c r="I150" i="125"/>
  <c r="H150" i="125"/>
  <c r="G150" i="125"/>
  <c r="AA149" i="125"/>
  <c r="Z149" i="125"/>
  <c r="Y149" i="125"/>
  <c r="X149" i="125"/>
  <c r="U149" i="125"/>
  <c r="T149" i="125"/>
  <c r="S149" i="125"/>
  <c r="R149" i="125"/>
  <c r="Q149" i="125"/>
  <c r="P149" i="125"/>
  <c r="O149" i="125"/>
  <c r="I149" i="125"/>
  <c r="G149" i="125"/>
  <c r="AA148" i="125"/>
  <c r="Z148" i="125"/>
  <c r="Y148" i="125"/>
  <c r="X148" i="125"/>
  <c r="U148" i="125"/>
  <c r="T148" i="125"/>
  <c r="S148" i="125"/>
  <c r="R148" i="125"/>
  <c r="Q148" i="125"/>
  <c r="P148" i="125"/>
  <c r="O148" i="125"/>
  <c r="I148" i="125"/>
  <c r="G148" i="125"/>
  <c r="AA147" i="125"/>
  <c r="Z147" i="125"/>
  <c r="Y147" i="125"/>
  <c r="X147" i="125"/>
  <c r="U147" i="125"/>
  <c r="T147" i="125"/>
  <c r="S147" i="125"/>
  <c r="R147" i="125"/>
  <c r="Q147" i="125"/>
  <c r="P147" i="125"/>
  <c r="O147" i="125"/>
  <c r="I147" i="125"/>
  <c r="G147" i="125"/>
  <c r="AA146" i="125"/>
  <c r="Z146" i="125"/>
  <c r="Y146" i="125"/>
  <c r="X146" i="125"/>
  <c r="U146" i="125"/>
  <c r="T146" i="125"/>
  <c r="S146" i="125"/>
  <c r="R146" i="125"/>
  <c r="Q146" i="125"/>
  <c r="P146" i="125"/>
  <c r="O146" i="125"/>
  <c r="I146" i="125"/>
  <c r="G146" i="125"/>
  <c r="AA144" i="125"/>
  <c r="Z144" i="125"/>
  <c r="Y144" i="125"/>
  <c r="X144" i="125"/>
  <c r="U144" i="125"/>
  <c r="T144" i="125"/>
  <c r="S144" i="125"/>
  <c r="R144" i="125"/>
  <c r="Q144" i="125"/>
  <c r="P144" i="125"/>
  <c r="O144" i="125"/>
  <c r="I144" i="125"/>
  <c r="G144" i="125"/>
  <c r="I143" i="125"/>
  <c r="H143" i="125"/>
  <c r="G143" i="125"/>
  <c r="AA142" i="125"/>
  <c r="Z142" i="125"/>
  <c r="Y142" i="125"/>
  <c r="X142" i="125"/>
  <c r="U142" i="125"/>
  <c r="T142" i="125"/>
  <c r="S142" i="125"/>
  <c r="R142" i="125"/>
  <c r="Q142" i="125"/>
  <c r="P142" i="125"/>
  <c r="O142" i="125"/>
  <c r="I142" i="125"/>
  <c r="G142" i="125"/>
  <c r="AA141" i="125"/>
  <c r="Z141" i="125"/>
  <c r="Y141" i="125"/>
  <c r="X141" i="125"/>
  <c r="U141" i="125"/>
  <c r="T141" i="125"/>
  <c r="S141" i="125"/>
  <c r="R141" i="125"/>
  <c r="Q141" i="125"/>
  <c r="P141" i="125"/>
  <c r="O141" i="125"/>
  <c r="I141" i="125"/>
  <c r="G141" i="125"/>
  <c r="AA140" i="125"/>
  <c r="Z140" i="125"/>
  <c r="Y140" i="125"/>
  <c r="X140" i="125"/>
  <c r="U140" i="125"/>
  <c r="T140" i="125"/>
  <c r="S140" i="125"/>
  <c r="R140" i="125"/>
  <c r="Q140" i="125"/>
  <c r="P140" i="125"/>
  <c r="O140" i="125"/>
  <c r="I140" i="125"/>
  <c r="G140" i="125"/>
  <c r="AA139" i="125"/>
  <c r="Z139" i="125"/>
  <c r="Y139" i="125"/>
  <c r="X139" i="125"/>
  <c r="U139" i="125"/>
  <c r="T139" i="125"/>
  <c r="S139" i="125"/>
  <c r="R139" i="125"/>
  <c r="Q139" i="125"/>
  <c r="P139" i="125"/>
  <c r="O139" i="125"/>
  <c r="I139" i="125"/>
  <c r="G139" i="125"/>
  <c r="AA138" i="125"/>
  <c r="Z138" i="125"/>
  <c r="Y138" i="125"/>
  <c r="X138" i="125"/>
  <c r="U138" i="125"/>
  <c r="T138" i="125"/>
  <c r="S138" i="125"/>
  <c r="R138" i="125"/>
  <c r="Q138" i="125"/>
  <c r="P138" i="125"/>
  <c r="O138" i="125"/>
  <c r="I138" i="125"/>
  <c r="G138" i="125"/>
  <c r="R137" i="125"/>
  <c r="AA136" i="125"/>
  <c r="Z136" i="125"/>
  <c r="Y136" i="125"/>
  <c r="X136" i="125"/>
  <c r="U136" i="125"/>
  <c r="T136" i="125"/>
  <c r="S136" i="125"/>
  <c r="R136" i="125"/>
  <c r="Q136" i="125"/>
  <c r="P136" i="125"/>
  <c r="O136" i="125"/>
  <c r="I136" i="125"/>
  <c r="G136" i="125"/>
  <c r="AA135" i="125"/>
  <c r="Z135" i="125"/>
  <c r="Y135" i="125"/>
  <c r="X135" i="125"/>
  <c r="U135" i="125"/>
  <c r="T135" i="125"/>
  <c r="S135" i="125"/>
  <c r="R135" i="125"/>
  <c r="Q135" i="125"/>
  <c r="P135" i="125"/>
  <c r="O135" i="125"/>
  <c r="I135" i="125"/>
  <c r="G135" i="125"/>
  <c r="AA134" i="125"/>
  <c r="Z134" i="125"/>
  <c r="Y134" i="125"/>
  <c r="X134" i="125"/>
  <c r="U134" i="125"/>
  <c r="T134" i="125"/>
  <c r="S134" i="125"/>
  <c r="R134" i="125"/>
  <c r="Q134" i="125"/>
  <c r="P134" i="125"/>
  <c r="O134" i="125"/>
  <c r="I134" i="125"/>
  <c r="G134" i="125"/>
  <c r="AA133" i="125"/>
  <c r="Z133" i="125"/>
  <c r="Y133" i="125"/>
  <c r="X133" i="125"/>
  <c r="U133" i="125"/>
  <c r="T133" i="125"/>
  <c r="S133" i="125"/>
  <c r="R133" i="125"/>
  <c r="Q133" i="125"/>
  <c r="P133" i="125"/>
  <c r="O133" i="125"/>
  <c r="I133" i="125"/>
  <c r="G133" i="125"/>
  <c r="AA132" i="125"/>
  <c r="Z132" i="125"/>
  <c r="Y132" i="125"/>
  <c r="X132" i="125"/>
  <c r="U132" i="125"/>
  <c r="T132" i="125"/>
  <c r="S132" i="125"/>
  <c r="R132" i="125"/>
  <c r="Q132" i="125"/>
  <c r="P132" i="125"/>
  <c r="O132" i="125"/>
  <c r="I132" i="125"/>
  <c r="G132" i="125"/>
  <c r="AA131" i="125"/>
  <c r="Z131" i="125"/>
  <c r="Y131" i="125"/>
  <c r="X131" i="125"/>
  <c r="U131" i="125"/>
  <c r="T131" i="125"/>
  <c r="S131" i="125"/>
  <c r="R131" i="125"/>
  <c r="Q131" i="125"/>
  <c r="P131" i="125"/>
  <c r="O131" i="125"/>
  <c r="I131" i="125"/>
  <c r="G131" i="125"/>
  <c r="AA130" i="125"/>
  <c r="Z130" i="125"/>
  <c r="Y130" i="125"/>
  <c r="X130" i="125"/>
  <c r="U130" i="125"/>
  <c r="T130" i="125"/>
  <c r="S130" i="125"/>
  <c r="R130" i="125"/>
  <c r="Q130" i="125"/>
  <c r="P130" i="125"/>
  <c r="O130" i="125"/>
  <c r="I130" i="125"/>
  <c r="G130" i="125"/>
  <c r="AA129" i="125"/>
  <c r="Z129" i="125"/>
  <c r="Y129" i="125"/>
  <c r="X129" i="125"/>
  <c r="U129" i="125"/>
  <c r="T129" i="125"/>
  <c r="S129" i="125"/>
  <c r="R129" i="125"/>
  <c r="Q129" i="125"/>
  <c r="P129" i="125"/>
  <c r="O129" i="125"/>
  <c r="I129" i="125"/>
  <c r="G129" i="125"/>
  <c r="AA128" i="125"/>
  <c r="Z128" i="125"/>
  <c r="Y128" i="125"/>
  <c r="X128" i="125"/>
  <c r="U128" i="125"/>
  <c r="T128" i="125"/>
  <c r="S128" i="125"/>
  <c r="R128" i="125"/>
  <c r="Q128" i="125"/>
  <c r="P128" i="125"/>
  <c r="O128" i="125"/>
  <c r="I128" i="125"/>
  <c r="G128" i="125"/>
  <c r="AA127" i="125"/>
  <c r="Z127" i="125"/>
  <c r="Y127" i="125"/>
  <c r="X127" i="125"/>
  <c r="U127" i="125"/>
  <c r="T127" i="125"/>
  <c r="S127" i="125"/>
  <c r="R127" i="125"/>
  <c r="Q127" i="125"/>
  <c r="P127" i="125"/>
  <c r="O127" i="125"/>
  <c r="I127" i="125"/>
  <c r="G127" i="125"/>
  <c r="AA126" i="125"/>
  <c r="Z126" i="125"/>
  <c r="Y126" i="125"/>
  <c r="X126" i="125"/>
  <c r="U126" i="125"/>
  <c r="T126" i="125"/>
  <c r="S126" i="125"/>
  <c r="R126" i="125"/>
  <c r="Q126" i="125"/>
  <c r="P126" i="125"/>
  <c r="O126" i="125"/>
  <c r="I126" i="125"/>
  <c r="G126" i="125"/>
  <c r="AA125" i="125"/>
  <c r="Z125" i="125"/>
  <c r="Y125" i="125"/>
  <c r="X125" i="125"/>
  <c r="U125" i="125"/>
  <c r="T125" i="125"/>
  <c r="S125" i="125"/>
  <c r="R125" i="125"/>
  <c r="Q125" i="125"/>
  <c r="P125" i="125"/>
  <c r="O125" i="125"/>
  <c r="I125" i="125"/>
  <c r="G125" i="125"/>
  <c r="AA124" i="125"/>
  <c r="Z124" i="125"/>
  <c r="Y124" i="125"/>
  <c r="X124" i="125"/>
  <c r="U124" i="125"/>
  <c r="T124" i="125"/>
  <c r="S124" i="125"/>
  <c r="R124" i="125"/>
  <c r="Q124" i="125"/>
  <c r="P124" i="125"/>
  <c r="O124" i="125"/>
  <c r="I124" i="125"/>
  <c r="G124" i="125"/>
  <c r="AA123" i="125"/>
  <c r="Z123" i="125"/>
  <c r="Y123" i="125"/>
  <c r="X123" i="125"/>
  <c r="U123" i="125"/>
  <c r="T123" i="125"/>
  <c r="S123" i="125"/>
  <c r="R123" i="125"/>
  <c r="Q123" i="125"/>
  <c r="P123" i="125"/>
  <c r="O123" i="125"/>
  <c r="I123" i="125"/>
  <c r="G123" i="125"/>
  <c r="AA122" i="125"/>
  <c r="Z122" i="125"/>
  <c r="Y122" i="125"/>
  <c r="X122" i="125"/>
  <c r="U122" i="125"/>
  <c r="T122" i="125"/>
  <c r="S122" i="125"/>
  <c r="R122" i="125"/>
  <c r="Q122" i="125"/>
  <c r="P122" i="125"/>
  <c r="O122" i="125"/>
  <c r="I122" i="125"/>
  <c r="G122" i="125"/>
  <c r="AA120" i="125"/>
  <c r="Z120" i="125"/>
  <c r="Y120" i="125"/>
  <c r="X120" i="125"/>
  <c r="U120" i="125"/>
  <c r="T120" i="125"/>
  <c r="S120" i="125"/>
  <c r="R120" i="125"/>
  <c r="Q120" i="125"/>
  <c r="P120" i="125"/>
  <c r="O120" i="125"/>
  <c r="I120" i="125"/>
  <c r="G120" i="125"/>
  <c r="AA119" i="125"/>
  <c r="Z119" i="125"/>
  <c r="Y119" i="125"/>
  <c r="X119" i="125"/>
  <c r="U119" i="125"/>
  <c r="T119" i="125"/>
  <c r="S119" i="125"/>
  <c r="R119" i="125"/>
  <c r="Q119" i="125"/>
  <c r="P119" i="125"/>
  <c r="O119" i="125"/>
  <c r="I119" i="125"/>
  <c r="G119" i="125"/>
  <c r="AA118" i="125"/>
  <c r="Z118" i="125"/>
  <c r="Y118" i="125"/>
  <c r="X118" i="125"/>
  <c r="U118" i="125"/>
  <c r="T118" i="125"/>
  <c r="S118" i="125"/>
  <c r="R118" i="125"/>
  <c r="Q118" i="125"/>
  <c r="P118" i="125"/>
  <c r="O118" i="125"/>
  <c r="I118" i="125"/>
  <c r="G118" i="125"/>
  <c r="I117" i="125"/>
  <c r="G117" i="125"/>
  <c r="I116" i="125"/>
  <c r="G116" i="125"/>
  <c r="I115" i="125"/>
  <c r="G115" i="125"/>
  <c r="AA114" i="125"/>
  <c r="Z114" i="125"/>
  <c r="Y114" i="125"/>
  <c r="X114" i="125"/>
  <c r="U114" i="125"/>
  <c r="T114" i="125"/>
  <c r="S114" i="125"/>
  <c r="R114" i="125"/>
  <c r="Q114" i="125"/>
  <c r="P114" i="125"/>
  <c r="O114" i="125"/>
  <c r="I114" i="125"/>
  <c r="G114" i="125"/>
  <c r="AA113" i="125"/>
  <c r="Z113" i="125"/>
  <c r="Y113" i="125"/>
  <c r="X113" i="125"/>
  <c r="U113" i="125"/>
  <c r="T113" i="125"/>
  <c r="S113" i="125"/>
  <c r="R113" i="125"/>
  <c r="Q113" i="125"/>
  <c r="P113" i="125"/>
  <c r="O113" i="125"/>
  <c r="I113" i="125"/>
  <c r="G113" i="125"/>
  <c r="AA112" i="125"/>
  <c r="Z112" i="125"/>
  <c r="Y112" i="125"/>
  <c r="X112" i="125"/>
  <c r="U112" i="125"/>
  <c r="T112" i="125"/>
  <c r="S112" i="125"/>
  <c r="R112" i="125"/>
  <c r="Q112" i="125"/>
  <c r="P112" i="125"/>
  <c r="O112" i="125"/>
  <c r="I112" i="125"/>
  <c r="G112" i="125"/>
  <c r="AA111" i="125"/>
  <c r="Z111" i="125"/>
  <c r="Y111" i="125"/>
  <c r="X111" i="125"/>
  <c r="U111" i="125"/>
  <c r="T111" i="125"/>
  <c r="S111" i="125"/>
  <c r="R111" i="125"/>
  <c r="Q111" i="125"/>
  <c r="P111" i="125"/>
  <c r="O111" i="125"/>
  <c r="I111" i="125"/>
  <c r="G111" i="125"/>
  <c r="AA110" i="125"/>
  <c r="Z110" i="125"/>
  <c r="Y110" i="125"/>
  <c r="X110" i="125"/>
  <c r="U110" i="125"/>
  <c r="T110" i="125"/>
  <c r="S110" i="125"/>
  <c r="R110" i="125"/>
  <c r="Q110" i="125"/>
  <c r="P110" i="125"/>
  <c r="O110" i="125"/>
  <c r="I110" i="125"/>
  <c r="G110" i="125"/>
  <c r="AA109" i="125"/>
  <c r="Z109" i="125"/>
  <c r="Y109" i="125"/>
  <c r="X109" i="125"/>
  <c r="U109" i="125"/>
  <c r="T109" i="125"/>
  <c r="S109" i="125"/>
  <c r="R109" i="125"/>
  <c r="Q109" i="125"/>
  <c r="P109" i="125"/>
  <c r="O109" i="125"/>
  <c r="I109" i="125"/>
  <c r="G109" i="125"/>
  <c r="AA108" i="125"/>
  <c r="Z108" i="125"/>
  <c r="Y108" i="125"/>
  <c r="X108" i="125"/>
  <c r="U108" i="125"/>
  <c r="T108" i="125"/>
  <c r="S108" i="125"/>
  <c r="R108" i="125"/>
  <c r="Q108" i="125"/>
  <c r="P108" i="125"/>
  <c r="O108" i="125"/>
  <c r="I108" i="125"/>
  <c r="G108" i="125"/>
  <c r="AA107" i="125"/>
  <c r="Z107" i="125"/>
  <c r="Y107" i="125"/>
  <c r="X107" i="125"/>
  <c r="U107" i="125"/>
  <c r="T107" i="125"/>
  <c r="S107" i="125"/>
  <c r="R107" i="125"/>
  <c r="Q107" i="125"/>
  <c r="P107" i="125"/>
  <c r="O107" i="125"/>
  <c r="I107" i="125"/>
  <c r="G107" i="125"/>
  <c r="AA106" i="125"/>
  <c r="Z106" i="125"/>
  <c r="Y106" i="125"/>
  <c r="X106" i="125"/>
  <c r="U106" i="125"/>
  <c r="T106" i="125"/>
  <c r="S106" i="125"/>
  <c r="R106" i="125"/>
  <c r="Q106" i="125"/>
  <c r="P106" i="125"/>
  <c r="O106" i="125"/>
  <c r="I106" i="125"/>
  <c r="G106" i="125"/>
  <c r="AA105" i="125"/>
  <c r="Z105" i="125"/>
  <c r="Y105" i="125"/>
  <c r="X105" i="125"/>
  <c r="U105" i="125"/>
  <c r="T105" i="125"/>
  <c r="S105" i="125"/>
  <c r="R105" i="125"/>
  <c r="Q105" i="125"/>
  <c r="P105" i="125"/>
  <c r="O105" i="125"/>
  <c r="I105" i="125"/>
  <c r="G105" i="125"/>
  <c r="AA104" i="125"/>
  <c r="Z104" i="125"/>
  <c r="Y104" i="125"/>
  <c r="X104" i="125"/>
  <c r="U104" i="125"/>
  <c r="T104" i="125"/>
  <c r="S104" i="125"/>
  <c r="R104" i="125"/>
  <c r="Q104" i="125"/>
  <c r="P104" i="125"/>
  <c r="O104" i="125"/>
  <c r="I104" i="125"/>
  <c r="G104" i="125"/>
  <c r="AA103" i="125"/>
  <c r="Z103" i="125"/>
  <c r="Y103" i="125"/>
  <c r="X103" i="125"/>
  <c r="U103" i="125"/>
  <c r="T103" i="125"/>
  <c r="S103" i="125"/>
  <c r="R103" i="125"/>
  <c r="Q103" i="125"/>
  <c r="P103" i="125"/>
  <c r="O103" i="125"/>
  <c r="I103" i="125"/>
  <c r="G103" i="125"/>
  <c r="AA102" i="125"/>
  <c r="Z102" i="125"/>
  <c r="Y102" i="125"/>
  <c r="X102" i="125"/>
  <c r="U102" i="125"/>
  <c r="T102" i="125"/>
  <c r="S102" i="125"/>
  <c r="R102" i="125"/>
  <c r="Q102" i="125"/>
  <c r="P102" i="125"/>
  <c r="O102" i="125"/>
  <c r="I102" i="125"/>
  <c r="G102" i="125"/>
  <c r="AA101" i="125"/>
  <c r="Z101" i="125"/>
  <c r="Y101" i="125"/>
  <c r="X101" i="125"/>
  <c r="U101" i="125"/>
  <c r="T101" i="125"/>
  <c r="S101" i="125"/>
  <c r="R101" i="125"/>
  <c r="Q101" i="125"/>
  <c r="P101" i="125"/>
  <c r="O101" i="125"/>
  <c r="I101" i="125"/>
  <c r="G101" i="125"/>
  <c r="AA100" i="125"/>
  <c r="Z100" i="125"/>
  <c r="Y100" i="125"/>
  <c r="X100" i="125"/>
  <c r="U100" i="125"/>
  <c r="T100" i="125"/>
  <c r="S100" i="125"/>
  <c r="R100" i="125"/>
  <c r="Q100" i="125"/>
  <c r="P100" i="125"/>
  <c r="O100" i="125"/>
  <c r="I100" i="125"/>
  <c r="G100" i="125"/>
  <c r="AA99" i="125"/>
  <c r="Z99" i="125"/>
  <c r="Y99" i="125"/>
  <c r="X99" i="125"/>
  <c r="U99" i="125"/>
  <c r="T99" i="125"/>
  <c r="S99" i="125"/>
  <c r="R99" i="125"/>
  <c r="Q99" i="125"/>
  <c r="P99" i="125"/>
  <c r="O99" i="125"/>
  <c r="I99" i="125"/>
  <c r="G99" i="125"/>
  <c r="AA98" i="125"/>
  <c r="Z98" i="125"/>
  <c r="Y98" i="125"/>
  <c r="X98" i="125"/>
  <c r="U98" i="125"/>
  <c r="T98" i="125"/>
  <c r="S98" i="125"/>
  <c r="R98" i="125"/>
  <c r="Q98" i="125"/>
  <c r="P98" i="125"/>
  <c r="O98" i="125"/>
  <c r="I98" i="125"/>
  <c r="G98" i="125"/>
  <c r="AA97" i="125"/>
  <c r="Z97" i="125"/>
  <c r="Y97" i="125"/>
  <c r="X97" i="125"/>
  <c r="U97" i="125"/>
  <c r="T97" i="125"/>
  <c r="S97" i="125"/>
  <c r="R97" i="125"/>
  <c r="Q97" i="125"/>
  <c r="P97" i="125"/>
  <c r="O97" i="125"/>
  <c r="I97" i="125"/>
  <c r="G97" i="125"/>
  <c r="AA96" i="125"/>
  <c r="Z96" i="125"/>
  <c r="Y96" i="125"/>
  <c r="X96" i="125"/>
  <c r="U96" i="125"/>
  <c r="T96" i="125"/>
  <c r="S96" i="125"/>
  <c r="R96" i="125"/>
  <c r="Q96" i="125"/>
  <c r="P96" i="125"/>
  <c r="O96" i="125"/>
  <c r="I96" i="125"/>
  <c r="G96" i="125"/>
  <c r="AA95" i="125"/>
  <c r="Z95" i="125"/>
  <c r="Y95" i="125"/>
  <c r="X95" i="125"/>
  <c r="U95" i="125"/>
  <c r="T95" i="125"/>
  <c r="S95" i="125"/>
  <c r="R95" i="125"/>
  <c r="Q95" i="125"/>
  <c r="P95" i="125"/>
  <c r="O95" i="125"/>
  <c r="I95" i="125"/>
  <c r="G95" i="125"/>
  <c r="AA94" i="125"/>
  <c r="Z94" i="125"/>
  <c r="Y94" i="125"/>
  <c r="X94" i="125"/>
  <c r="U94" i="125"/>
  <c r="T94" i="125"/>
  <c r="S94" i="125"/>
  <c r="R94" i="125"/>
  <c r="Q94" i="125"/>
  <c r="P94" i="125"/>
  <c r="O94" i="125"/>
  <c r="N94" i="125"/>
  <c r="I94" i="125"/>
  <c r="G94" i="125"/>
  <c r="AA93" i="125"/>
  <c r="Z93" i="125"/>
  <c r="Y93" i="125"/>
  <c r="X93" i="125"/>
  <c r="U93" i="125"/>
  <c r="T93" i="125"/>
  <c r="S93" i="125"/>
  <c r="R93" i="125"/>
  <c r="Q93" i="125"/>
  <c r="P93" i="125"/>
  <c r="O93" i="125"/>
  <c r="I93" i="125"/>
  <c r="G93" i="125"/>
  <c r="AA92" i="125"/>
  <c r="Z92" i="125"/>
  <c r="Y92" i="125"/>
  <c r="X92" i="125"/>
  <c r="U92" i="125"/>
  <c r="T92" i="125"/>
  <c r="S92" i="125"/>
  <c r="R92" i="125"/>
  <c r="Q92" i="125"/>
  <c r="P92" i="125"/>
  <c r="O92" i="125"/>
  <c r="I92" i="125"/>
  <c r="G92" i="125"/>
  <c r="AA91" i="125"/>
  <c r="Z91" i="125"/>
  <c r="Y91" i="125"/>
  <c r="X91" i="125"/>
  <c r="U91" i="125"/>
  <c r="T91" i="125"/>
  <c r="S91" i="125"/>
  <c r="R91" i="125"/>
  <c r="Q91" i="125"/>
  <c r="P91" i="125"/>
  <c r="O91" i="125"/>
  <c r="I91" i="125"/>
  <c r="G91" i="125"/>
  <c r="AA90" i="125"/>
  <c r="Z90" i="125"/>
  <c r="Y90" i="125"/>
  <c r="X90" i="125"/>
  <c r="U90" i="125"/>
  <c r="T90" i="125"/>
  <c r="S90" i="125"/>
  <c r="R90" i="125"/>
  <c r="Q90" i="125"/>
  <c r="P90" i="125"/>
  <c r="O90" i="125"/>
  <c r="I90" i="125"/>
  <c r="G90" i="125"/>
  <c r="AA89" i="125"/>
  <c r="Z89" i="125"/>
  <c r="Y89" i="125"/>
  <c r="X89" i="125"/>
  <c r="U89" i="125"/>
  <c r="T89" i="125"/>
  <c r="S89" i="125"/>
  <c r="R89" i="125"/>
  <c r="Q89" i="125"/>
  <c r="P89" i="125"/>
  <c r="O89" i="125"/>
  <c r="I89" i="125"/>
  <c r="G89" i="125"/>
  <c r="AA88" i="125"/>
  <c r="Z88" i="125"/>
  <c r="Y88" i="125"/>
  <c r="X88" i="125"/>
  <c r="U88" i="125"/>
  <c r="T88" i="125"/>
  <c r="S88" i="125"/>
  <c r="R88" i="125"/>
  <c r="Q88" i="125"/>
  <c r="P88" i="125"/>
  <c r="O88" i="125"/>
  <c r="I88" i="125"/>
  <c r="G88" i="125"/>
  <c r="AA87" i="125"/>
  <c r="Z87" i="125"/>
  <c r="Y87" i="125"/>
  <c r="X87" i="125"/>
  <c r="U87" i="125"/>
  <c r="T87" i="125"/>
  <c r="S87" i="125"/>
  <c r="R87" i="125"/>
  <c r="Q87" i="125"/>
  <c r="P87" i="125"/>
  <c r="O87" i="125"/>
  <c r="I87" i="125"/>
  <c r="G87" i="125"/>
  <c r="AA85" i="125"/>
  <c r="Z85" i="125"/>
  <c r="Y85" i="125"/>
  <c r="X85" i="125"/>
  <c r="U85" i="125"/>
  <c r="T85" i="125"/>
  <c r="S85" i="125"/>
  <c r="R85" i="125"/>
  <c r="Q85" i="125"/>
  <c r="P85" i="125"/>
  <c r="O85" i="125"/>
  <c r="N85" i="125"/>
  <c r="I85" i="125"/>
  <c r="G85" i="125"/>
  <c r="AA84" i="125"/>
  <c r="Z84" i="125"/>
  <c r="Y84" i="125"/>
  <c r="X84" i="125"/>
  <c r="U84" i="125"/>
  <c r="T84" i="125"/>
  <c r="S84" i="125"/>
  <c r="R84" i="125"/>
  <c r="Q84" i="125"/>
  <c r="P84" i="125"/>
  <c r="O84" i="125"/>
  <c r="N84" i="125"/>
  <c r="I84" i="125"/>
  <c r="G84" i="125"/>
  <c r="AA83" i="125"/>
  <c r="Z83" i="125"/>
  <c r="Y83" i="125"/>
  <c r="X83" i="125"/>
  <c r="U83" i="125"/>
  <c r="T83" i="125"/>
  <c r="S83" i="125"/>
  <c r="R83" i="125"/>
  <c r="Q83" i="125"/>
  <c r="P83" i="125"/>
  <c r="O83" i="125"/>
  <c r="N83" i="125"/>
  <c r="I83" i="125"/>
  <c r="G83" i="125"/>
  <c r="N82" i="125"/>
  <c r="I82" i="125"/>
  <c r="G82" i="125"/>
  <c r="N81" i="125"/>
  <c r="I81" i="125"/>
  <c r="G81" i="125"/>
  <c r="N80" i="125"/>
  <c r="I80" i="125"/>
  <c r="G80" i="125"/>
  <c r="AA79" i="125"/>
  <c r="Z79" i="125"/>
  <c r="Y79" i="125"/>
  <c r="X79" i="125"/>
  <c r="U79" i="125"/>
  <c r="T79" i="125"/>
  <c r="S79" i="125"/>
  <c r="R79" i="125"/>
  <c r="Q79" i="125"/>
  <c r="P79" i="125"/>
  <c r="O79" i="125"/>
  <c r="N79" i="125"/>
  <c r="I79" i="125"/>
  <c r="G79" i="125"/>
  <c r="AA78" i="125"/>
  <c r="Z78" i="125"/>
  <c r="Y78" i="125"/>
  <c r="X78" i="125"/>
  <c r="U78" i="125"/>
  <c r="T78" i="125"/>
  <c r="S78" i="125"/>
  <c r="R78" i="125"/>
  <c r="Q78" i="125"/>
  <c r="P78" i="125"/>
  <c r="O78" i="125"/>
  <c r="N78" i="125"/>
  <c r="I78" i="125"/>
  <c r="G78" i="125"/>
  <c r="AA77" i="125"/>
  <c r="Z77" i="125"/>
  <c r="Y77" i="125"/>
  <c r="X77" i="125"/>
  <c r="U77" i="125"/>
  <c r="T77" i="125"/>
  <c r="S77" i="125"/>
  <c r="R77" i="125"/>
  <c r="Q77" i="125"/>
  <c r="P77" i="125"/>
  <c r="O77" i="125"/>
  <c r="N77" i="125"/>
  <c r="I77" i="125"/>
  <c r="G77" i="125"/>
  <c r="AA76" i="125"/>
  <c r="Z76" i="125"/>
  <c r="Y76" i="125"/>
  <c r="X76" i="125"/>
  <c r="U76" i="125"/>
  <c r="T76" i="125"/>
  <c r="S76" i="125"/>
  <c r="R76" i="125"/>
  <c r="Q76" i="125"/>
  <c r="P76" i="125"/>
  <c r="O76" i="125"/>
  <c r="N76" i="125"/>
  <c r="I76" i="125"/>
  <c r="G76" i="125"/>
  <c r="AA75" i="125"/>
  <c r="Z75" i="125"/>
  <c r="Y75" i="125"/>
  <c r="X75" i="125"/>
  <c r="U75" i="125"/>
  <c r="T75" i="125"/>
  <c r="S75" i="125"/>
  <c r="R75" i="125"/>
  <c r="Q75" i="125"/>
  <c r="P75" i="125"/>
  <c r="O75" i="125"/>
  <c r="I75" i="125"/>
  <c r="G75" i="125"/>
  <c r="AA74" i="125"/>
  <c r="Z74" i="125"/>
  <c r="Y74" i="125"/>
  <c r="X74" i="125"/>
  <c r="U74" i="125"/>
  <c r="T74" i="125"/>
  <c r="S74" i="125"/>
  <c r="R74" i="125"/>
  <c r="Q74" i="125"/>
  <c r="P74" i="125"/>
  <c r="O74" i="125"/>
  <c r="I74" i="125"/>
  <c r="G74" i="125"/>
  <c r="AA73" i="125"/>
  <c r="Z73" i="125"/>
  <c r="Y73" i="125"/>
  <c r="X73" i="125"/>
  <c r="U73" i="125"/>
  <c r="T73" i="125"/>
  <c r="S73" i="125"/>
  <c r="R73" i="125"/>
  <c r="Q73" i="125"/>
  <c r="P73" i="125"/>
  <c r="O73" i="125"/>
  <c r="I73" i="125"/>
  <c r="G73" i="125"/>
  <c r="AA72" i="125"/>
  <c r="Z72" i="125"/>
  <c r="Y72" i="125"/>
  <c r="X72" i="125"/>
  <c r="U72" i="125"/>
  <c r="T72" i="125"/>
  <c r="S72" i="125"/>
  <c r="R72" i="125"/>
  <c r="Q72" i="125"/>
  <c r="P72" i="125"/>
  <c r="O72" i="125"/>
  <c r="I72" i="125"/>
  <c r="G72" i="125"/>
  <c r="AA71" i="125"/>
  <c r="Z71" i="125"/>
  <c r="Y71" i="125"/>
  <c r="X71" i="125"/>
  <c r="U71" i="125"/>
  <c r="T71" i="125"/>
  <c r="S71" i="125"/>
  <c r="R71" i="125"/>
  <c r="Q71" i="125"/>
  <c r="P71" i="125"/>
  <c r="O71" i="125"/>
  <c r="N71" i="125"/>
  <c r="I71" i="125"/>
  <c r="G71" i="125"/>
  <c r="AA70" i="125"/>
  <c r="Z70" i="125"/>
  <c r="Y70" i="125"/>
  <c r="X70" i="125"/>
  <c r="U70" i="125"/>
  <c r="T70" i="125"/>
  <c r="S70" i="125"/>
  <c r="R70" i="125"/>
  <c r="Q70" i="125"/>
  <c r="P70" i="125"/>
  <c r="O70" i="125"/>
  <c r="I70" i="125"/>
  <c r="G70" i="125"/>
  <c r="AA69" i="125"/>
  <c r="Z69" i="125"/>
  <c r="Y69" i="125"/>
  <c r="X69" i="125"/>
  <c r="U69" i="125"/>
  <c r="T69" i="125"/>
  <c r="S69" i="125"/>
  <c r="R69" i="125"/>
  <c r="Q69" i="125"/>
  <c r="P69" i="125"/>
  <c r="O69" i="125"/>
  <c r="I69" i="125"/>
  <c r="G69" i="125"/>
  <c r="AA68" i="125"/>
  <c r="Z68" i="125"/>
  <c r="Y68" i="125"/>
  <c r="X68" i="125"/>
  <c r="U68" i="125"/>
  <c r="T68" i="125"/>
  <c r="S68" i="125"/>
  <c r="R68" i="125"/>
  <c r="Q68" i="125"/>
  <c r="P68" i="125"/>
  <c r="O68" i="125"/>
  <c r="N68" i="125"/>
  <c r="I68" i="125"/>
  <c r="G68" i="125"/>
  <c r="I67" i="125"/>
  <c r="G67" i="125"/>
  <c r="AA66" i="125"/>
  <c r="Z66" i="125"/>
  <c r="Y66" i="125"/>
  <c r="X66" i="125"/>
  <c r="U66" i="125"/>
  <c r="T66" i="125"/>
  <c r="S66" i="125"/>
  <c r="R66" i="125"/>
  <c r="Q66" i="125"/>
  <c r="P66" i="125"/>
  <c r="O66" i="125"/>
  <c r="I66" i="125"/>
  <c r="G66" i="125"/>
  <c r="AA65" i="125"/>
  <c r="Z65" i="125"/>
  <c r="Y65" i="125"/>
  <c r="X65" i="125"/>
  <c r="U65" i="125"/>
  <c r="T65" i="125"/>
  <c r="S65" i="125"/>
  <c r="R65" i="125"/>
  <c r="Q65" i="125"/>
  <c r="P65" i="125"/>
  <c r="O65" i="125"/>
  <c r="I65" i="125"/>
  <c r="G65" i="125"/>
  <c r="AA64" i="125"/>
  <c r="Z64" i="125"/>
  <c r="Y64" i="125"/>
  <c r="X64" i="125"/>
  <c r="U64" i="125"/>
  <c r="T64" i="125"/>
  <c r="S64" i="125"/>
  <c r="R64" i="125"/>
  <c r="Q64" i="125"/>
  <c r="P64" i="125"/>
  <c r="O64" i="125"/>
  <c r="I64" i="125"/>
  <c r="G64" i="125"/>
  <c r="AA63" i="125"/>
  <c r="Z63" i="125"/>
  <c r="Y63" i="125"/>
  <c r="X63" i="125"/>
  <c r="U63" i="125"/>
  <c r="T63" i="125"/>
  <c r="S63" i="125"/>
  <c r="R63" i="125"/>
  <c r="Q63" i="125"/>
  <c r="P63" i="125"/>
  <c r="O63" i="125"/>
  <c r="I63" i="125"/>
  <c r="G63" i="125"/>
  <c r="AA62" i="125"/>
  <c r="Z62" i="125"/>
  <c r="Y62" i="125"/>
  <c r="X62" i="125"/>
  <c r="U62" i="125"/>
  <c r="T62" i="125"/>
  <c r="S62" i="125"/>
  <c r="R62" i="125"/>
  <c r="Q62" i="125"/>
  <c r="P62" i="125"/>
  <c r="O62" i="125"/>
  <c r="I62" i="125"/>
  <c r="G62" i="125"/>
  <c r="AA61" i="125"/>
  <c r="Z61" i="125"/>
  <c r="Y61" i="125"/>
  <c r="X61" i="125"/>
  <c r="U61" i="125"/>
  <c r="T61" i="125"/>
  <c r="S61" i="125"/>
  <c r="R61" i="125"/>
  <c r="Q61" i="125"/>
  <c r="P61" i="125"/>
  <c r="O61" i="125"/>
  <c r="I61" i="125"/>
  <c r="G61" i="125"/>
  <c r="AA60" i="125"/>
  <c r="Z60" i="125"/>
  <c r="Y60" i="125"/>
  <c r="X60" i="125"/>
  <c r="U60" i="125"/>
  <c r="T60" i="125"/>
  <c r="S60" i="125"/>
  <c r="R60" i="125"/>
  <c r="Q60" i="125"/>
  <c r="P60" i="125"/>
  <c r="O60" i="125"/>
  <c r="I60" i="125"/>
  <c r="G60" i="125"/>
  <c r="AA59" i="125"/>
  <c r="Z59" i="125"/>
  <c r="Y59" i="125"/>
  <c r="X59" i="125"/>
  <c r="U59" i="125"/>
  <c r="T59" i="125"/>
  <c r="S59" i="125"/>
  <c r="R59" i="125"/>
  <c r="Q59" i="125"/>
  <c r="P59" i="125"/>
  <c r="O59" i="125"/>
  <c r="I59" i="125"/>
  <c r="G59" i="125"/>
  <c r="AA58" i="125"/>
  <c r="Z58" i="125"/>
  <c r="Y58" i="125"/>
  <c r="X58" i="125"/>
  <c r="U58" i="125"/>
  <c r="T58" i="125"/>
  <c r="S58" i="125"/>
  <c r="R58" i="125"/>
  <c r="Q58" i="125"/>
  <c r="P58" i="125"/>
  <c r="O58" i="125"/>
  <c r="I58" i="125"/>
  <c r="G58" i="125"/>
  <c r="AA57" i="125"/>
  <c r="Z57" i="125"/>
  <c r="Y57" i="125"/>
  <c r="X57" i="125"/>
  <c r="U57" i="125"/>
  <c r="T57" i="125"/>
  <c r="S57" i="125"/>
  <c r="R57" i="125"/>
  <c r="Q57" i="125"/>
  <c r="P57" i="125"/>
  <c r="O57" i="125"/>
  <c r="I57" i="125"/>
  <c r="G57" i="125"/>
  <c r="AA56" i="125"/>
  <c r="Z56" i="125"/>
  <c r="Y56" i="125"/>
  <c r="X56" i="125"/>
  <c r="U56" i="125"/>
  <c r="T56" i="125"/>
  <c r="S56" i="125"/>
  <c r="R56" i="125"/>
  <c r="Q56" i="125"/>
  <c r="P56" i="125"/>
  <c r="O56" i="125"/>
  <c r="N56" i="125"/>
  <c r="I56" i="125"/>
  <c r="G56" i="125"/>
  <c r="AA55" i="125"/>
  <c r="Z55" i="125"/>
  <c r="Y55" i="125"/>
  <c r="X55" i="125"/>
  <c r="U55" i="125"/>
  <c r="T55" i="125"/>
  <c r="S55" i="125"/>
  <c r="R55" i="125"/>
  <c r="Q55" i="125"/>
  <c r="P55" i="125"/>
  <c r="O55" i="125"/>
  <c r="N55" i="125"/>
  <c r="I55" i="125"/>
  <c r="G55" i="125"/>
  <c r="AA54" i="125"/>
  <c r="Z54" i="125"/>
  <c r="Y54" i="125"/>
  <c r="X54" i="125"/>
  <c r="U54" i="125"/>
  <c r="T54" i="125"/>
  <c r="S54" i="125"/>
  <c r="R54" i="125"/>
  <c r="Q54" i="125"/>
  <c r="P54" i="125"/>
  <c r="O54" i="125"/>
  <c r="N54" i="125"/>
  <c r="I54" i="125"/>
  <c r="G54" i="125"/>
  <c r="AA53" i="125"/>
  <c r="Z53" i="125"/>
  <c r="Y53" i="125"/>
  <c r="X53" i="125"/>
  <c r="U53" i="125"/>
  <c r="T53" i="125"/>
  <c r="S53" i="125"/>
  <c r="R53" i="125"/>
  <c r="Q53" i="125"/>
  <c r="P53" i="125"/>
  <c r="O53" i="125"/>
  <c r="N53" i="125"/>
  <c r="I53" i="125"/>
  <c r="G53" i="125"/>
  <c r="AA52" i="125"/>
  <c r="Z52" i="125"/>
  <c r="Y52" i="125"/>
  <c r="X52" i="125"/>
  <c r="U52" i="125"/>
  <c r="T52" i="125"/>
  <c r="S52" i="125"/>
  <c r="R52" i="125"/>
  <c r="Q52" i="125"/>
  <c r="P52" i="125"/>
  <c r="O52" i="125"/>
  <c r="I52" i="125"/>
  <c r="G52" i="125"/>
  <c r="AA51" i="125"/>
  <c r="Z51" i="125"/>
  <c r="Y51" i="125"/>
  <c r="X51" i="125"/>
  <c r="U51" i="125"/>
  <c r="T51" i="125"/>
  <c r="S51" i="125"/>
  <c r="R51" i="125"/>
  <c r="Q51" i="125"/>
  <c r="P51" i="125"/>
  <c r="O51" i="125"/>
  <c r="I51" i="125"/>
  <c r="G51" i="125"/>
  <c r="AA50" i="125"/>
  <c r="Z50" i="125"/>
  <c r="Y50" i="125"/>
  <c r="X50" i="125"/>
  <c r="U50" i="125"/>
  <c r="T50" i="125"/>
  <c r="S50" i="125"/>
  <c r="R50" i="125"/>
  <c r="Q50" i="125"/>
  <c r="P50" i="125"/>
  <c r="O50" i="125"/>
  <c r="I50" i="125"/>
  <c r="G50" i="125"/>
  <c r="AA49" i="125"/>
  <c r="Z49" i="125"/>
  <c r="Y49" i="125"/>
  <c r="X49" i="125"/>
  <c r="U49" i="125"/>
  <c r="T49" i="125"/>
  <c r="S49" i="125"/>
  <c r="R49" i="125"/>
  <c r="Q49" i="125"/>
  <c r="P49" i="125"/>
  <c r="O49" i="125"/>
  <c r="I49" i="125"/>
  <c r="G49" i="125"/>
  <c r="AA48" i="125"/>
  <c r="Z48" i="125"/>
  <c r="Y48" i="125"/>
  <c r="X48" i="125"/>
  <c r="U48" i="125"/>
  <c r="T48" i="125"/>
  <c r="S48" i="125"/>
  <c r="R48" i="125"/>
  <c r="Q48" i="125"/>
  <c r="P48" i="125"/>
  <c r="O48" i="125"/>
  <c r="I48" i="125"/>
  <c r="G48" i="125"/>
  <c r="AA47" i="125"/>
  <c r="Z47" i="125"/>
  <c r="Y47" i="125"/>
  <c r="X47" i="125"/>
  <c r="U47" i="125"/>
  <c r="T47" i="125"/>
  <c r="S47" i="125"/>
  <c r="R47" i="125"/>
  <c r="Q47" i="125"/>
  <c r="P47" i="125"/>
  <c r="O47" i="125"/>
  <c r="I47" i="125"/>
  <c r="G47" i="125"/>
  <c r="AA46" i="125"/>
  <c r="Z46" i="125"/>
  <c r="Y46" i="125"/>
  <c r="X46" i="125"/>
  <c r="U46" i="125"/>
  <c r="T46" i="125"/>
  <c r="S46" i="125"/>
  <c r="R46" i="125"/>
  <c r="Q46" i="125"/>
  <c r="P46" i="125"/>
  <c r="O46" i="125"/>
  <c r="I46" i="125"/>
  <c r="G46" i="125"/>
  <c r="AA45" i="125"/>
  <c r="Z45" i="125"/>
  <c r="Y45" i="125"/>
  <c r="X45" i="125"/>
  <c r="U45" i="125"/>
  <c r="T45" i="125"/>
  <c r="S45" i="125"/>
  <c r="R45" i="125"/>
  <c r="Q45" i="125"/>
  <c r="P45" i="125"/>
  <c r="O45" i="125"/>
  <c r="I45" i="125"/>
  <c r="G45" i="125"/>
  <c r="AA44" i="125"/>
  <c r="Z44" i="125"/>
  <c r="Y44" i="125"/>
  <c r="X44" i="125"/>
  <c r="U44" i="125"/>
  <c r="T44" i="125"/>
  <c r="S44" i="125"/>
  <c r="R44" i="125"/>
  <c r="Q44" i="125"/>
  <c r="P44" i="125"/>
  <c r="O44" i="125"/>
  <c r="I44" i="125"/>
  <c r="G44" i="125"/>
  <c r="AA43" i="125"/>
  <c r="Z43" i="125"/>
  <c r="Y43" i="125"/>
  <c r="X43" i="125"/>
  <c r="U43" i="125"/>
  <c r="T43" i="125"/>
  <c r="S43" i="125"/>
  <c r="R43" i="125"/>
  <c r="Q43" i="125"/>
  <c r="P43" i="125"/>
  <c r="O43" i="125"/>
  <c r="I43" i="125"/>
  <c r="G43" i="125"/>
  <c r="AA42" i="125"/>
  <c r="Z42" i="125"/>
  <c r="Y42" i="125"/>
  <c r="X42" i="125"/>
  <c r="U42" i="125"/>
  <c r="T42" i="125"/>
  <c r="S42" i="125"/>
  <c r="R42" i="125"/>
  <c r="Q42" i="125"/>
  <c r="P42" i="125"/>
  <c r="O42" i="125"/>
  <c r="I42" i="125"/>
  <c r="G42" i="125"/>
  <c r="AA41" i="125"/>
  <c r="Z41" i="125"/>
  <c r="Y41" i="125"/>
  <c r="X41" i="125"/>
  <c r="U41" i="125"/>
  <c r="T41" i="125"/>
  <c r="S41" i="125"/>
  <c r="R41" i="125"/>
  <c r="Q41" i="125"/>
  <c r="P41" i="125"/>
  <c r="O41" i="125"/>
  <c r="I41" i="125"/>
  <c r="G41" i="125"/>
  <c r="AA40" i="125"/>
  <c r="Z40" i="125"/>
  <c r="Y40" i="125"/>
  <c r="X40" i="125"/>
  <c r="U40" i="125"/>
  <c r="T40" i="125"/>
  <c r="S40" i="125"/>
  <c r="R40" i="125"/>
  <c r="Q40" i="125"/>
  <c r="P40" i="125"/>
  <c r="O40" i="125"/>
  <c r="I40" i="125"/>
  <c r="G40" i="125"/>
  <c r="AA39" i="125"/>
  <c r="Z39" i="125"/>
  <c r="Y39" i="125"/>
  <c r="X39" i="125"/>
  <c r="U39" i="125"/>
  <c r="T39" i="125"/>
  <c r="S39" i="125"/>
  <c r="R39" i="125"/>
  <c r="Q39" i="125"/>
  <c r="P39" i="125"/>
  <c r="O39" i="125"/>
  <c r="I39" i="125"/>
  <c r="G39" i="125"/>
  <c r="AA38" i="125"/>
  <c r="Z38" i="125"/>
  <c r="Y38" i="125"/>
  <c r="X38" i="125"/>
  <c r="U38" i="125"/>
  <c r="T38" i="125"/>
  <c r="S38" i="125"/>
  <c r="R38" i="125"/>
  <c r="Q38" i="125"/>
  <c r="P38" i="125"/>
  <c r="O38" i="125"/>
  <c r="I38" i="125"/>
  <c r="G38" i="125"/>
  <c r="AA37" i="125"/>
  <c r="Z37" i="125"/>
  <c r="Y37" i="125"/>
  <c r="X37" i="125"/>
  <c r="U37" i="125"/>
  <c r="T37" i="125"/>
  <c r="S37" i="125"/>
  <c r="R37" i="125"/>
  <c r="Q37" i="125"/>
  <c r="P37" i="125"/>
  <c r="O37" i="125"/>
  <c r="I37" i="125"/>
  <c r="G37" i="125"/>
  <c r="I36" i="125"/>
  <c r="G36" i="125"/>
  <c r="I35" i="125"/>
  <c r="G35" i="125"/>
  <c r="I34" i="125"/>
  <c r="G34" i="125"/>
  <c r="AA33" i="125"/>
  <c r="Z33" i="125"/>
  <c r="Y33" i="125"/>
  <c r="X33" i="125"/>
  <c r="U33" i="125"/>
  <c r="T33" i="125"/>
  <c r="S33" i="125"/>
  <c r="R33" i="125"/>
  <c r="Q33" i="125"/>
  <c r="P33" i="125"/>
  <c r="O33" i="125"/>
  <c r="I33" i="125"/>
  <c r="G33" i="125"/>
  <c r="AA32" i="125"/>
  <c r="Z32" i="125"/>
  <c r="Y32" i="125"/>
  <c r="X32" i="125"/>
  <c r="U32" i="125"/>
  <c r="T32" i="125"/>
  <c r="S32" i="125"/>
  <c r="R32" i="125"/>
  <c r="Q32" i="125"/>
  <c r="P32" i="125"/>
  <c r="O32" i="125"/>
  <c r="I32" i="125"/>
  <c r="G32" i="125"/>
  <c r="AA31" i="125"/>
  <c r="Z31" i="125"/>
  <c r="Y31" i="125"/>
  <c r="X31" i="125"/>
  <c r="U31" i="125"/>
  <c r="T31" i="125"/>
  <c r="S31" i="125"/>
  <c r="R31" i="125"/>
  <c r="Q31" i="125"/>
  <c r="P31" i="125"/>
  <c r="O31" i="125"/>
  <c r="I31" i="125"/>
  <c r="G31" i="125"/>
  <c r="I30" i="125"/>
  <c r="G30" i="125"/>
  <c r="AA29" i="125"/>
  <c r="Z29" i="125"/>
  <c r="Y29" i="125"/>
  <c r="X29" i="125"/>
  <c r="U29" i="125"/>
  <c r="T29" i="125"/>
  <c r="S29" i="125"/>
  <c r="R29" i="125"/>
  <c r="Q29" i="125"/>
  <c r="P29" i="125"/>
  <c r="O29" i="125"/>
  <c r="I29" i="125"/>
  <c r="G29" i="125"/>
  <c r="AA27" i="125"/>
  <c r="Z27" i="125"/>
  <c r="Y27" i="125"/>
  <c r="X27" i="125"/>
  <c r="U27" i="125"/>
  <c r="T27" i="125"/>
  <c r="S27" i="125"/>
  <c r="R27" i="125"/>
  <c r="Q27" i="125"/>
  <c r="P27" i="125"/>
  <c r="O27" i="125"/>
  <c r="I27" i="125"/>
  <c r="G27" i="125"/>
  <c r="AA26" i="125"/>
  <c r="Z26" i="125"/>
  <c r="Y26" i="125"/>
  <c r="X26" i="125"/>
  <c r="U26" i="125"/>
  <c r="T26" i="125"/>
  <c r="S26" i="125"/>
  <c r="R26" i="125"/>
  <c r="Q26" i="125"/>
  <c r="P26" i="125"/>
  <c r="O26" i="125"/>
  <c r="I26" i="125"/>
  <c r="G26" i="125"/>
  <c r="AA25" i="125"/>
  <c r="Z25" i="125"/>
  <c r="Y25" i="125"/>
  <c r="X25" i="125"/>
  <c r="U25" i="125"/>
  <c r="T25" i="125"/>
  <c r="S25" i="125"/>
  <c r="R25" i="125"/>
  <c r="Q25" i="125"/>
  <c r="P25" i="125"/>
  <c r="O25" i="125"/>
  <c r="N25" i="125"/>
  <c r="I25" i="125"/>
  <c r="G25" i="125"/>
  <c r="AA24" i="125"/>
  <c r="Z24" i="125"/>
  <c r="Y24" i="125"/>
  <c r="X24" i="125"/>
  <c r="U24" i="125"/>
  <c r="T24" i="125"/>
  <c r="S24" i="125"/>
  <c r="R24" i="125"/>
  <c r="Q24" i="125"/>
  <c r="P24" i="125"/>
  <c r="O24" i="125"/>
  <c r="N24" i="125"/>
  <c r="I24" i="125"/>
  <c r="G24" i="125"/>
  <c r="AA23" i="125"/>
  <c r="Z23" i="125"/>
  <c r="Y23" i="125"/>
  <c r="X23" i="125"/>
  <c r="U23" i="125"/>
  <c r="T23" i="125"/>
  <c r="S23" i="125"/>
  <c r="R23" i="125"/>
  <c r="Q23" i="125"/>
  <c r="P23" i="125"/>
  <c r="O23" i="125"/>
  <c r="N23" i="125"/>
  <c r="I23" i="125"/>
  <c r="G23" i="125"/>
  <c r="AA22" i="125"/>
  <c r="Z22" i="125"/>
  <c r="Y22" i="125"/>
  <c r="X22" i="125"/>
  <c r="U22" i="125"/>
  <c r="T22" i="125"/>
  <c r="S22" i="125"/>
  <c r="R22" i="125"/>
  <c r="Q22" i="125"/>
  <c r="P22" i="125"/>
  <c r="O22" i="125"/>
  <c r="N22" i="125"/>
  <c r="I22" i="125"/>
  <c r="G22" i="125"/>
  <c r="AA21" i="125"/>
  <c r="Z21" i="125"/>
  <c r="Y21" i="125"/>
  <c r="X21" i="125"/>
  <c r="U21" i="125"/>
  <c r="T21" i="125"/>
  <c r="S21" i="125"/>
  <c r="R21" i="125"/>
  <c r="Q21" i="125"/>
  <c r="P21" i="125"/>
  <c r="O21" i="125"/>
  <c r="I21" i="125"/>
  <c r="G21" i="125"/>
  <c r="AA20" i="125"/>
  <c r="Z20" i="125"/>
  <c r="Y20" i="125"/>
  <c r="X20" i="125"/>
  <c r="U20" i="125"/>
  <c r="T20" i="125"/>
  <c r="S20" i="125"/>
  <c r="R20" i="125"/>
  <c r="Q20" i="125"/>
  <c r="P20" i="125"/>
  <c r="O20" i="125"/>
  <c r="N20" i="125"/>
  <c r="I20" i="125"/>
  <c r="G20" i="125"/>
  <c r="AA19" i="125"/>
  <c r="Z19" i="125"/>
  <c r="Y19" i="125"/>
  <c r="X19" i="125"/>
  <c r="U19" i="125"/>
  <c r="T19" i="125"/>
  <c r="S19" i="125"/>
  <c r="R19" i="125"/>
  <c r="Q19" i="125"/>
  <c r="P19" i="125"/>
  <c r="O19" i="125"/>
  <c r="I19" i="125"/>
  <c r="G19" i="125"/>
  <c r="AA18" i="125"/>
  <c r="Z18" i="125"/>
  <c r="Y18" i="125"/>
  <c r="X18" i="125"/>
  <c r="U18" i="125"/>
  <c r="T18" i="125"/>
  <c r="S18" i="125"/>
  <c r="R18" i="125"/>
  <c r="Q18" i="125"/>
  <c r="P18" i="125"/>
  <c r="O18" i="125"/>
  <c r="I18" i="125"/>
  <c r="G18" i="125"/>
  <c r="AA17" i="125"/>
  <c r="Z17" i="125"/>
  <c r="Y17" i="125"/>
  <c r="X17" i="125"/>
  <c r="U17" i="125"/>
  <c r="T17" i="125"/>
  <c r="S17" i="125"/>
  <c r="R17" i="125"/>
  <c r="Q17" i="125"/>
  <c r="P17" i="125"/>
  <c r="O17" i="125"/>
  <c r="I17" i="125"/>
  <c r="G17" i="125"/>
  <c r="AA16" i="125"/>
  <c r="Z16" i="125"/>
  <c r="Y16" i="125"/>
  <c r="X16" i="125"/>
  <c r="U16" i="125"/>
  <c r="T16" i="125"/>
  <c r="S16" i="125"/>
  <c r="R16" i="125"/>
  <c r="Q16" i="125"/>
  <c r="P16" i="125"/>
  <c r="O16" i="125"/>
  <c r="I16" i="125"/>
  <c r="G16" i="125"/>
  <c r="AA15" i="125"/>
  <c r="Z15" i="125"/>
  <c r="Y15" i="125"/>
  <c r="X15" i="125"/>
  <c r="U15" i="125"/>
  <c r="T15" i="125"/>
  <c r="S15" i="125"/>
  <c r="R15" i="125"/>
  <c r="Q15" i="125"/>
  <c r="P15" i="125"/>
  <c r="O15" i="125"/>
  <c r="I15" i="125"/>
  <c r="G15" i="125"/>
  <c r="AA14" i="125"/>
  <c r="Z14" i="125"/>
  <c r="Y14" i="125"/>
  <c r="X14" i="125"/>
  <c r="U14" i="125"/>
  <c r="T14" i="125"/>
  <c r="S14" i="125"/>
  <c r="R14" i="125"/>
  <c r="Q14" i="125"/>
  <c r="P14" i="125"/>
  <c r="O14" i="125"/>
  <c r="I14" i="125"/>
  <c r="G14" i="125"/>
  <c r="AA13" i="125"/>
  <c r="Z13" i="125"/>
  <c r="Y13" i="125"/>
  <c r="X13" i="125"/>
  <c r="U13" i="125"/>
  <c r="T13" i="125"/>
  <c r="S13" i="125"/>
  <c r="R13" i="125"/>
  <c r="Q13" i="125"/>
  <c r="P13" i="125"/>
  <c r="O13" i="125"/>
  <c r="I13" i="125"/>
  <c r="G13" i="125"/>
  <c r="AA12" i="125"/>
  <c r="Z12" i="125"/>
  <c r="Y12" i="125"/>
  <c r="X12" i="125"/>
  <c r="U12" i="125"/>
  <c r="T12" i="125"/>
  <c r="S12" i="125"/>
  <c r="R12" i="125"/>
  <c r="Q12" i="125"/>
  <c r="P12" i="125"/>
  <c r="O12" i="125"/>
  <c r="I12" i="125"/>
  <c r="G12" i="125"/>
  <c r="AA11" i="125"/>
  <c r="Z11" i="125"/>
  <c r="Y11" i="125"/>
  <c r="X11" i="125"/>
  <c r="U11" i="125"/>
  <c r="T11" i="125"/>
  <c r="S11" i="125"/>
  <c r="R11" i="125"/>
  <c r="Q11" i="125"/>
  <c r="P11" i="125"/>
  <c r="O11" i="125"/>
  <c r="I11" i="125"/>
  <c r="G11" i="125"/>
  <c r="AA10" i="125"/>
  <c r="Z10" i="125"/>
  <c r="Y10" i="125"/>
  <c r="X10" i="125"/>
  <c r="U10" i="125"/>
  <c r="T10" i="125"/>
  <c r="S10" i="125"/>
  <c r="R10" i="125"/>
  <c r="Q10" i="125"/>
  <c r="P10" i="125"/>
  <c r="O10" i="125"/>
  <c r="I10" i="125"/>
  <c r="G10" i="125"/>
  <c r="AA9" i="125"/>
  <c r="Z9" i="125"/>
  <c r="Y9" i="125"/>
  <c r="X9" i="125"/>
  <c r="U9" i="125"/>
  <c r="T9" i="125"/>
  <c r="S9" i="125"/>
  <c r="R9" i="125"/>
  <c r="Q9" i="125"/>
  <c r="P9" i="125"/>
  <c r="O9" i="125"/>
  <c r="I9" i="125"/>
  <c r="G9" i="125"/>
  <c r="AA8" i="125"/>
  <c r="Z8" i="125"/>
  <c r="Y8" i="125"/>
  <c r="X8" i="125"/>
  <c r="U8" i="125"/>
  <c r="T8" i="125"/>
  <c r="S8" i="125"/>
  <c r="R8" i="125"/>
  <c r="Q8" i="125"/>
  <c r="P8" i="125"/>
  <c r="O8" i="125"/>
  <c r="I8" i="125"/>
  <c r="G8" i="125"/>
  <c r="AA7" i="125"/>
  <c r="Z7" i="125"/>
  <c r="Y7" i="125"/>
  <c r="X7" i="125"/>
  <c r="U7" i="125"/>
  <c r="T7" i="125"/>
  <c r="S7" i="125"/>
  <c r="R7" i="125"/>
  <c r="Q7" i="125"/>
  <c r="P7" i="125"/>
  <c r="O7" i="125"/>
  <c r="I7" i="125"/>
  <c r="G7" i="125"/>
  <c r="P526" i="494"/>
  <c r="O526" i="494"/>
  <c r="N526" i="494"/>
  <c r="M526" i="494"/>
  <c r="L526" i="494"/>
  <c r="K526" i="494"/>
  <c r="I526" i="494"/>
  <c r="H526" i="494"/>
  <c r="G526" i="494"/>
  <c r="F526" i="494"/>
  <c r="E526" i="494"/>
  <c r="D526" i="494"/>
  <c r="C525" i="494"/>
  <c r="J525" i="494" s="1"/>
  <c r="Q525" i="494" s="1"/>
  <c r="C524" i="494"/>
  <c r="J524" i="494" s="1"/>
  <c r="Q524" i="494" s="1"/>
  <c r="C523" i="494"/>
  <c r="J523" i="494" s="1"/>
  <c r="G507" i="494"/>
  <c r="N507" i="494" s="1"/>
  <c r="X505" i="494"/>
  <c r="X504" i="494"/>
  <c r="X503" i="494"/>
  <c r="G503" i="494"/>
  <c r="C503" i="494"/>
  <c r="X502" i="494"/>
  <c r="I502" i="494"/>
  <c r="E502" i="494"/>
  <c r="K502" i="494" s="1"/>
  <c r="M502" i="494" s="1"/>
  <c r="X501" i="494"/>
  <c r="I501" i="494"/>
  <c r="E501" i="494"/>
  <c r="K501" i="494" s="1"/>
  <c r="M501" i="494" s="1"/>
  <c r="I500" i="494"/>
  <c r="E500" i="494"/>
  <c r="K500" i="494" s="1"/>
  <c r="M500" i="494" s="1"/>
  <c r="I499" i="494"/>
  <c r="I503" i="494" s="1"/>
  <c r="E499" i="494"/>
  <c r="K499" i="494" s="1"/>
  <c r="AA496" i="494"/>
  <c r="Z496" i="494"/>
  <c r="Y496" i="494"/>
  <c r="X496" i="494"/>
  <c r="U496" i="494"/>
  <c r="T496" i="494"/>
  <c r="S496" i="494"/>
  <c r="R496" i="494"/>
  <c r="Q496" i="494"/>
  <c r="P496" i="494"/>
  <c r="O496" i="494"/>
  <c r="I496" i="494"/>
  <c r="G496" i="494"/>
  <c r="J496" i="494" s="1" a="1"/>
  <c r="J496" i="494" s="1"/>
  <c r="V491" i="494"/>
  <c r="W491" i="494" s="1"/>
  <c r="N491" i="494"/>
  <c r="K491" i="494" a="1"/>
  <c r="K491" i="494" s="1"/>
  <c r="M491" i="494" s="1"/>
  <c r="J491" i="494" a="1"/>
  <c r="J491" i="494" s="1"/>
  <c r="D491" i="494"/>
  <c r="H491" i="494" s="1"/>
  <c r="V488" i="494"/>
  <c r="W488" i="494" s="1"/>
  <c r="N488" i="494"/>
  <c r="K488" i="494" a="1"/>
  <c r="K488" i="494" s="1"/>
  <c r="M488" i="494" s="1"/>
  <c r="J488" i="494" a="1"/>
  <c r="J488" i="494" s="1"/>
  <c r="H488" i="494"/>
  <c r="V487" i="494"/>
  <c r="W487" i="494" s="1"/>
  <c r="N487" i="494"/>
  <c r="K487" i="494"/>
  <c r="M487" i="494" s="1"/>
  <c r="K487" i="494" a="1"/>
  <c r="J487" i="494"/>
  <c r="J487" i="494" a="1"/>
  <c r="H487" i="494"/>
  <c r="H485" i="494"/>
  <c r="W484" i="494"/>
  <c r="V484" i="494"/>
  <c r="N484" i="494"/>
  <c r="K484" i="494" a="1"/>
  <c r="K484" i="494" s="1"/>
  <c r="M484" i="494" s="1"/>
  <c r="J484" i="494" a="1"/>
  <c r="J484" i="494" s="1"/>
  <c r="H484" i="494"/>
  <c r="V483" i="494"/>
  <c r="W483" i="494" s="1"/>
  <c r="N483" i="494"/>
  <c r="K483" i="494" a="1"/>
  <c r="K483" i="494" s="1"/>
  <c r="M483" i="494" s="1"/>
  <c r="J483" i="494" a="1"/>
  <c r="J483" i="494" s="1"/>
  <c r="H483" i="494"/>
  <c r="V482" i="494"/>
  <c r="W482" i="494" s="1"/>
  <c r="N482" i="494"/>
  <c r="K482" i="494"/>
  <c r="M482" i="494" s="1"/>
  <c r="K482" i="494" a="1"/>
  <c r="J482" i="494"/>
  <c r="J482" i="494" a="1"/>
  <c r="H482" i="494"/>
  <c r="H496" i="494" s="1"/>
  <c r="V481" i="494"/>
  <c r="W481" i="494" s="1"/>
  <c r="N481" i="494"/>
  <c r="K481" i="494" a="1"/>
  <c r="K481" i="494" s="1"/>
  <c r="J481" i="494" a="1"/>
  <c r="J481" i="494" s="1"/>
  <c r="H481" i="494"/>
  <c r="AA480" i="494"/>
  <c r="Z480" i="494"/>
  <c r="Y480" i="494"/>
  <c r="X480" i="494"/>
  <c r="U480" i="494"/>
  <c r="T480" i="494"/>
  <c r="S480" i="494"/>
  <c r="Q480" i="494"/>
  <c r="P480" i="494"/>
  <c r="O480" i="494"/>
  <c r="I480" i="494"/>
  <c r="G480" i="494"/>
  <c r="J480" i="494" s="1" a="1"/>
  <c r="J480" i="494" s="1"/>
  <c r="V479" i="494"/>
  <c r="W479" i="494" s="1"/>
  <c r="N479" i="494"/>
  <c r="K479" i="494"/>
  <c r="M479" i="494" s="1"/>
  <c r="K479" i="494" a="1"/>
  <c r="J479" i="494"/>
  <c r="J479" i="494" a="1"/>
  <c r="H479" i="494"/>
  <c r="V477" i="494"/>
  <c r="W477" i="494" s="1"/>
  <c r="N477" i="494"/>
  <c r="K477" i="494" a="1"/>
  <c r="K477" i="494" s="1"/>
  <c r="M477" i="494" s="1"/>
  <c r="J477" i="494" a="1"/>
  <c r="J477" i="494" s="1"/>
  <c r="H477" i="494"/>
  <c r="V476" i="494"/>
  <c r="W476" i="494" s="1"/>
  <c r="N476" i="494"/>
  <c r="K476" i="494" a="1"/>
  <c r="K476" i="494" s="1"/>
  <c r="M476" i="494" s="1"/>
  <c r="J476" i="494" a="1"/>
  <c r="J476" i="494" s="1"/>
  <c r="H476" i="494"/>
  <c r="V475" i="494"/>
  <c r="W475" i="494" s="1"/>
  <c r="N475" i="494"/>
  <c r="K475" i="494" a="1"/>
  <c r="K475" i="494" s="1"/>
  <c r="M475" i="494" s="1"/>
  <c r="J475" i="494" a="1"/>
  <c r="J475" i="494" s="1"/>
  <c r="H475" i="494"/>
  <c r="V474" i="494"/>
  <c r="W474" i="494" s="1"/>
  <c r="N474" i="494"/>
  <c r="K474" i="494"/>
  <c r="M474" i="494" s="1"/>
  <c r="K474" i="494" a="1"/>
  <c r="J474" i="494"/>
  <c r="J474" i="494" a="1"/>
  <c r="H474" i="494"/>
  <c r="V473" i="494"/>
  <c r="V480" i="494" s="1"/>
  <c r="W480" i="494" s="1"/>
  <c r="N473" i="494"/>
  <c r="K473" i="494" a="1"/>
  <c r="K473" i="494" s="1"/>
  <c r="J473" i="494" a="1"/>
  <c r="J473" i="494" s="1"/>
  <c r="H473" i="494"/>
  <c r="AA472" i="494"/>
  <c r="Z472" i="494"/>
  <c r="Y472" i="494"/>
  <c r="X472" i="494"/>
  <c r="U472" i="494"/>
  <c r="T472" i="494"/>
  <c r="S472" i="494"/>
  <c r="Q472" i="494"/>
  <c r="P472" i="494"/>
  <c r="O472" i="494"/>
  <c r="I472" i="494"/>
  <c r="G472" i="494"/>
  <c r="J472" i="494" s="1" a="1"/>
  <c r="J472" i="494" s="1"/>
  <c r="V471" i="494"/>
  <c r="W471" i="494" s="1"/>
  <c r="N471" i="494"/>
  <c r="K471" i="494" a="1"/>
  <c r="K471" i="494" s="1"/>
  <c r="M471" i="494" s="1"/>
  <c r="J471" i="494" a="1"/>
  <c r="J471" i="494" s="1"/>
  <c r="H471" i="494"/>
  <c r="V470" i="494"/>
  <c r="W470" i="494" s="1"/>
  <c r="N470" i="494"/>
  <c r="K470" i="494" a="1"/>
  <c r="K470" i="494" s="1"/>
  <c r="M470" i="494" s="1"/>
  <c r="J470" i="494" a="1"/>
  <c r="J470" i="494" s="1"/>
  <c r="H470" i="494"/>
  <c r="V469" i="494"/>
  <c r="W469" i="494" s="1"/>
  <c r="N469" i="494"/>
  <c r="K469" i="494"/>
  <c r="M469" i="494" s="1"/>
  <c r="K469" i="494" a="1"/>
  <c r="J469" i="494"/>
  <c r="J469" i="494" a="1"/>
  <c r="H469" i="494"/>
  <c r="V468" i="494"/>
  <c r="W468" i="494" s="1"/>
  <c r="N468" i="494"/>
  <c r="K468" i="494" a="1"/>
  <c r="K468" i="494" s="1"/>
  <c r="M468" i="494" s="1"/>
  <c r="J468" i="494" a="1"/>
  <c r="J468" i="494" s="1"/>
  <c r="H468" i="494"/>
  <c r="W467" i="494"/>
  <c r="V467" i="494"/>
  <c r="N467" i="494"/>
  <c r="K467" i="494" a="1"/>
  <c r="K467" i="494" s="1"/>
  <c r="M467" i="494" s="1"/>
  <c r="J467" i="494" a="1"/>
  <c r="J467" i="494" s="1"/>
  <c r="H467" i="494"/>
  <c r="V466" i="494"/>
  <c r="W466" i="494" s="1"/>
  <c r="N466" i="494"/>
  <c r="K466" i="494" a="1"/>
  <c r="K466" i="494" s="1"/>
  <c r="M466" i="494" s="1"/>
  <c r="J466" i="494" a="1"/>
  <c r="J466" i="494" s="1"/>
  <c r="H466" i="494"/>
  <c r="V465" i="494"/>
  <c r="W465" i="494" s="1"/>
  <c r="N465" i="494"/>
  <c r="K465" i="494"/>
  <c r="M465" i="494" s="1"/>
  <c r="K465" i="494" a="1"/>
  <c r="J465" i="494"/>
  <c r="J465" i="494" a="1"/>
  <c r="H465" i="494"/>
  <c r="V464" i="494"/>
  <c r="W464" i="494" s="1"/>
  <c r="N464" i="494"/>
  <c r="K464" i="494" a="1"/>
  <c r="K464" i="494" s="1"/>
  <c r="M464" i="494" s="1"/>
  <c r="J464" i="494" a="1"/>
  <c r="J464" i="494" s="1"/>
  <c r="H464" i="494"/>
  <c r="W463" i="494"/>
  <c r="V463" i="494"/>
  <c r="N463" i="494"/>
  <c r="K463" i="494" a="1"/>
  <c r="K463" i="494" s="1"/>
  <c r="M463" i="494" s="1"/>
  <c r="J463" i="494" a="1"/>
  <c r="J463" i="494" s="1"/>
  <c r="H463" i="494"/>
  <c r="V462" i="494"/>
  <c r="W462" i="494" s="1"/>
  <c r="N462" i="494"/>
  <c r="K462" i="494" a="1"/>
  <c r="K462" i="494" s="1"/>
  <c r="M462" i="494" s="1"/>
  <c r="J462" i="494" a="1"/>
  <c r="J462" i="494" s="1"/>
  <c r="H462" i="494"/>
  <c r="V461" i="494"/>
  <c r="W461" i="494" s="1"/>
  <c r="N461" i="494"/>
  <c r="K461" i="494"/>
  <c r="M461" i="494" s="1"/>
  <c r="K461" i="494" a="1"/>
  <c r="J461" i="494"/>
  <c r="J461" i="494" a="1"/>
  <c r="H461" i="494"/>
  <c r="V460" i="494"/>
  <c r="W460" i="494" s="1"/>
  <c r="N460" i="494"/>
  <c r="K460" i="494" a="1"/>
  <c r="K460" i="494" s="1"/>
  <c r="M460" i="494" s="1"/>
  <c r="J460" i="494" a="1"/>
  <c r="J460" i="494" s="1"/>
  <c r="H460" i="494"/>
  <c r="W459" i="494"/>
  <c r="V459" i="494"/>
  <c r="N459" i="494"/>
  <c r="K459" i="494" a="1"/>
  <c r="K459" i="494" s="1"/>
  <c r="M459" i="494" s="1"/>
  <c r="J459" i="494" a="1"/>
  <c r="J459" i="494" s="1"/>
  <c r="H459" i="494"/>
  <c r="V458" i="494"/>
  <c r="W458" i="494" s="1"/>
  <c r="N458" i="494"/>
  <c r="K458" i="494" a="1"/>
  <c r="K458" i="494" s="1"/>
  <c r="M458" i="494" s="1"/>
  <c r="J458" i="494" a="1"/>
  <c r="J458" i="494" s="1"/>
  <c r="H458" i="494"/>
  <c r="V457" i="494"/>
  <c r="V472" i="494" s="1"/>
  <c r="W472" i="494" s="1"/>
  <c r="N457" i="494"/>
  <c r="K457" i="494"/>
  <c r="K457" i="494" a="1"/>
  <c r="J457" i="494"/>
  <c r="J457" i="494" a="1"/>
  <c r="H457" i="494"/>
  <c r="H472" i="494" s="1"/>
  <c r="AA456" i="494"/>
  <c r="Z456" i="494"/>
  <c r="Y456" i="494"/>
  <c r="X456" i="494"/>
  <c r="U456" i="494"/>
  <c r="T456" i="494"/>
  <c r="S456" i="494"/>
  <c r="R456" i="494"/>
  <c r="Q456" i="494"/>
  <c r="P456" i="494"/>
  <c r="O456" i="494"/>
  <c r="I456" i="494"/>
  <c r="G456" i="494"/>
  <c r="W455" i="494"/>
  <c r="V455" i="494"/>
  <c r="N455" i="494"/>
  <c r="K455" i="494" a="1"/>
  <c r="K455" i="494" s="1"/>
  <c r="M455" i="494" s="1"/>
  <c r="J455" i="494" a="1"/>
  <c r="J455" i="494" s="1"/>
  <c r="H455" i="494"/>
  <c r="V454" i="494"/>
  <c r="W454" i="494" s="1"/>
  <c r="N454" i="494"/>
  <c r="K454" i="494" a="1"/>
  <c r="K454" i="494" s="1"/>
  <c r="M454" i="494" s="1"/>
  <c r="J454" i="494" a="1"/>
  <c r="J454" i="494" s="1"/>
  <c r="H454" i="494"/>
  <c r="V453" i="494"/>
  <c r="W453" i="494" s="1"/>
  <c r="N453" i="494"/>
  <c r="K453" i="494"/>
  <c r="M453" i="494" s="1"/>
  <c r="K453" i="494" a="1"/>
  <c r="J453" i="494"/>
  <c r="J453" i="494" a="1"/>
  <c r="H453" i="494"/>
  <c r="K452" i="494" a="1"/>
  <c r="K452" i="494" s="1"/>
  <c r="M452" i="494" s="1"/>
  <c r="H452" i="494"/>
  <c r="K451" i="494"/>
  <c r="M451" i="494" s="1"/>
  <c r="K451" i="494" a="1"/>
  <c r="H451" i="494"/>
  <c r="K450" i="494" a="1"/>
  <c r="K450" i="494" s="1"/>
  <c r="M450" i="494" s="1"/>
  <c r="H450" i="494"/>
  <c r="V449" i="494"/>
  <c r="W449" i="494" s="1"/>
  <c r="N449" i="494"/>
  <c r="K449" i="494"/>
  <c r="M449" i="494" s="1"/>
  <c r="K449" i="494" a="1"/>
  <c r="J449" i="494"/>
  <c r="J449" i="494" a="1"/>
  <c r="H449" i="494"/>
  <c r="V448" i="494"/>
  <c r="W448" i="494" s="1"/>
  <c r="N448" i="494"/>
  <c r="K448" i="494" a="1"/>
  <c r="K448" i="494" s="1"/>
  <c r="M448" i="494" s="1"/>
  <c r="J448" i="494" a="1"/>
  <c r="J448" i="494" s="1"/>
  <c r="H448" i="494"/>
  <c r="N447" i="494"/>
  <c r="K447" i="494" a="1"/>
  <c r="K447" i="494" s="1"/>
  <c r="M447" i="494" s="1"/>
  <c r="H447" i="494"/>
  <c r="N446" i="494"/>
  <c r="K446" i="494" a="1"/>
  <c r="K446" i="494" s="1"/>
  <c r="M446" i="494" s="1"/>
  <c r="H446" i="494"/>
  <c r="N445" i="494"/>
  <c r="K445" i="494" a="1"/>
  <c r="K445" i="494" s="1"/>
  <c r="M445" i="494" s="1"/>
  <c r="H445" i="494"/>
  <c r="N444" i="494"/>
  <c r="K444" i="494" a="1"/>
  <c r="K444" i="494" s="1"/>
  <c r="M444" i="494" s="1"/>
  <c r="H444" i="494"/>
  <c r="N443" i="494"/>
  <c r="K443" i="494" a="1"/>
  <c r="K443" i="494" s="1"/>
  <c r="M443" i="494" s="1"/>
  <c r="H443" i="494"/>
  <c r="N442" i="494"/>
  <c r="K442" i="494" a="1"/>
  <c r="K442" i="494" s="1"/>
  <c r="M442" i="494" s="1"/>
  <c r="H442" i="494"/>
  <c r="V441" i="494"/>
  <c r="W441" i="494" s="1"/>
  <c r="N441" i="494"/>
  <c r="K441" i="494" a="1"/>
  <c r="K441" i="494" s="1"/>
  <c r="M441" i="494" s="1"/>
  <c r="J441" i="494" a="1"/>
  <c r="J441" i="494" s="1"/>
  <c r="H441" i="494"/>
  <c r="V440" i="494"/>
  <c r="W440" i="494" s="1"/>
  <c r="N440" i="494"/>
  <c r="K440" i="494" a="1"/>
  <c r="K440" i="494" s="1"/>
  <c r="M440" i="494" s="1"/>
  <c r="J440" i="494" a="1"/>
  <c r="J440" i="494" s="1"/>
  <c r="H440" i="494"/>
  <c r="V439" i="494"/>
  <c r="W439" i="494" s="1"/>
  <c r="N439" i="494"/>
  <c r="K439" i="494"/>
  <c r="M439" i="494" s="1"/>
  <c r="K439" i="494" a="1"/>
  <c r="J439" i="494"/>
  <c r="J439" i="494" a="1"/>
  <c r="H439" i="494"/>
  <c r="V438" i="494"/>
  <c r="W438" i="494" s="1"/>
  <c r="N438" i="494"/>
  <c r="K438" i="494" a="1"/>
  <c r="K438" i="494" s="1"/>
  <c r="M438" i="494" s="1"/>
  <c r="J438" i="494" a="1"/>
  <c r="J438" i="494" s="1"/>
  <c r="H438" i="494"/>
  <c r="V437" i="494"/>
  <c r="W437" i="494" s="1"/>
  <c r="N437" i="494"/>
  <c r="K437" i="494" a="1"/>
  <c r="K437" i="494" s="1"/>
  <c r="M437" i="494" s="1"/>
  <c r="J437" i="494" a="1"/>
  <c r="J437" i="494" s="1"/>
  <c r="H437" i="494"/>
  <c r="V436" i="494"/>
  <c r="W436" i="494" s="1"/>
  <c r="N436" i="494"/>
  <c r="K436" i="494" a="1"/>
  <c r="K436" i="494" s="1"/>
  <c r="M436" i="494" s="1"/>
  <c r="J436" i="494" a="1"/>
  <c r="J436" i="494" s="1"/>
  <c r="H436" i="494"/>
  <c r="V435" i="494"/>
  <c r="W435" i="494" s="1"/>
  <c r="N435" i="494"/>
  <c r="K435" i="494"/>
  <c r="M435" i="494" s="1"/>
  <c r="K435" i="494" a="1"/>
  <c r="J435" i="494"/>
  <c r="J435" i="494" a="1"/>
  <c r="H435" i="494"/>
  <c r="V434" i="494"/>
  <c r="W434" i="494" s="1"/>
  <c r="N434" i="494"/>
  <c r="K434" i="494" a="1"/>
  <c r="K434" i="494" s="1"/>
  <c r="M434" i="494" s="1"/>
  <c r="J434" i="494" a="1"/>
  <c r="J434" i="494" s="1"/>
  <c r="H434" i="494"/>
  <c r="W433" i="494"/>
  <c r="V433" i="494"/>
  <c r="N433" i="494"/>
  <c r="K433" i="494" a="1"/>
  <c r="K433" i="494" s="1"/>
  <c r="M433" i="494" s="1"/>
  <c r="J433" i="494" a="1"/>
  <c r="J433" i="494" s="1"/>
  <c r="H433" i="494"/>
  <c r="V432" i="494"/>
  <c r="W432" i="494" s="1"/>
  <c r="N432" i="494"/>
  <c r="K432" i="494" a="1"/>
  <c r="K432" i="494" s="1"/>
  <c r="M432" i="494" s="1"/>
  <c r="J432" i="494" a="1"/>
  <c r="J432" i="494" s="1"/>
  <c r="H432" i="494"/>
  <c r="V431" i="494"/>
  <c r="W431" i="494" s="1"/>
  <c r="N431" i="494"/>
  <c r="K431" i="494"/>
  <c r="M431" i="494" s="1"/>
  <c r="K431" i="494" a="1"/>
  <c r="J431" i="494"/>
  <c r="J431" i="494" a="1"/>
  <c r="H431" i="494"/>
  <c r="V430" i="494"/>
  <c r="W430" i="494" s="1"/>
  <c r="N430" i="494"/>
  <c r="K430" i="494" a="1"/>
  <c r="K430" i="494" s="1"/>
  <c r="M430" i="494" s="1"/>
  <c r="J430" i="494" a="1"/>
  <c r="J430" i="494" s="1"/>
  <c r="H430" i="494"/>
  <c r="N429" i="494"/>
  <c r="K429" i="494" a="1"/>
  <c r="K429" i="494" s="1"/>
  <c r="M429" i="494" s="1"/>
  <c r="H429" i="494"/>
  <c r="V428" i="494"/>
  <c r="W428" i="494" s="1"/>
  <c r="N428" i="494"/>
  <c r="K428" i="494" a="1"/>
  <c r="K428" i="494" s="1"/>
  <c r="M428" i="494" s="1"/>
  <c r="J428" i="494" a="1"/>
  <c r="J428" i="494" s="1"/>
  <c r="H428" i="494"/>
  <c r="W427" i="494"/>
  <c r="V427" i="494"/>
  <c r="N427" i="494"/>
  <c r="K427" i="494" a="1"/>
  <c r="K427" i="494" s="1"/>
  <c r="M427" i="494" s="1"/>
  <c r="J427" i="494" a="1"/>
  <c r="J427" i="494" s="1"/>
  <c r="H427" i="494"/>
  <c r="V426" i="494"/>
  <c r="W426" i="494" s="1"/>
  <c r="N426" i="494"/>
  <c r="K426" i="494" a="1"/>
  <c r="K426" i="494" s="1"/>
  <c r="M426" i="494" s="1"/>
  <c r="J426" i="494" a="1"/>
  <c r="J426" i="494" s="1"/>
  <c r="H426" i="494"/>
  <c r="W425" i="494"/>
  <c r="V425" i="494"/>
  <c r="N425" i="494"/>
  <c r="K425" i="494" a="1"/>
  <c r="K425" i="494" s="1"/>
  <c r="M425" i="494" s="1"/>
  <c r="J425" i="494" a="1"/>
  <c r="J425" i="494" s="1"/>
  <c r="H425" i="494"/>
  <c r="V424" i="494"/>
  <c r="W424" i="494" s="1"/>
  <c r="N424" i="494"/>
  <c r="K424" i="494" a="1"/>
  <c r="K424" i="494" s="1"/>
  <c r="M424" i="494" s="1"/>
  <c r="J424" i="494" a="1"/>
  <c r="J424" i="494" s="1"/>
  <c r="H424" i="494"/>
  <c r="V423" i="494"/>
  <c r="W423" i="494" s="1"/>
  <c r="N423" i="494"/>
  <c r="K423" i="494"/>
  <c r="M423" i="494" s="1"/>
  <c r="K423" i="494" a="1"/>
  <c r="J423" i="494"/>
  <c r="J423" i="494" a="1"/>
  <c r="H423" i="494"/>
  <c r="V422" i="494"/>
  <c r="N422" i="494"/>
  <c r="K422" i="494" a="1"/>
  <c r="K422" i="494" s="1"/>
  <c r="J422" i="494" a="1"/>
  <c r="J422" i="494" s="1"/>
  <c r="H422" i="494"/>
  <c r="AA421" i="494"/>
  <c r="Z421" i="494"/>
  <c r="Y421" i="494"/>
  <c r="X421" i="494"/>
  <c r="U421" i="494"/>
  <c r="T421" i="494"/>
  <c r="S421" i="494"/>
  <c r="R421" i="494"/>
  <c r="Q421" i="494"/>
  <c r="P421" i="494"/>
  <c r="O421" i="494"/>
  <c r="R500" i="494" s="1"/>
  <c r="I421" i="494"/>
  <c r="G421" i="494"/>
  <c r="J421" i="494" s="1" a="1"/>
  <c r="J421" i="494" s="1"/>
  <c r="K420" i="494" a="1"/>
  <c r="K420" i="494" s="1"/>
  <c r="M420" i="494" s="1"/>
  <c r="H420" i="494"/>
  <c r="K419" i="494"/>
  <c r="M419" i="494" s="1"/>
  <c r="K419" i="494" a="1"/>
  <c r="H419" i="494"/>
  <c r="K418" i="494" a="1"/>
  <c r="K418" i="494" s="1"/>
  <c r="M418" i="494" s="1"/>
  <c r="H418" i="494"/>
  <c r="K417" i="494" a="1"/>
  <c r="K417" i="494" s="1"/>
  <c r="M417" i="494" s="1"/>
  <c r="H417" i="494"/>
  <c r="K416" i="494" a="1"/>
  <c r="K416" i="494" s="1"/>
  <c r="M416" i="494" s="1"/>
  <c r="H416" i="494"/>
  <c r="K415" i="494" a="1"/>
  <c r="K415" i="494" s="1"/>
  <c r="M415" i="494" s="1"/>
  <c r="H415" i="494"/>
  <c r="K414" i="494" a="1"/>
  <c r="K414" i="494" s="1"/>
  <c r="M414" i="494" s="1"/>
  <c r="H414" i="494"/>
  <c r="K413" i="494" a="1"/>
  <c r="K413" i="494" s="1"/>
  <c r="M413" i="494" s="1"/>
  <c r="H413" i="494"/>
  <c r="K412" i="494" a="1"/>
  <c r="K412" i="494" s="1"/>
  <c r="M412" i="494" s="1"/>
  <c r="H412" i="494"/>
  <c r="K411" i="494" a="1"/>
  <c r="K411" i="494" s="1"/>
  <c r="M411" i="494" s="1"/>
  <c r="H411" i="494"/>
  <c r="W410" i="494"/>
  <c r="V410" i="494"/>
  <c r="N410" i="494"/>
  <c r="K410" i="494" a="1"/>
  <c r="K410" i="494" s="1"/>
  <c r="M410" i="494" s="1"/>
  <c r="J410" i="494" a="1"/>
  <c r="J410" i="494" s="1"/>
  <c r="H410" i="494"/>
  <c r="V409" i="494"/>
  <c r="W409" i="494" s="1"/>
  <c r="N409" i="494"/>
  <c r="K409" i="494" a="1"/>
  <c r="K409" i="494" s="1"/>
  <c r="M409" i="494" s="1"/>
  <c r="J409" i="494" a="1"/>
  <c r="J409" i="494" s="1"/>
  <c r="H409" i="494"/>
  <c r="V408" i="494"/>
  <c r="W408" i="494" s="1"/>
  <c r="N408" i="494"/>
  <c r="K408" i="494"/>
  <c r="M408" i="494" s="1"/>
  <c r="K408" i="494" a="1"/>
  <c r="J408" i="494"/>
  <c r="J408" i="494" a="1"/>
  <c r="H408" i="494"/>
  <c r="V407" i="494"/>
  <c r="W407" i="494" s="1"/>
  <c r="N407" i="494"/>
  <c r="K407" i="494" a="1"/>
  <c r="K407" i="494" s="1"/>
  <c r="M407" i="494" s="1"/>
  <c r="J407" i="494" a="1"/>
  <c r="J407" i="494" s="1"/>
  <c r="H407" i="494"/>
  <c r="H406" i="494"/>
  <c r="V405" i="494"/>
  <c r="W405" i="494" s="1"/>
  <c r="N405" i="494"/>
  <c r="K405" i="494" a="1"/>
  <c r="K405" i="494" s="1"/>
  <c r="M405" i="494" s="1"/>
  <c r="J405" i="494" a="1"/>
  <c r="J405" i="494" s="1"/>
  <c r="H405" i="494"/>
  <c r="W404" i="494"/>
  <c r="V404" i="494"/>
  <c r="N404" i="494"/>
  <c r="K404" i="494" a="1"/>
  <c r="K404" i="494" s="1"/>
  <c r="M404" i="494" s="1"/>
  <c r="J404" i="494" a="1"/>
  <c r="J404" i="494" s="1"/>
  <c r="H404" i="494"/>
  <c r="H403" i="494"/>
  <c r="K402" i="494" a="1"/>
  <c r="K402" i="494" s="1"/>
  <c r="H402" i="494"/>
  <c r="V401" i="494"/>
  <c r="W401" i="494" s="1"/>
  <c r="N401" i="494"/>
  <c r="K401" i="494" a="1"/>
  <c r="K401" i="494" s="1"/>
  <c r="M401" i="494" s="1"/>
  <c r="J401" i="494" a="1"/>
  <c r="J401" i="494" s="1"/>
  <c r="H401" i="494"/>
  <c r="V400" i="494"/>
  <c r="W400" i="494" s="1"/>
  <c r="N400" i="494"/>
  <c r="K400" i="494"/>
  <c r="M400" i="494" s="1"/>
  <c r="K400" i="494" a="1"/>
  <c r="J400" i="494"/>
  <c r="J400" i="494" a="1"/>
  <c r="H400" i="494"/>
  <c r="V399" i="494"/>
  <c r="W399" i="494" s="1"/>
  <c r="N399" i="494"/>
  <c r="K399" i="494" a="1"/>
  <c r="K399" i="494" s="1"/>
  <c r="M399" i="494" s="1"/>
  <c r="J399" i="494" a="1"/>
  <c r="J399" i="494" s="1"/>
  <c r="H399" i="494"/>
  <c r="W398" i="494"/>
  <c r="V398" i="494"/>
  <c r="N398" i="494"/>
  <c r="K398" i="494" a="1"/>
  <c r="K398" i="494" s="1"/>
  <c r="M398" i="494" s="1"/>
  <c r="J398" i="494" a="1"/>
  <c r="J398" i="494" s="1"/>
  <c r="H398" i="494"/>
  <c r="V397" i="494"/>
  <c r="W397" i="494" s="1"/>
  <c r="N397" i="494"/>
  <c r="K397" i="494" a="1"/>
  <c r="K397" i="494" s="1"/>
  <c r="M397" i="494" s="1"/>
  <c r="J397" i="494" a="1"/>
  <c r="J397" i="494" s="1"/>
  <c r="H397" i="494"/>
  <c r="V396" i="494"/>
  <c r="W396" i="494" s="1"/>
  <c r="N396" i="494"/>
  <c r="K396" i="494"/>
  <c r="M396" i="494" s="1"/>
  <c r="K396" i="494" a="1"/>
  <c r="J396" i="494"/>
  <c r="J396" i="494" a="1"/>
  <c r="H396" i="494"/>
  <c r="V395" i="494"/>
  <c r="W395" i="494" s="1"/>
  <c r="N395" i="494"/>
  <c r="K395" i="494" a="1"/>
  <c r="K395" i="494" s="1"/>
  <c r="M395" i="494" s="1"/>
  <c r="J395" i="494" a="1"/>
  <c r="J395" i="494" s="1"/>
  <c r="H395" i="494"/>
  <c r="W394" i="494"/>
  <c r="V394" i="494"/>
  <c r="N394" i="494"/>
  <c r="K394" i="494" a="1"/>
  <c r="K394" i="494" s="1"/>
  <c r="M394" i="494" s="1"/>
  <c r="J394" i="494" a="1"/>
  <c r="J394" i="494" s="1"/>
  <c r="H394" i="494"/>
  <c r="V393" i="494"/>
  <c r="W393" i="494" s="1"/>
  <c r="N393" i="494"/>
  <c r="K393" i="494" a="1"/>
  <c r="K393" i="494" s="1"/>
  <c r="M393" i="494" s="1"/>
  <c r="J393" i="494" a="1"/>
  <c r="J393" i="494" s="1"/>
  <c r="H393" i="494"/>
  <c r="V392" i="494"/>
  <c r="W392" i="494" s="1"/>
  <c r="N392" i="494"/>
  <c r="K392" i="494"/>
  <c r="M392" i="494" s="1"/>
  <c r="K392" i="494" a="1"/>
  <c r="J392" i="494"/>
  <c r="J392" i="494" a="1"/>
  <c r="H392" i="494"/>
  <c r="K391" i="494" a="1"/>
  <c r="K391" i="494" s="1"/>
  <c r="M391" i="494" s="1"/>
  <c r="H391" i="494"/>
  <c r="K390" i="494"/>
  <c r="M390" i="494" s="1"/>
  <c r="K390" i="494" a="1"/>
  <c r="H390" i="494"/>
  <c r="K389" i="494" a="1"/>
  <c r="K389" i="494" s="1"/>
  <c r="M389" i="494" s="1"/>
  <c r="H389" i="494"/>
  <c r="K388" i="494" a="1"/>
  <c r="K388" i="494" s="1"/>
  <c r="M388" i="494" s="1"/>
  <c r="H388" i="494"/>
  <c r="N387" i="494"/>
  <c r="K387" i="494"/>
  <c r="M387" i="494" s="1"/>
  <c r="K387" i="494" a="1"/>
  <c r="H387" i="494"/>
  <c r="N386" i="494"/>
  <c r="K386" i="494" a="1"/>
  <c r="K386" i="494" s="1"/>
  <c r="M386" i="494" s="1"/>
  <c r="H386" i="494"/>
  <c r="N385" i="494"/>
  <c r="K385" i="494" a="1"/>
  <c r="K385" i="494" s="1"/>
  <c r="M385" i="494" s="1"/>
  <c r="H385" i="494"/>
  <c r="N384" i="494"/>
  <c r="K384" i="494" a="1"/>
  <c r="K384" i="494" s="1"/>
  <c r="M384" i="494" s="1"/>
  <c r="H384" i="494"/>
  <c r="W383" i="494"/>
  <c r="V383" i="494"/>
  <c r="N383" i="494"/>
  <c r="K383" i="494" a="1"/>
  <c r="K383" i="494" s="1"/>
  <c r="M383" i="494" s="1"/>
  <c r="J383" i="494" a="1"/>
  <c r="J383" i="494" s="1"/>
  <c r="H383" i="494"/>
  <c r="V382" i="494"/>
  <c r="W382" i="494" s="1"/>
  <c r="N382" i="494"/>
  <c r="K382" i="494"/>
  <c r="M382" i="494" s="1"/>
  <c r="K382" i="494" a="1"/>
  <c r="J382" i="494" a="1"/>
  <c r="J382" i="494" s="1"/>
  <c r="H382" i="494"/>
  <c r="W381" i="494"/>
  <c r="V381" i="494"/>
  <c r="N381" i="494"/>
  <c r="K381" i="494" a="1"/>
  <c r="K381" i="494" s="1"/>
  <c r="M381" i="494" s="1"/>
  <c r="J381" i="494" a="1"/>
  <c r="J381" i="494" s="1"/>
  <c r="H381" i="494"/>
  <c r="V380" i="494"/>
  <c r="W380" i="494" s="1"/>
  <c r="N380" i="494"/>
  <c r="K380" i="494"/>
  <c r="M380" i="494" s="1"/>
  <c r="K380" i="494" a="1"/>
  <c r="J380" i="494"/>
  <c r="J380" i="494" a="1"/>
  <c r="H380" i="494"/>
  <c r="V379" i="494"/>
  <c r="W379" i="494" s="1"/>
  <c r="N379" i="494"/>
  <c r="K379" i="494"/>
  <c r="M379" i="494" s="1"/>
  <c r="K379" i="494" a="1"/>
  <c r="J379" i="494" a="1"/>
  <c r="J379" i="494" s="1"/>
  <c r="H379" i="494"/>
  <c r="W378" i="494"/>
  <c r="V378" i="494"/>
  <c r="N378" i="494"/>
  <c r="K378" i="494" a="1"/>
  <c r="K378" i="494" s="1"/>
  <c r="M378" i="494" s="1"/>
  <c r="J378" i="494" a="1"/>
  <c r="J378" i="494" s="1"/>
  <c r="H378" i="494"/>
  <c r="W377" i="494"/>
  <c r="V377" i="494"/>
  <c r="N377" i="494"/>
  <c r="K377" i="494" a="1"/>
  <c r="K377" i="494" s="1"/>
  <c r="M377" i="494" s="1"/>
  <c r="J377" i="494" a="1"/>
  <c r="J377" i="494" s="1"/>
  <c r="H377" i="494"/>
  <c r="W376" i="494"/>
  <c r="V376" i="494"/>
  <c r="N376" i="494"/>
  <c r="K376" i="494" a="1"/>
  <c r="K376" i="494" s="1"/>
  <c r="M376" i="494" s="1"/>
  <c r="J376" i="494" a="1"/>
  <c r="J376" i="494" s="1"/>
  <c r="H376" i="494"/>
  <c r="V375" i="494"/>
  <c r="W375" i="494" s="1"/>
  <c r="N375" i="494"/>
  <c r="K375" i="494" a="1"/>
  <c r="K375" i="494" s="1"/>
  <c r="M375" i="494" s="1"/>
  <c r="J375" i="494" a="1"/>
  <c r="J375" i="494" s="1"/>
  <c r="H375" i="494"/>
  <c r="W374" i="494"/>
  <c r="V374" i="494"/>
  <c r="N374" i="494"/>
  <c r="K374" i="494" a="1"/>
  <c r="K374" i="494" s="1"/>
  <c r="M374" i="494" s="1"/>
  <c r="J374" i="494" a="1"/>
  <c r="J374" i="494" s="1"/>
  <c r="H374" i="494"/>
  <c r="V373" i="494"/>
  <c r="W373" i="494" s="1"/>
  <c r="N373" i="494"/>
  <c r="K373" i="494" a="1"/>
  <c r="K373" i="494" s="1"/>
  <c r="M373" i="494" s="1"/>
  <c r="J373" i="494" a="1"/>
  <c r="J373" i="494" s="1"/>
  <c r="H373" i="494"/>
  <c r="V372" i="494"/>
  <c r="W372" i="494" s="1"/>
  <c r="N372" i="494"/>
  <c r="K372" i="494"/>
  <c r="M372" i="494" s="1"/>
  <c r="K372" i="494" a="1"/>
  <c r="J372" i="494"/>
  <c r="J372" i="494" a="1"/>
  <c r="H372" i="494"/>
  <c r="K371" i="494" a="1"/>
  <c r="K371" i="494" s="1"/>
  <c r="M371" i="494" s="1"/>
  <c r="H371" i="494"/>
  <c r="K370" i="494" a="1"/>
  <c r="K370" i="494" s="1"/>
  <c r="M370" i="494" s="1"/>
  <c r="H370" i="494"/>
  <c r="K369" i="494" a="1"/>
  <c r="K369" i="494" s="1"/>
  <c r="M369" i="494" s="1"/>
  <c r="H369" i="494"/>
  <c r="V368" i="494"/>
  <c r="W368" i="494" s="1"/>
  <c r="N368" i="494"/>
  <c r="K368" i="494"/>
  <c r="M368" i="494" s="1"/>
  <c r="K368" i="494" a="1"/>
  <c r="J368" i="494"/>
  <c r="J368" i="494" a="1"/>
  <c r="H368" i="494"/>
  <c r="V367" i="494"/>
  <c r="W367" i="494" s="1"/>
  <c r="N367" i="494"/>
  <c r="K367" i="494" a="1"/>
  <c r="K367" i="494" s="1"/>
  <c r="M367" i="494" s="1"/>
  <c r="J367" i="494" a="1"/>
  <c r="J367" i="494" s="1"/>
  <c r="H367" i="494"/>
  <c r="W366" i="494"/>
  <c r="V366" i="494"/>
  <c r="N366" i="494"/>
  <c r="K366" i="494" a="1"/>
  <c r="K366" i="494" s="1"/>
  <c r="M366" i="494" s="1"/>
  <c r="J366" i="494" a="1"/>
  <c r="J366" i="494" s="1"/>
  <c r="H366" i="494"/>
  <c r="K365" i="494" a="1"/>
  <c r="K365" i="494" s="1"/>
  <c r="H365" i="494"/>
  <c r="W364" i="494"/>
  <c r="V364" i="494"/>
  <c r="V421" i="494" s="1"/>
  <c r="W421" i="494" s="1"/>
  <c r="N364" i="494"/>
  <c r="N421" i="494" s="1"/>
  <c r="K364" i="494" a="1"/>
  <c r="K364" i="494" s="1"/>
  <c r="J364" i="494" a="1"/>
  <c r="J364" i="494" s="1"/>
  <c r="H364" i="494"/>
  <c r="H421" i="494" s="1"/>
  <c r="AA363" i="494"/>
  <c r="AA497" i="494" s="1"/>
  <c r="Z363" i="494"/>
  <c r="Z497" i="494" s="1"/>
  <c r="Y363" i="494"/>
  <c r="Y497" i="494" s="1"/>
  <c r="X363" i="494"/>
  <c r="X497" i="494" s="1"/>
  <c r="U363" i="494"/>
  <c r="U497" i="494" s="1"/>
  <c r="T363" i="494"/>
  <c r="T497" i="494" s="1"/>
  <c r="S363" i="494"/>
  <c r="S497" i="494" s="1"/>
  <c r="R363" i="494"/>
  <c r="R497" i="494" s="1"/>
  <c r="Q363" i="494"/>
  <c r="Q497" i="494" s="1"/>
  <c r="P363" i="494"/>
  <c r="P497" i="494" s="1"/>
  <c r="O363" i="494"/>
  <c r="I363" i="494"/>
  <c r="I497" i="494" s="1"/>
  <c r="B505" i="494" s="1"/>
  <c r="G363" i="494"/>
  <c r="G497" i="494" s="1"/>
  <c r="V362" i="494"/>
  <c r="W362" i="494" s="1"/>
  <c r="N362" i="494"/>
  <c r="K362" i="494" a="1"/>
  <c r="K362" i="494" s="1"/>
  <c r="M362" i="494" s="1"/>
  <c r="J362" i="494" a="1"/>
  <c r="J362" i="494" s="1"/>
  <c r="H362" i="494"/>
  <c r="V361" i="494"/>
  <c r="W361" i="494" s="1"/>
  <c r="N361" i="494"/>
  <c r="K361" i="494"/>
  <c r="M361" i="494" s="1"/>
  <c r="K361" i="494" a="1"/>
  <c r="J361" i="494"/>
  <c r="J361" i="494" a="1"/>
  <c r="H361" i="494"/>
  <c r="K360" i="494" a="1"/>
  <c r="K360" i="494" s="1"/>
  <c r="M360" i="494" s="1"/>
  <c r="H360" i="494"/>
  <c r="K359" i="494" a="1"/>
  <c r="K359" i="494" s="1"/>
  <c r="M359" i="494" s="1"/>
  <c r="H359" i="494"/>
  <c r="K358" i="494" a="1"/>
  <c r="K358" i="494" s="1"/>
  <c r="M358" i="494" s="1"/>
  <c r="H358" i="494"/>
  <c r="K357" i="494" a="1"/>
  <c r="K357" i="494" s="1"/>
  <c r="M357" i="494" s="1"/>
  <c r="H357" i="494"/>
  <c r="W356" i="494"/>
  <c r="V356" i="494"/>
  <c r="N356" i="494"/>
  <c r="K356" i="494" a="1"/>
  <c r="K356" i="494" s="1"/>
  <c r="M356" i="494" s="1"/>
  <c r="J356" i="494" a="1"/>
  <c r="J356" i="494" s="1"/>
  <c r="H356" i="494"/>
  <c r="V355" i="494"/>
  <c r="W355" i="494" s="1"/>
  <c r="N355" i="494"/>
  <c r="K355" i="494" a="1"/>
  <c r="K355" i="494" s="1"/>
  <c r="M355" i="494" s="1"/>
  <c r="J355" i="494" a="1"/>
  <c r="J355" i="494" s="1"/>
  <c r="H355" i="494"/>
  <c r="V354" i="494"/>
  <c r="W354" i="494" s="1"/>
  <c r="N354" i="494"/>
  <c r="K354" i="494"/>
  <c r="M354" i="494" s="1"/>
  <c r="K354" i="494" a="1"/>
  <c r="J354" i="494"/>
  <c r="J354" i="494" a="1"/>
  <c r="H354" i="494"/>
  <c r="V353" i="494"/>
  <c r="W353" i="494" s="1"/>
  <c r="N353" i="494"/>
  <c r="K353" i="494" a="1"/>
  <c r="K353" i="494" s="1"/>
  <c r="M353" i="494" s="1"/>
  <c r="J353" i="494" a="1"/>
  <c r="J353" i="494" s="1"/>
  <c r="H353" i="494"/>
  <c r="W352" i="494"/>
  <c r="V352" i="494"/>
  <c r="N352" i="494"/>
  <c r="K352" i="494" a="1"/>
  <c r="K352" i="494" s="1"/>
  <c r="M352" i="494" s="1"/>
  <c r="J352" i="494" a="1"/>
  <c r="J352" i="494" s="1"/>
  <c r="H352" i="494"/>
  <c r="K351" i="494" a="1"/>
  <c r="K351" i="494" s="1"/>
  <c r="M351" i="494" s="1"/>
  <c r="H351" i="494"/>
  <c r="K350" i="494" a="1"/>
  <c r="K350" i="494" s="1"/>
  <c r="M350" i="494" s="1"/>
  <c r="H350" i="494"/>
  <c r="W349" i="494"/>
  <c r="V349" i="494"/>
  <c r="N349" i="494"/>
  <c r="K349" i="494" a="1"/>
  <c r="K349" i="494" s="1"/>
  <c r="M349" i="494" s="1"/>
  <c r="J349" i="494" a="1"/>
  <c r="J349" i="494" s="1"/>
  <c r="H349" i="494"/>
  <c r="V348" i="494"/>
  <c r="W348" i="494" s="1"/>
  <c r="N348" i="494"/>
  <c r="K348" i="494"/>
  <c r="M348" i="494" s="1"/>
  <c r="K348" i="494" a="1"/>
  <c r="J348" i="494" a="1"/>
  <c r="J348" i="494" s="1"/>
  <c r="H348" i="494"/>
  <c r="W347" i="494"/>
  <c r="V347" i="494"/>
  <c r="N347" i="494"/>
  <c r="K347" i="494" a="1"/>
  <c r="K347" i="494" s="1"/>
  <c r="M347" i="494" s="1"/>
  <c r="J347" i="494" a="1"/>
  <c r="J347" i="494" s="1"/>
  <c r="H347" i="494"/>
  <c r="V346" i="494"/>
  <c r="W346" i="494" s="1"/>
  <c r="N346" i="494"/>
  <c r="K346" i="494" a="1"/>
  <c r="K346" i="494" s="1"/>
  <c r="M346" i="494" s="1"/>
  <c r="J346" i="494" a="1"/>
  <c r="J346" i="494" s="1"/>
  <c r="H346" i="494"/>
  <c r="V345" i="494"/>
  <c r="W345" i="494" s="1"/>
  <c r="N345" i="494"/>
  <c r="K345" i="494"/>
  <c r="M345" i="494" s="1"/>
  <c r="K345" i="494" a="1"/>
  <c r="J345" i="494"/>
  <c r="J345" i="494" a="1"/>
  <c r="H345" i="494"/>
  <c r="V344" i="494"/>
  <c r="N344" i="494"/>
  <c r="N363" i="494" s="1"/>
  <c r="K344" i="494" a="1"/>
  <c r="K344" i="494" s="1"/>
  <c r="J344" i="494" a="1"/>
  <c r="J344" i="494" s="1"/>
  <c r="H344" i="494"/>
  <c r="X338" i="494"/>
  <c r="X337" i="494"/>
  <c r="X336" i="494"/>
  <c r="G336" i="494"/>
  <c r="C336" i="494"/>
  <c r="X335" i="494"/>
  <c r="I335" i="494"/>
  <c r="E335" i="494"/>
  <c r="K335" i="494" s="1"/>
  <c r="M335" i="494" s="1"/>
  <c r="I334" i="494"/>
  <c r="E334" i="494"/>
  <c r="K334" i="494" s="1"/>
  <c r="M334" i="494" s="1"/>
  <c r="I333" i="494"/>
  <c r="E333" i="494"/>
  <c r="K333" i="494" s="1"/>
  <c r="M333" i="494" s="1"/>
  <c r="X332" i="494"/>
  <c r="I332" i="494"/>
  <c r="I336" i="494" s="1"/>
  <c r="E332" i="494"/>
  <c r="K332" i="494" s="1"/>
  <c r="AA329" i="494"/>
  <c r="Z329" i="494"/>
  <c r="Y329" i="494"/>
  <c r="X329" i="494"/>
  <c r="U329" i="494"/>
  <c r="T329" i="494"/>
  <c r="S329" i="494"/>
  <c r="R329" i="494"/>
  <c r="Q329" i="494"/>
  <c r="P329" i="494"/>
  <c r="O329" i="494"/>
  <c r="R337" i="494" s="1"/>
  <c r="I329" i="494"/>
  <c r="G329" i="494"/>
  <c r="K328" i="494" a="1"/>
  <c r="K328" i="494" s="1"/>
  <c r="H328" i="494"/>
  <c r="K327" i="494" a="1"/>
  <c r="K327" i="494" s="1"/>
  <c r="H327" i="494"/>
  <c r="K326" i="494" a="1"/>
  <c r="K326" i="494" s="1"/>
  <c r="H326" i="494"/>
  <c r="W325" i="494"/>
  <c r="V325" i="494"/>
  <c r="N325" i="494"/>
  <c r="K325" i="494" a="1"/>
  <c r="K325" i="494" s="1"/>
  <c r="D325" i="494"/>
  <c r="H325" i="494" s="1"/>
  <c r="H324" i="494"/>
  <c r="H323" i="494"/>
  <c r="V322" i="494"/>
  <c r="W322" i="494" s="1"/>
  <c r="N322" i="494"/>
  <c r="K322" i="494" a="1"/>
  <c r="K322" i="494" s="1"/>
  <c r="M322" i="494" s="1"/>
  <c r="J322" i="494" a="1"/>
  <c r="J322" i="494" s="1"/>
  <c r="H322" i="494"/>
  <c r="V321" i="494"/>
  <c r="W321" i="494" s="1"/>
  <c r="N321" i="494"/>
  <c r="K321" i="494" a="1"/>
  <c r="K321" i="494" s="1"/>
  <c r="M321" i="494" s="1"/>
  <c r="J321" i="494" a="1"/>
  <c r="J321" i="494" s="1"/>
  <c r="H321" i="494"/>
  <c r="V319" i="494"/>
  <c r="W319" i="494" s="1"/>
  <c r="N319" i="494"/>
  <c r="K319" i="494" a="1"/>
  <c r="K319" i="494" s="1"/>
  <c r="M319" i="494" s="1"/>
  <c r="J319" i="494" a="1"/>
  <c r="J319" i="494" s="1"/>
  <c r="H319" i="494"/>
  <c r="V318" i="494"/>
  <c r="W318" i="494" s="1"/>
  <c r="N318" i="494"/>
  <c r="K318" i="494"/>
  <c r="M318" i="494" s="1"/>
  <c r="K318" i="494" a="1"/>
  <c r="J318" i="494"/>
  <c r="J318" i="494" a="1"/>
  <c r="H318" i="494"/>
  <c r="V317" i="494"/>
  <c r="W317" i="494" s="1"/>
  <c r="N317" i="494"/>
  <c r="K317" i="494" a="1"/>
  <c r="K317" i="494" s="1"/>
  <c r="M317" i="494" s="1"/>
  <c r="J317" i="494" a="1"/>
  <c r="J317" i="494" s="1"/>
  <c r="H317" i="494"/>
  <c r="V316" i="494"/>
  <c r="W316" i="494" s="1"/>
  <c r="N316" i="494"/>
  <c r="N329" i="494" s="1"/>
  <c r="K316" i="494" a="1"/>
  <c r="K316" i="494" s="1"/>
  <c r="J316" i="494" a="1"/>
  <c r="J316" i="494" s="1"/>
  <c r="H316" i="494"/>
  <c r="AA315" i="494"/>
  <c r="Z315" i="494"/>
  <c r="Y315" i="494"/>
  <c r="X315" i="494"/>
  <c r="U315" i="494"/>
  <c r="T315" i="494"/>
  <c r="S315" i="494"/>
  <c r="Q315" i="494"/>
  <c r="P315" i="494"/>
  <c r="O315" i="494"/>
  <c r="I315" i="494"/>
  <c r="G315" i="494"/>
  <c r="J315" i="494" s="1" a="1"/>
  <c r="J315" i="494" s="1"/>
  <c r="V314" i="494"/>
  <c r="W314" i="494" s="1"/>
  <c r="N314" i="494"/>
  <c r="K314" i="494" a="1"/>
  <c r="K314" i="494" s="1"/>
  <c r="M314" i="494" s="1"/>
  <c r="J314" i="494" a="1"/>
  <c r="J314" i="494" s="1"/>
  <c r="H314" i="494"/>
  <c r="V312" i="494"/>
  <c r="W312" i="494" s="1"/>
  <c r="N312" i="494"/>
  <c r="K312" i="494" a="1"/>
  <c r="K312" i="494" s="1"/>
  <c r="M312" i="494" s="1"/>
  <c r="J312" i="494" a="1"/>
  <c r="J312" i="494" s="1"/>
  <c r="H312" i="494"/>
  <c r="V311" i="494"/>
  <c r="W311" i="494" s="1"/>
  <c r="N311" i="494"/>
  <c r="K311" i="494" a="1"/>
  <c r="K311" i="494" s="1"/>
  <c r="M311" i="494" s="1"/>
  <c r="J311" i="494" a="1"/>
  <c r="J311" i="494" s="1"/>
  <c r="H311" i="494"/>
  <c r="V310" i="494"/>
  <c r="W310" i="494" s="1"/>
  <c r="N310" i="494"/>
  <c r="K310" i="494"/>
  <c r="M310" i="494" s="1"/>
  <c r="K310" i="494" a="1"/>
  <c r="J310" i="494"/>
  <c r="J310" i="494" a="1"/>
  <c r="H310" i="494"/>
  <c r="V309" i="494"/>
  <c r="W309" i="494" s="1"/>
  <c r="N309" i="494"/>
  <c r="K309" i="494" a="1"/>
  <c r="K309" i="494" s="1"/>
  <c r="M309" i="494" s="1"/>
  <c r="J309" i="494" a="1"/>
  <c r="J309" i="494" s="1"/>
  <c r="H309" i="494"/>
  <c r="V308" i="494"/>
  <c r="V315" i="494" s="1"/>
  <c r="W315" i="494" s="1"/>
  <c r="N308" i="494"/>
  <c r="N315" i="494" s="1"/>
  <c r="K308" i="494"/>
  <c r="K308" i="494" a="1"/>
  <c r="J308" i="494"/>
  <c r="J308" i="494" a="1"/>
  <c r="H308" i="494"/>
  <c r="H315" i="494" s="1"/>
  <c r="AA307" i="494"/>
  <c r="Z307" i="494"/>
  <c r="Y307" i="494"/>
  <c r="X307" i="494"/>
  <c r="U307" i="494"/>
  <c r="T307" i="494"/>
  <c r="S307" i="494"/>
  <c r="Q307" i="494"/>
  <c r="P307" i="494"/>
  <c r="O307" i="494"/>
  <c r="R335" i="494" s="1"/>
  <c r="I307" i="494"/>
  <c r="G307" i="494"/>
  <c r="V306" i="494"/>
  <c r="W306" i="494" s="1"/>
  <c r="N306" i="494"/>
  <c r="K306" i="494" a="1"/>
  <c r="K306" i="494" s="1"/>
  <c r="M306" i="494" s="1"/>
  <c r="J306" i="494" a="1"/>
  <c r="J306" i="494" s="1"/>
  <c r="H306" i="494"/>
  <c r="V305" i="494"/>
  <c r="W305" i="494" s="1"/>
  <c r="N305" i="494"/>
  <c r="K305" i="494" a="1"/>
  <c r="K305" i="494" s="1"/>
  <c r="M305" i="494" s="1"/>
  <c r="J305" i="494" a="1"/>
  <c r="J305" i="494" s="1"/>
  <c r="H305" i="494"/>
  <c r="V304" i="494"/>
  <c r="W304" i="494" s="1"/>
  <c r="N304" i="494"/>
  <c r="K304" i="494" a="1"/>
  <c r="K304" i="494" s="1"/>
  <c r="M304" i="494" s="1"/>
  <c r="J304" i="494" a="1"/>
  <c r="J304" i="494" s="1"/>
  <c r="H304" i="494"/>
  <c r="V303" i="494"/>
  <c r="W303" i="494" s="1"/>
  <c r="N303" i="494"/>
  <c r="K303" i="494"/>
  <c r="M303" i="494" s="1"/>
  <c r="K303" i="494" a="1"/>
  <c r="J303" i="494"/>
  <c r="J303" i="494" a="1"/>
  <c r="H303" i="494"/>
  <c r="V302" i="494"/>
  <c r="W302" i="494" s="1"/>
  <c r="N302" i="494"/>
  <c r="K302" i="494" a="1"/>
  <c r="K302" i="494" s="1"/>
  <c r="M302" i="494" s="1"/>
  <c r="J302" i="494" a="1"/>
  <c r="J302" i="494" s="1"/>
  <c r="H302" i="494"/>
  <c r="W301" i="494"/>
  <c r="V301" i="494"/>
  <c r="N301" i="494"/>
  <c r="K301" i="494" a="1"/>
  <c r="K301" i="494" s="1"/>
  <c r="M301" i="494" s="1"/>
  <c r="J301" i="494" a="1"/>
  <c r="J301" i="494" s="1"/>
  <c r="H301" i="494"/>
  <c r="V300" i="494"/>
  <c r="W300" i="494" s="1"/>
  <c r="N300" i="494"/>
  <c r="K300" i="494" a="1"/>
  <c r="K300" i="494" s="1"/>
  <c r="M300" i="494" s="1"/>
  <c r="J300" i="494" a="1"/>
  <c r="J300" i="494" s="1"/>
  <c r="H300" i="494"/>
  <c r="V299" i="494"/>
  <c r="W299" i="494" s="1"/>
  <c r="N299" i="494"/>
  <c r="K299" i="494"/>
  <c r="M299" i="494" s="1"/>
  <c r="K299" i="494" a="1"/>
  <c r="J299" i="494"/>
  <c r="J299" i="494" a="1"/>
  <c r="H299" i="494"/>
  <c r="V298" i="494"/>
  <c r="W298" i="494" s="1"/>
  <c r="N298" i="494"/>
  <c r="K298" i="494" a="1"/>
  <c r="K298" i="494" s="1"/>
  <c r="M298" i="494" s="1"/>
  <c r="J298" i="494" a="1"/>
  <c r="J298" i="494" s="1"/>
  <c r="H298" i="494"/>
  <c r="W297" i="494"/>
  <c r="V297" i="494"/>
  <c r="N297" i="494"/>
  <c r="K297" i="494" a="1"/>
  <c r="K297" i="494" s="1"/>
  <c r="M297" i="494" s="1"/>
  <c r="J297" i="494" a="1"/>
  <c r="J297" i="494" s="1"/>
  <c r="H297" i="494"/>
  <c r="V296" i="494"/>
  <c r="W296" i="494" s="1"/>
  <c r="N296" i="494"/>
  <c r="K296" i="494" a="1"/>
  <c r="K296" i="494" s="1"/>
  <c r="M296" i="494" s="1"/>
  <c r="J296" i="494" a="1"/>
  <c r="J296" i="494" s="1"/>
  <c r="H296" i="494"/>
  <c r="V295" i="494"/>
  <c r="W295" i="494" s="1"/>
  <c r="N295" i="494"/>
  <c r="K295" i="494"/>
  <c r="M295" i="494" s="1"/>
  <c r="K295" i="494" a="1"/>
  <c r="J295" i="494"/>
  <c r="J295" i="494" a="1"/>
  <c r="H295" i="494"/>
  <c r="V294" i="494"/>
  <c r="W294" i="494" s="1"/>
  <c r="N294" i="494"/>
  <c r="K294" i="494" a="1"/>
  <c r="K294" i="494" s="1"/>
  <c r="M294" i="494" s="1"/>
  <c r="J294" i="494" a="1"/>
  <c r="J294" i="494" s="1"/>
  <c r="H294" i="494"/>
  <c r="W293" i="494"/>
  <c r="V293" i="494"/>
  <c r="N293" i="494"/>
  <c r="K293" i="494" a="1"/>
  <c r="K293" i="494" s="1"/>
  <c r="M293" i="494" s="1"/>
  <c r="J293" i="494" a="1"/>
  <c r="J293" i="494" s="1"/>
  <c r="H293" i="494"/>
  <c r="V292" i="494"/>
  <c r="V307" i="494" s="1"/>
  <c r="W307" i="494" s="1"/>
  <c r="N292" i="494"/>
  <c r="K292" i="494" a="1"/>
  <c r="K292" i="494" s="1"/>
  <c r="J292" i="494" a="1"/>
  <c r="J292" i="494" s="1"/>
  <c r="H292" i="494"/>
  <c r="H307" i="494" s="1"/>
  <c r="AA291" i="494"/>
  <c r="Z291" i="494"/>
  <c r="Y291" i="494"/>
  <c r="X291" i="494"/>
  <c r="U291" i="494"/>
  <c r="T291" i="494"/>
  <c r="S291" i="494"/>
  <c r="R291" i="494"/>
  <c r="Q291" i="494"/>
  <c r="P291" i="494"/>
  <c r="O291" i="494"/>
  <c r="I291" i="494"/>
  <c r="G291" i="494"/>
  <c r="V290" i="494"/>
  <c r="W290" i="494" s="1"/>
  <c r="N290" i="494"/>
  <c r="K290" i="494" a="1"/>
  <c r="K290" i="494" s="1"/>
  <c r="M290" i="494" s="1"/>
  <c r="J290" i="494" a="1"/>
  <c r="J290" i="494" s="1"/>
  <c r="H290" i="494"/>
  <c r="V289" i="494"/>
  <c r="W289" i="494" s="1"/>
  <c r="N289" i="494"/>
  <c r="K289" i="494"/>
  <c r="M289" i="494" s="1"/>
  <c r="K289" i="494" a="1"/>
  <c r="J289" i="494"/>
  <c r="J289" i="494" a="1"/>
  <c r="H289" i="494"/>
  <c r="V288" i="494"/>
  <c r="W288" i="494" s="1"/>
  <c r="N288" i="494"/>
  <c r="K288" i="494" a="1"/>
  <c r="K288" i="494" s="1"/>
  <c r="M288" i="494" s="1"/>
  <c r="J288" i="494" a="1"/>
  <c r="J288" i="494" s="1"/>
  <c r="H288" i="494"/>
  <c r="H287" i="494"/>
  <c r="H286" i="494"/>
  <c r="H285" i="494"/>
  <c r="V284" i="494"/>
  <c r="W284" i="494" s="1"/>
  <c r="N284" i="494"/>
  <c r="K284" i="494" a="1"/>
  <c r="K284" i="494" s="1"/>
  <c r="M284" i="494" s="1"/>
  <c r="J284" i="494" a="1"/>
  <c r="J284" i="494" s="1"/>
  <c r="H284" i="494"/>
  <c r="W283" i="494"/>
  <c r="V283" i="494"/>
  <c r="N283" i="494"/>
  <c r="K283" i="494" a="1"/>
  <c r="K283" i="494" s="1"/>
  <c r="M283" i="494" s="1"/>
  <c r="J283" i="494" a="1"/>
  <c r="J283" i="494" s="1"/>
  <c r="H283" i="494"/>
  <c r="N282" i="494"/>
  <c r="K282" i="494" a="1"/>
  <c r="K282" i="494" s="1"/>
  <c r="M282" i="494" s="1"/>
  <c r="H282" i="494"/>
  <c r="N281" i="494"/>
  <c r="K281" i="494"/>
  <c r="M281" i="494" s="1"/>
  <c r="K281" i="494" a="1"/>
  <c r="H281" i="494"/>
  <c r="N280" i="494"/>
  <c r="K280" i="494" a="1"/>
  <c r="K280" i="494" s="1"/>
  <c r="M280" i="494" s="1"/>
  <c r="H280" i="494"/>
  <c r="N279" i="494"/>
  <c r="K279" i="494" a="1"/>
  <c r="K279" i="494" s="1"/>
  <c r="M279" i="494" s="1"/>
  <c r="H279" i="494"/>
  <c r="N278" i="494"/>
  <c r="K278" i="494" a="1"/>
  <c r="K278" i="494" s="1"/>
  <c r="M278" i="494" s="1"/>
  <c r="H278" i="494"/>
  <c r="N277" i="494"/>
  <c r="K277" i="494"/>
  <c r="M277" i="494" s="1"/>
  <c r="K277" i="494" a="1"/>
  <c r="H277" i="494"/>
  <c r="V276" i="494"/>
  <c r="W276" i="494" s="1"/>
  <c r="N276" i="494"/>
  <c r="K276" i="494" a="1"/>
  <c r="K276" i="494" s="1"/>
  <c r="M276" i="494" s="1"/>
  <c r="J276" i="494" a="1"/>
  <c r="J276" i="494" s="1"/>
  <c r="H276" i="494"/>
  <c r="W275" i="494"/>
  <c r="V275" i="494"/>
  <c r="N275" i="494"/>
  <c r="K275" i="494" a="1"/>
  <c r="K275" i="494" s="1"/>
  <c r="M275" i="494" s="1"/>
  <c r="J275" i="494" a="1"/>
  <c r="J275" i="494" s="1"/>
  <c r="H275" i="494"/>
  <c r="V274" i="494"/>
  <c r="W274" i="494" s="1"/>
  <c r="N274" i="494"/>
  <c r="K274" i="494" a="1"/>
  <c r="K274" i="494" s="1"/>
  <c r="M274" i="494" s="1"/>
  <c r="J274" i="494" a="1"/>
  <c r="J274" i="494" s="1"/>
  <c r="H274" i="494"/>
  <c r="V273" i="494"/>
  <c r="W273" i="494" s="1"/>
  <c r="N273" i="494"/>
  <c r="K273" i="494"/>
  <c r="M273" i="494" s="1"/>
  <c r="K273" i="494" a="1"/>
  <c r="J273" i="494"/>
  <c r="J273" i="494" a="1"/>
  <c r="H273" i="494"/>
  <c r="V272" i="494"/>
  <c r="W272" i="494" s="1"/>
  <c r="N272" i="494"/>
  <c r="K272" i="494" a="1"/>
  <c r="K272" i="494" s="1"/>
  <c r="M272" i="494" s="1"/>
  <c r="J272" i="494" a="1"/>
  <c r="J272" i="494" s="1"/>
  <c r="H272" i="494"/>
  <c r="W271" i="494"/>
  <c r="V271" i="494"/>
  <c r="N271" i="494"/>
  <c r="K271" i="494" a="1"/>
  <c r="K271" i="494" s="1"/>
  <c r="M271" i="494" s="1"/>
  <c r="J271" i="494" a="1"/>
  <c r="J271" i="494" s="1"/>
  <c r="H271" i="494"/>
  <c r="V270" i="494"/>
  <c r="W270" i="494" s="1"/>
  <c r="N270" i="494"/>
  <c r="K270" i="494" a="1"/>
  <c r="K270" i="494" s="1"/>
  <c r="M270" i="494" s="1"/>
  <c r="J270" i="494" a="1"/>
  <c r="J270" i="494" s="1"/>
  <c r="H270" i="494"/>
  <c r="V269" i="494"/>
  <c r="W269" i="494" s="1"/>
  <c r="N269" i="494"/>
  <c r="K269" i="494"/>
  <c r="M269" i="494" s="1"/>
  <c r="K269" i="494" a="1"/>
  <c r="J269" i="494"/>
  <c r="J269" i="494" a="1"/>
  <c r="H269" i="494"/>
  <c r="V268" i="494"/>
  <c r="W268" i="494" s="1"/>
  <c r="N268" i="494"/>
  <c r="K268" i="494" a="1"/>
  <c r="K268" i="494" s="1"/>
  <c r="M268" i="494" s="1"/>
  <c r="J268" i="494" a="1"/>
  <c r="J268" i="494" s="1"/>
  <c r="H268" i="494"/>
  <c r="W267" i="494"/>
  <c r="V267" i="494"/>
  <c r="N267" i="494"/>
  <c r="K267" i="494" a="1"/>
  <c r="K267" i="494" s="1"/>
  <c r="M267" i="494" s="1"/>
  <c r="J267" i="494" a="1"/>
  <c r="J267" i="494" s="1"/>
  <c r="H267" i="494"/>
  <c r="V266" i="494"/>
  <c r="W266" i="494" s="1"/>
  <c r="N266" i="494"/>
  <c r="K266" i="494" a="1"/>
  <c r="K266" i="494" s="1"/>
  <c r="M266" i="494" s="1"/>
  <c r="J266" i="494" a="1"/>
  <c r="J266" i="494" s="1"/>
  <c r="H266" i="494"/>
  <c r="V265" i="494"/>
  <c r="W265" i="494" s="1"/>
  <c r="N265" i="494"/>
  <c r="K265" i="494"/>
  <c r="M265" i="494" s="1"/>
  <c r="K265" i="494" a="1"/>
  <c r="J265" i="494"/>
  <c r="J265" i="494" a="1"/>
  <c r="H265" i="494"/>
  <c r="N264" i="494"/>
  <c r="K264" i="494" a="1"/>
  <c r="K264" i="494" s="1"/>
  <c r="M264" i="494" s="1"/>
  <c r="H264" i="494"/>
  <c r="W263" i="494"/>
  <c r="V263" i="494"/>
  <c r="N263" i="494"/>
  <c r="K263" i="494" a="1"/>
  <c r="K263" i="494" s="1"/>
  <c r="M263" i="494" s="1"/>
  <c r="J263" i="494" a="1"/>
  <c r="J263" i="494" s="1"/>
  <c r="H263" i="494"/>
  <c r="V262" i="494"/>
  <c r="W262" i="494" s="1"/>
  <c r="N262" i="494"/>
  <c r="K262" i="494" a="1"/>
  <c r="K262" i="494" s="1"/>
  <c r="M262" i="494" s="1"/>
  <c r="J262" i="494" a="1"/>
  <c r="J262" i="494" s="1"/>
  <c r="H262" i="494"/>
  <c r="V261" i="494"/>
  <c r="W261" i="494" s="1"/>
  <c r="N261" i="494"/>
  <c r="K261" i="494"/>
  <c r="M261" i="494" s="1"/>
  <c r="K261" i="494" a="1"/>
  <c r="J261" i="494"/>
  <c r="J261" i="494" a="1"/>
  <c r="H261" i="494"/>
  <c r="V260" i="494"/>
  <c r="W260" i="494" s="1"/>
  <c r="N260" i="494"/>
  <c r="K260" i="494" a="1"/>
  <c r="K260" i="494" s="1"/>
  <c r="M260" i="494" s="1"/>
  <c r="J260" i="494" a="1"/>
  <c r="J260" i="494" s="1"/>
  <c r="H260" i="494"/>
  <c r="W259" i="494"/>
  <c r="V259" i="494"/>
  <c r="N259" i="494"/>
  <c r="K259" i="494" a="1"/>
  <c r="K259" i="494" s="1"/>
  <c r="M259" i="494" s="1"/>
  <c r="J259" i="494" a="1"/>
  <c r="J259" i="494" s="1"/>
  <c r="H259" i="494"/>
  <c r="V258" i="494"/>
  <c r="W258" i="494" s="1"/>
  <c r="N258" i="494"/>
  <c r="K258" i="494" a="1"/>
  <c r="K258" i="494" s="1"/>
  <c r="M258" i="494" s="1"/>
  <c r="J258" i="494" a="1"/>
  <c r="J258" i="494" s="1"/>
  <c r="H258" i="494"/>
  <c r="V257" i="494"/>
  <c r="V291" i="494" s="1"/>
  <c r="W291" i="494" s="1"/>
  <c r="N257" i="494"/>
  <c r="K257" i="494"/>
  <c r="K257" i="494" a="1"/>
  <c r="J257" i="494"/>
  <c r="J257" i="494" a="1"/>
  <c r="H257" i="494"/>
  <c r="H291" i="494" s="1"/>
  <c r="AA256" i="494"/>
  <c r="Z256" i="494"/>
  <c r="Y256" i="494"/>
  <c r="X256" i="494"/>
  <c r="U256" i="494"/>
  <c r="T256" i="494"/>
  <c r="S256" i="494"/>
  <c r="R256" i="494"/>
  <c r="Q256" i="494"/>
  <c r="P256" i="494"/>
  <c r="O256" i="494"/>
  <c r="I256" i="494"/>
  <c r="G256" i="494"/>
  <c r="K249" i="494"/>
  <c r="M249" i="494" s="1"/>
  <c r="K249" i="494" a="1"/>
  <c r="K248" i="494" a="1"/>
  <c r="K248" i="494" s="1"/>
  <c r="M248" i="494" s="1"/>
  <c r="K247" i="494" a="1"/>
  <c r="K247" i="494" s="1"/>
  <c r="M247" i="494" s="1"/>
  <c r="K246" i="494" a="1"/>
  <c r="K246" i="494" s="1"/>
  <c r="M246" i="494" s="1"/>
  <c r="V245" i="494"/>
  <c r="W245" i="494" s="1"/>
  <c r="N245" i="494"/>
  <c r="N245" i="125" s="1"/>
  <c r="K245" i="494" a="1"/>
  <c r="K245" i="494" s="1"/>
  <c r="M245" i="494" s="1"/>
  <c r="J245" i="494" a="1"/>
  <c r="J245" i="494" s="1"/>
  <c r="H245" i="494"/>
  <c r="V244" i="494"/>
  <c r="W244" i="494" s="1"/>
  <c r="N244" i="494"/>
  <c r="N244" i="125" s="1"/>
  <c r="K244" i="494"/>
  <c r="M244" i="494" s="1"/>
  <c r="K244" i="494" a="1"/>
  <c r="J244" i="494"/>
  <c r="J244" i="494" a="1"/>
  <c r="H244" i="494"/>
  <c r="V243" i="494"/>
  <c r="W243" i="494" s="1"/>
  <c r="N243" i="494"/>
  <c r="N243" i="125" s="1"/>
  <c r="K243" i="494" a="1"/>
  <c r="K243" i="494" s="1"/>
  <c r="M243" i="494" s="1"/>
  <c r="J243" i="494" a="1"/>
  <c r="J243" i="494" s="1"/>
  <c r="H243" i="494"/>
  <c r="W242" i="494"/>
  <c r="V242" i="494"/>
  <c r="N242" i="494"/>
  <c r="N242" i="125" s="1"/>
  <c r="K242" i="494" a="1"/>
  <c r="K242" i="494" s="1"/>
  <c r="M242" i="494" s="1"/>
  <c r="J242" i="494" a="1"/>
  <c r="J242" i="494" s="1"/>
  <c r="H242" i="494"/>
  <c r="M241" i="494"/>
  <c r="V240" i="494"/>
  <c r="W240" i="494" s="1"/>
  <c r="N240" i="494"/>
  <c r="N240" i="125" s="1"/>
  <c r="K240" i="494"/>
  <c r="M240" i="494" s="1"/>
  <c r="K240" i="494" a="1"/>
  <c r="J240" i="494"/>
  <c r="J240" i="494" a="1"/>
  <c r="H240" i="494"/>
  <c r="V239" i="494"/>
  <c r="W239" i="494" s="1"/>
  <c r="N239" i="494"/>
  <c r="N239" i="125" s="1"/>
  <c r="K239" i="494" a="1"/>
  <c r="K239" i="494" s="1"/>
  <c r="M239" i="494" s="1"/>
  <c r="J239" i="494" a="1"/>
  <c r="J239" i="494" s="1"/>
  <c r="H239" i="494"/>
  <c r="K238" i="494" a="1"/>
  <c r="K238" i="494" s="1"/>
  <c r="M238" i="494" s="1"/>
  <c r="H238" i="494"/>
  <c r="H237" i="494"/>
  <c r="V236" i="494"/>
  <c r="W236" i="494" s="1"/>
  <c r="N236" i="494"/>
  <c r="N236" i="125" s="1"/>
  <c r="K236" i="494" a="1"/>
  <c r="K236" i="494" s="1"/>
  <c r="M236" i="494" s="1"/>
  <c r="J236" i="494" a="1"/>
  <c r="J236" i="494" s="1"/>
  <c r="H236" i="494"/>
  <c r="W235" i="494"/>
  <c r="V235" i="494"/>
  <c r="N235" i="494"/>
  <c r="N235" i="125" s="1"/>
  <c r="K235" i="494" a="1"/>
  <c r="K235" i="494" s="1"/>
  <c r="M235" i="494" s="1"/>
  <c r="J235" i="494" a="1"/>
  <c r="J235" i="494" s="1"/>
  <c r="H235" i="494"/>
  <c r="V234" i="494"/>
  <c r="W234" i="494" s="1"/>
  <c r="N234" i="494"/>
  <c r="N234" i="125" s="1"/>
  <c r="K234" i="494" a="1"/>
  <c r="K234" i="494" s="1"/>
  <c r="M234" i="494" s="1"/>
  <c r="J234" i="494" a="1"/>
  <c r="J234" i="494" s="1"/>
  <c r="H234" i="494"/>
  <c r="V233" i="494"/>
  <c r="W233" i="494" s="1"/>
  <c r="N233" i="494"/>
  <c r="N233" i="125" s="1"/>
  <c r="K233" i="494"/>
  <c r="M233" i="494" s="1"/>
  <c r="K233" i="494" a="1"/>
  <c r="J233" i="494"/>
  <c r="J233" i="494" a="1"/>
  <c r="H233" i="494"/>
  <c r="V232" i="494"/>
  <c r="W232" i="494" s="1"/>
  <c r="N232" i="494"/>
  <c r="N232" i="125" s="1"/>
  <c r="K232" i="494" a="1"/>
  <c r="K232" i="494" s="1"/>
  <c r="M232" i="494" s="1"/>
  <c r="J232" i="494" a="1"/>
  <c r="J232" i="494" s="1"/>
  <c r="H232" i="494"/>
  <c r="W231" i="494"/>
  <c r="V231" i="494"/>
  <c r="N231" i="494"/>
  <c r="N231" i="125" s="1"/>
  <c r="K231" i="494" a="1"/>
  <c r="K231" i="494" s="1"/>
  <c r="M231" i="494" s="1"/>
  <c r="J231" i="494" a="1"/>
  <c r="J231" i="494" s="1"/>
  <c r="H231" i="494"/>
  <c r="V230" i="494"/>
  <c r="W230" i="494" s="1"/>
  <c r="N230" i="494"/>
  <c r="N230" i="125" s="1"/>
  <c r="K230" i="494" a="1"/>
  <c r="K230" i="494" s="1"/>
  <c r="M230" i="494" s="1"/>
  <c r="J230" i="494" a="1"/>
  <c r="J230" i="494" s="1"/>
  <c r="H230" i="494"/>
  <c r="V229" i="494"/>
  <c r="W229" i="494" s="1"/>
  <c r="N229" i="494"/>
  <c r="N229" i="125" s="1"/>
  <c r="K229" i="494"/>
  <c r="M229" i="494" s="1"/>
  <c r="K229" i="494" a="1"/>
  <c r="J229" i="494"/>
  <c r="J229" i="494" a="1"/>
  <c r="H229" i="494"/>
  <c r="V228" i="494"/>
  <c r="W228" i="494" s="1"/>
  <c r="N228" i="494"/>
  <c r="N228" i="125" s="1"/>
  <c r="K228" i="494" a="1"/>
  <c r="K228" i="494" s="1"/>
  <c r="M228" i="494" s="1"/>
  <c r="J228" i="494" a="1"/>
  <c r="J228" i="494" s="1"/>
  <c r="H228" i="494"/>
  <c r="W227" i="494"/>
  <c r="V227" i="494"/>
  <c r="N227" i="494"/>
  <c r="N227" i="125" s="1"/>
  <c r="K227" i="494" a="1"/>
  <c r="K227" i="494" s="1"/>
  <c r="M227" i="494" s="1"/>
  <c r="J227" i="494" a="1"/>
  <c r="J227" i="494" s="1"/>
  <c r="H227" i="494"/>
  <c r="N226" i="494"/>
  <c r="N226" i="125" s="1"/>
  <c r="K226" i="494" a="1"/>
  <c r="K226" i="494" s="1"/>
  <c r="M226" i="494" s="1"/>
  <c r="N225" i="494"/>
  <c r="N225" i="125" s="1"/>
  <c r="K225" i="494" a="1"/>
  <c r="K225" i="494" s="1"/>
  <c r="M225" i="494" s="1"/>
  <c r="N224" i="494"/>
  <c r="N224" i="125" s="1"/>
  <c r="K224" i="494" a="1"/>
  <c r="K224" i="494" s="1"/>
  <c r="M224" i="494" s="1"/>
  <c r="N223" i="494"/>
  <c r="N223" i="125" s="1"/>
  <c r="K223" i="494" a="1"/>
  <c r="K223" i="494" s="1"/>
  <c r="M223" i="494" s="1"/>
  <c r="N222" i="494"/>
  <c r="N222" i="125" s="1"/>
  <c r="K222" i="494" a="1"/>
  <c r="K222" i="494" s="1"/>
  <c r="M222" i="494" s="1"/>
  <c r="H222" i="494"/>
  <c r="N221" i="494"/>
  <c r="N221" i="125" s="1"/>
  <c r="K221" i="494"/>
  <c r="M221" i="494" s="1"/>
  <c r="K221" i="494" a="1"/>
  <c r="H221" i="494"/>
  <c r="N220" i="494"/>
  <c r="N220" i="125" s="1"/>
  <c r="K220" i="494" a="1"/>
  <c r="K220" i="494" s="1"/>
  <c r="M220" i="494" s="1"/>
  <c r="H220" i="494"/>
  <c r="N219" i="494"/>
  <c r="N219" i="125" s="1"/>
  <c r="K219" i="494" a="1"/>
  <c r="K219" i="494" s="1"/>
  <c r="M219" i="494" s="1"/>
  <c r="H219" i="494"/>
  <c r="V218" i="494"/>
  <c r="W218" i="494" s="1"/>
  <c r="N218" i="494"/>
  <c r="N218" i="125" s="1"/>
  <c r="K218" i="494" a="1"/>
  <c r="K218" i="494" s="1"/>
  <c r="M218" i="494" s="1"/>
  <c r="J218" i="494" a="1"/>
  <c r="J218" i="494" s="1"/>
  <c r="H218" i="494"/>
  <c r="V217" i="494"/>
  <c r="W217" i="494" s="1"/>
  <c r="N217" i="494"/>
  <c r="N217" i="125" s="1"/>
  <c r="K217" i="494"/>
  <c r="M217" i="494" s="1"/>
  <c r="K217" i="494" a="1"/>
  <c r="J217" i="494"/>
  <c r="J217" i="494" a="1"/>
  <c r="H217" i="494"/>
  <c r="V216" i="494"/>
  <c r="W216" i="494" s="1"/>
  <c r="N216" i="494"/>
  <c r="N216" i="125" s="1"/>
  <c r="K216" i="494" a="1"/>
  <c r="K216" i="494" s="1"/>
  <c r="M216" i="494" s="1"/>
  <c r="J216" i="494" a="1"/>
  <c r="J216" i="494" s="1"/>
  <c r="H216" i="494"/>
  <c r="W215" i="494"/>
  <c r="V215" i="494"/>
  <c r="N215" i="494"/>
  <c r="N215" i="125" s="1"/>
  <c r="K215" i="494" a="1"/>
  <c r="K215" i="494" s="1"/>
  <c r="M215" i="494" s="1"/>
  <c r="J215" i="494" a="1"/>
  <c r="J215" i="494" s="1"/>
  <c r="H215" i="494"/>
  <c r="V214" i="494"/>
  <c r="W214" i="494" s="1"/>
  <c r="N214" i="494"/>
  <c r="N214" i="125" s="1"/>
  <c r="K214" i="494" a="1"/>
  <c r="K214" i="494" s="1"/>
  <c r="M214" i="494" s="1"/>
  <c r="J214" i="494" a="1"/>
  <c r="J214" i="494" s="1"/>
  <c r="H214" i="494"/>
  <c r="V213" i="494"/>
  <c r="W213" i="494" s="1"/>
  <c r="N213" i="494"/>
  <c r="N213" i="125" s="1"/>
  <c r="K213" i="494"/>
  <c r="M213" i="494" s="1"/>
  <c r="K213" i="494" a="1"/>
  <c r="J213" i="494"/>
  <c r="J213" i="494" a="1"/>
  <c r="H213" i="494"/>
  <c r="V212" i="494"/>
  <c r="W212" i="494" s="1"/>
  <c r="N212" i="494"/>
  <c r="K212" i="494" a="1"/>
  <c r="K212" i="494" s="1"/>
  <c r="M212" i="494" s="1"/>
  <c r="J212" i="494" a="1"/>
  <c r="J212" i="494" s="1"/>
  <c r="H212" i="494"/>
  <c r="W211" i="494"/>
  <c r="V211" i="494"/>
  <c r="N211" i="494"/>
  <c r="N211" i="490" s="1"/>
  <c r="K211" i="494" a="1"/>
  <c r="K211" i="494" s="1"/>
  <c r="M211" i="494" s="1"/>
  <c r="J211" i="494" a="1"/>
  <c r="J211" i="494" s="1"/>
  <c r="H211" i="494"/>
  <c r="V210" i="494"/>
  <c r="W210" i="494" s="1"/>
  <c r="N210" i="494"/>
  <c r="N210" i="490" s="1"/>
  <c r="K210" i="494" a="1"/>
  <c r="K210" i="494" s="1"/>
  <c r="M210" i="494" s="1"/>
  <c r="J210" i="494" a="1"/>
  <c r="J210" i="494" s="1"/>
  <c r="H210" i="494"/>
  <c r="V209" i="494"/>
  <c r="W209" i="494" s="1"/>
  <c r="N209" i="494"/>
  <c r="N209" i="490" s="1"/>
  <c r="K209" i="494"/>
  <c r="M209" i="494" s="1"/>
  <c r="K209" i="494" a="1"/>
  <c r="J209" i="494"/>
  <c r="J209" i="494" a="1"/>
  <c r="H209" i="494"/>
  <c r="V208" i="494"/>
  <c r="W208" i="494" s="1"/>
  <c r="N208" i="494"/>
  <c r="K208" i="494" a="1"/>
  <c r="K208" i="494" s="1"/>
  <c r="M208" i="494" s="1"/>
  <c r="J208" i="494" a="1"/>
  <c r="J208" i="494" s="1"/>
  <c r="H208" i="494"/>
  <c r="W207" i="494"/>
  <c r="V207" i="494"/>
  <c r="N207" i="494"/>
  <c r="N207" i="125" s="1"/>
  <c r="K207" i="494" a="1"/>
  <c r="K207" i="494" s="1"/>
  <c r="M207" i="494" s="1"/>
  <c r="J207" i="494" a="1"/>
  <c r="J207" i="494" s="1"/>
  <c r="H207" i="494"/>
  <c r="V203" i="494"/>
  <c r="W203" i="494" s="1"/>
  <c r="N203" i="494"/>
  <c r="N203" i="125" s="1"/>
  <c r="K203" i="494" a="1"/>
  <c r="K203" i="494" s="1"/>
  <c r="M203" i="494" s="1"/>
  <c r="J203" i="494" a="1"/>
  <c r="J203" i="494" s="1"/>
  <c r="H203" i="494"/>
  <c r="V202" i="494"/>
  <c r="W202" i="494" s="1"/>
  <c r="N202" i="494"/>
  <c r="N202" i="125" s="1"/>
  <c r="K202" i="494"/>
  <c r="M202" i="494" s="1"/>
  <c r="K202" i="494" a="1"/>
  <c r="J202" i="494"/>
  <c r="J202" i="494" a="1"/>
  <c r="H202" i="494"/>
  <c r="V201" i="494"/>
  <c r="W201" i="494" s="1"/>
  <c r="N201" i="494"/>
  <c r="N201" i="125" s="1"/>
  <c r="K201" i="494" a="1"/>
  <c r="K201" i="494" s="1"/>
  <c r="M201" i="494" s="1"/>
  <c r="J201" i="494" a="1"/>
  <c r="J201" i="494" s="1"/>
  <c r="H201" i="494"/>
  <c r="H200" i="494"/>
  <c r="V199" i="494"/>
  <c r="N199" i="494"/>
  <c r="N256" i="494" s="1"/>
  <c r="K199" i="494" a="1"/>
  <c r="K199" i="494" s="1"/>
  <c r="J199" i="494" a="1"/>
  <c r="J199" i="494" s="1"/>
  <c r="H199" i="494"/>
  <c r="AA198" i="494"/>
  <c r="AA330" i="494" s="1"/>
  <c r="Z198" i="494"/>
  <c r="Z330" i="494" s="1"/>
  <c r="Y198" i="494"/>
  <c r="Y330" i="494" s="1"/>
  <c r="X198" i="494"/>
  <c r="X330" i="494" s="1"/>
  <c r="U198" i="494"/>
  <c r="U330" i="494" s="1"/>
  <c r="T198" i="494"/>
  <c r="T330" i="494" s="1"/>
  <c r="S198" i="494"/>
  <c r="S330" i="494" s="1"/>
  <c r="R198" i="494"/>
  <c r="R330" i="494" s="1"/>
  <c r="Q198" i="494"/>
  <c r="Q330" i="494" s="1"/>
  <c r="P198" i="494"/>
  <c r="O198" i="494"/>
  <c r="I198" i="494"/>
  <c r="I330" i="494" s="1"/>
  <c r="B338" i="494" s="1"/>
  <c r="G198" i="494"/>
  <c r="V197" i="494"/>
  <c r="W197" i="494" s="1"/>
  <c r="N197" i="494"/>
  <c r="N197" i="490" s="1"/>
  <c r="K197" i="494" a="1"/>
  <c r="K197" i="494" s="1"/>
  <c r="M197" i="494" s="1"/>
  <c r="J197" i="494" a="1"/>
  <c r="J197" i="494" s="1"/>
  <c r="H197" i="494"/>
  <c r="V196" i="494"/>
  <c r="W196" i="494" s="1"/>
  <c r="N196" i="494"/>
  <c r="N196" i="490" s="1"/>
  <c r="K196" i="494"/>
  <c r="M196" i="494" s="1"/>
  <c r="K196" i="494" a="1"/>
  <c r="J196" i="494"/>
  <c r="J196" i="494" a="1"/>
  <c r="H196" i="494"/>
  <c r="K195" i="494" a="1"/>
  <c r="K195" i="494" s="1"/>
  <c r="M195" i="494" s="1"/>
  <c r="H195" i="494"/>
  <c r="K194" i="494"/>
  <c r="M194" i="494" s="1"/>
  <c r="K194" i="494" a="1"/>
  <c r="H194" i="494"/>
  <c r="K193" i="494" a="1"/>
  <c r="K193" i="494" s="1"/>
  <c r="M193" i="494" s="1"/>
  <c r="H193" i="494"/>
  <c r="K192" i="494"/>
  <c r="M192" i="494" s="1"/>
  <c r="K192" i="494" a="1"/>
  <c r="H192" i="494"/>
  <c r="V191" i="494"/>
  <c r="W191" i="494" s="1"/>
  <c r="N191" i="494"/>
  <c r="N191" i="490" s="1"/>
  <c r="K191" i="494" a="1"/>
  <c r="K191" i="494" s="1"/>
  <c r="M191" i="494" s="1"/>
  <c r="J191" i="494" a="1"/>
  <c r="J191" i="494" s="1"/>
  <c r="H191" i="494"/>
  <c r="W190" i="494"/>
  <c r="V190" i="494"/>
  <c r="N190" i="494"/>
  <c r="N190" i="490" s="1"/>
  <c r="K190" i="494" a="1"/>
  <c r="K190" i="494" s="1"/>
  <c r="M190" i="494" s="1"/>
  <c r="J190" i="494" a="1"/>
  <c r="J190" i="494" s="1"/>
  <c r="H190" i="494"/>
  <c r="V189" i="494"/>
  <c r="W189" i="494" s="1"/>
  <c r="N189" i="494"/>
  <c r="N189" i="490" s="1"/>
  <c r="K189" i="494" a="1"/>
  <c r="K189" i="494" s="1"/>
  <c r="M189" i="494" s="1"/>
  <c r="J189" i="494" a="1"/>
  <c r="J189" i="494" s="1"/>
  <c r="H189" i="494"/>
  <c r="N188" i="494"/>
  <c r="N188" i="490" s="1"/>
  <c r="K188" i="494"/>
  <c r="M188" i="494" s="1"/>
  <c r="K188" i="494" a="1"/>
  <c r="J188" i="494"/>
  <c r="J188" i="494" a="1"/>
  <c r="H188" i="494"/>
  <c r="N187" i="494"/>
  <c r="N187" i="490" s="1"/>
  <c r="K187" i="494" a="1"/>
  <c r="K187" i="494" s="1"/>
  <c r="M187" i="494" s="1"/>
  <c r="J187" i="494" a="1"/>
  <c r="J187" i="494" s="1"/>
  <c r="H187" i="494"/>
  <c r="V186" i="494"/>
  <c r="W186" i="494" s="1"/>
  <c r="N186" i="494"/>
  <c r="N186" i="490" s="1"/>
  <c r="K186" i="494"/>
  <c r="M186" i="494" s="1"/>
  <c r="K186" i="494" a="1"/>
  <c r="J186" i="494"/>
  <c r="J186" i="494" a="1"/>
  <c r="H186" i="494"/>
  <c r="V185" i="494"/>
  <c r="W185" i="494" s="1"/>
  <c r="N185" i="494"/>
  <c r="N185" i="490" s="1"/>
  <c r="K185" i="494" a="1"/>
  <c r="K185" i="494" s="1"/>
  <c r="M185" i="494" s="1"/>
  <c r="J185" i="494" a="1"/>
  <c r="J185" i="494" s="1"/>
  <c r="H185" i="494"/>
  <c r="N184" i="494"/>
  <c r="N184" i="490" s="1"/>
  <c r="K184" i="494" a="1"/>
  <c r="K184" i="494" s="1"/>
  <c r="M184" i="494" s="1"/>
  <c r="H184" i="494"/>
  <c r="N183" i="494"/>
  <c r="N183" i="490" s="1"/>
  <c r="K183" i="494" a="1"/>
  <c r="K183" i="494" s="1"/>
  <c r="M183" i="494" s="1"/>
  <c r="H183" i="494"/>
  <c r="W182" i="494"/>
  <c r="V182" i="494"/>
  <c r="N182" i="494"/>
  <c r="K182" i="494" a="1"/>
  <c r="K182" i="494" s="1"/>
  <c r="M182" i="494" s="1"/>
  <c r="J182" i="494" a="1"/>
  <c r="J182" i="494" s="1"/>
  <c r="H182" i="494"/>
  <c r="V181" i="494"/>
  <c r="W181" i="494" s="1"/>
  <c r="N181" i="494"/>
  <c r="N181" i="125" s="1"/>
  <c r="K181" i="494" a="1"/>
  <c r="K181" i="494" s="1"/>
  <c r="M181" i="494" s="1"/>
  <c r="J181" i="494" a="1"/>
  <c r="J181" i="494" s="1"/>
  <c r="H181" i="494"/>
  <c r="V180" i="494"/>
  <c r="W180" i="494" s="1"/>
  <c r="N180" i="494"/>
  <c r="N180" i="125" s="1"/>
  <c r="K180" i="494"/>
  <c r="M180" i="494" s="1"/>
  <c r="K180" i="494" a="1"/>
  <c r="J180" i="494"/>
  <c r="J180" i="494" a="1"/>
  <c r="H180" i="494"/>
  <c r="V179" i="494"/>
  <c r="W179" i="494" s="1"/>
  <c r="N179" i="494"/>
  <c r="N179" i="125" s="1"/>
  <c r="K179" i="494" a="1"/>
  <c r="K179" i="494" s="1"/>
  <c r="M179" i="494" s="1"/>
  <c r="J179" i="494" a="1"/>
  <c r="J179" i="494" s="1"/>
  <c r="H179" i="494"/>
  <c r="V178" i="494"/>
  <c r="W178" i="494" s="1"/>
  <c r="N178" i="494"/>
  <c r="N178" i="125" s="1"/>
  <c r="K178" i="494" a="1"/>
  <c r="K178" i="494" s="1"/>
  <c r="M178" i="494" s="1"/>
  <c r="J178" i="494" a="1"/>
  <c r="J178" i="494" s="1"/>
  <c r="H178" i="494"/>
  <c r="V177" i="494"/>
  <c r="V198" i="494" s="1"/>
  <c r="N177" i="494"/>
  <c r="N198" i="494" s="1"/>
  <c r="K177" i="494" a="1"/>
  <c r="K177" i="494" s="1"/>
  <c r="J177" i="494" a="1"/>
  <c r="J177" i="494" s="1"/>
  <c r="H177" i="494"/>
  <c r="H198" i="494" s="1"/>
  <c r="X170" i="494"/>
  <c r="X169" i="494"/>
  <c r="G169" i="494"/>
  <c r="C169" i="494"/>
  <c r="X168" i="494"/>
  <c r="I168" i="494"/>
  <c r="E168" i="494"/>
  <c r="K168" i="494" s="1"/>
  <c r="M168" i="494" s="1"/>
  <c r="I167" i="494"/>
  <c r="E167" i="494"/>
  <c r="K167" i="494" s="1"/>
  <c r="M167" i="494" s="1"/>
  <c r="I166" i="494"/>
  <c r="E166" i="494"/>
  <c r="K166" i="494" s="1"/>
  <c r="M166" i="494" s="1"/>
  <c r="X165" i="494"/>
  <c r="I165" i="494"/>
  <c r="I169" i="494" s="1"/>
  <c r="E165" i="494"/>
  <c r="AA162" i="494"/>
  <c r="Z162" i="494"/>
  <c r="Y162" i="494"/>
  <c r="X162" i="494"/>
  <c r="U162" i="494"/>
  <c r="T162" i="494"/>
  <c r="S162" i="494"/>
  <c r="R162" i="494"/>
  <c r="Q162" i="494"/>
  <c r="P162" i="494"/>
  <c r="O162" i="494"/>
  <c r="I162" i="494"/>
  <c r="G162" i="494"/>
  <c r="C519" i="494" s="1"/>
  <c r="V157" i="494"/>
  <c r="W157" i="494" s="1"/>
  <c r="N157" i="494"/>
  <c r="N157" i="125" s="1"/>
  <c r="K157" i="494"/>
  <c r="K157" i="494" a="1"/>
  <c r="J157" i="494" a="1"/>
  <c r="J157" i="494" s="1"/>
  <c r="H157" i="494"/>
  <c r="H157" i="125" s="1"/>
  <c r="D157" i="494"/>
  <c r="V156" i="494"/>
  <c r="W156" i="494" s="1"/>
  <c r="N156" i="494"/>
  <c r="N156" i="489" s="1"/>
  <c r="K156" i="494" a="1"/>
  <c r="K156" i="494" s="1"/>
  <c r="M156" i="494" s="1"/>
  <c r="J156" i="494" a="1"/>
  <c r="J156" i="494" s="1"/>
  <c r="H156" i="494"/>
  <c r="H156" i="489" s="1"/>
  <c r="V152" i="494"/>
  <c r="W152" i="494" s="1"/>
  <c r="N152" i="494"/>
  <c r="K152" i="494" a="1"/>
  <c r="K152" i="494" s="1"/>
  <c r="M152" i="494" s="1"/>
  <c r="J152" i="494" a="1"/>
  <c r="J152" i="494" s="1"/>
  <c r="H152" i="494"/>
  <c r="H152" i="125" s="1"/>
  <c r="V151" i="494"/>
  <c r="W151" i="494" s="1"/>
  <c r="N151" i="494"/>
  <c r="K151" i="494"/>
  <c r="M151" i="494" s="1"/>
  <c r="K151" i="494" a="1"/>
  <c r="J151" i="494"/>
  <c r="J151" i="494" a="1"/>
  <c r="H151" i="494"/>
  <c r="V149" i="494"/>
  <c r="W149" i="494" s="1"/>
  <c r="N149" i="494"/>
  <c r="K149" i="494" a="1"/>
  <c r="K149" i="494" s="1"/>
  <c r="M149" i="494" s="1"/>
  <c r="J149" i="494" a="1"/>
  <c r="J149" i="494" s="1"/>
  <c r="H149" i="494"/>
  <c r="V148" i="494"/>
  <c r="W148" i="494" s="1"/>
  <c r="N148" i="494"/>
  <c r="N148" i="125" s="1"/>
  <c r="K148" i="494"/>
  <c r="M148" i="494" s="1"/>
  <c r="K148" i="494" a="1"/>
  <c r="J148" i="494" a="1"/>
  <c r="J148" i="494" s="1"/>
  <c r="H148" i="494"/>
  <c r="V147" i="494"/>
  <c r="W147" i="494" s="1"/>
  <c r="N147" i="494"/>
  <c r="K147" i="494" a="1"/>
  <c r="K147" i="494" s="1"/>
  <c r="M147" i="494" s="1"/>
  <c r="J147" i="494" a="1"/>
  <c r="J147" i="494" s="1"/>
  <c r="H147" i="494"/>
  <c r="V146" i="494"/>
  <c r="V162" i="494" s="1"/>
  <c r="W162" i="494" s="1"/>
  <c r="N146" i="494"/>
  <c r="K146" i="494"/>
  <c r="K146" i="494" a="1"/>
  <c r="J146" i="494"/>
  <c r="J146" i="494" a="1"/>
  <c r="H146" i="494"/>
  <c r="H146" i="125" s="1"/>
  <c r="AA145" i="494"/>
  <c r="Z145" i="494"/>
  <c r="Y145" i="494"/>
  <c r="X145" i="494"/>
  <c r="U145" i="494"/>
  <c r="T145" i="494"/>
  <c r="S145" i="494"/>
  <c r="Q145" i="494"/>
  <c r="P145" i="494"/>
  <c r="O145" i="494"/>
  <c r="R169" i="494" s="1"/>
  <c r="I145" i="494"/>
  <c r="G145" i="494"/>
  <c r="C518" i="494" s="1"/>
  <c r="V144" i="494"/>
  <c r="W144" i="494" s="1"/>
  <c r="N144" i="494"/>
  <c r="K144" i="494" a="1"/>
  <c r="K144" i="494" s="1"/>
  <c r="M144" i="494" s="1"/>
  <c r="J144" i="494" a="1"/>
  <c r="J144" i="494" s="1"/>
  <c r="H144" i="494"/>
  <c r="W142" i="494"/>
  <c r="V142" i="494"/>
  <c r="N142" i="494"/>
  <c r="K142" i="494" a="1"/>
  <c r="K142" i="494" s="1"/>
  <c r="M142" i="494" s="1"/>
  <c r="J142" i="494" a="1"/>
  <c r="J142" i="494" s="1"/>
  <c r="H142" i="494"/>
  <c r="V141" i="494"/>
  <c r="W141" i="494" s="1"/>
  <c r="N141" i="494"/>
  <c r="K141" i="494" a="1"/>
  <c r="K141" i="494" s="1"/>
  <c r="M141" i="494" s="1"/>
  <c r="J141" i="494" a="1"/>
  <c r="J141" i="494" s="1"/>
  <c r="H141" i="494"/>
  <c r="H141" i="125" s="1"/>
  <c r="V140" i="494"/>
  <c r="W140" i="494" s="1"/>
  <c r="N140" i="494"/>
  <c r="K140" i="494"/>
  <c r="M140" i="494" s="1"/>
  <c r="K140" i="494" a="1"/>
  <c r="J140" i="494"/>
  <c r="J140" i="494" a="1"/>
  <c r="H140" i="494"/>
  <c r="V139" i="494"/>
  <c r="W139" i="494" s="1"/>
  <c r="N139" i="494"/>
  <c r="N139" i="125" s="1"/>
  <c r="K139" i="494" a="1"/>
  <c r="K139" i="494" s="1"/>
  <c r="M139" i="494" s="1"/>
  <c r="J139" i="494" a="1"/>
  <c r="J139" i="494" s="1"/>
  <c r="H139" i="494"/>
  <c r="W138" i="494"/>
  <c r="V138" i="494"/>
  <c r="V145" i="494" s="1"/>
  <c r="W145" i="494" s="1"/>
  <c r="N138" i="494"/>
  <c r="K138" i="494" a="1"/>
  <c r="K138" i="494" s="1"/>
  <c r="K145" i="494" s="1"/>
  <c r="J138" i="494" a="1"/>
  <c r="J138" i="494" s="1"/>
  <c r="H138" i="494"/>
  <c r="AA137" i="494"/>
  <c r="AA137" i="489" s="1"/>
  <c r="Z137" i="494"/>
  <c r="Z137" i="489" s="1"/>
  <c r="Y137" i="494"/>
  <c r="Y137" i="489" s="1"/>
  <c r="X137" i="494"/>
  <c r="X137" i="489" s="1"/>
  <c r="U137" i="494"/>
  <c r="U137" i="489" s="1"/>
  <c r="T137" i="494"/>
  <c r="T137" i="489" s="1"/>
  <c r="S137" i="494"/>
  <c r="S137" i="489" s="1"/>
  <c r="Q137" i="494"/>
  <c r="Q137" i="489" s="1"/>
  <c r="P137" i="494"/>
  <c r="P137" i="489" s="1"/>
  <c r="O137" i="494"/>
  <c r="I137" i="494"/>
  <c r="G137" i="494"/>
  <c r="C517" i="494" s="1"/>
  <c r="V136" i="494"/>
  <c r="W136" i="494" s="1"/>
  <c r="N136" i="494"/>
  <c r="K136" i="494" a="1"/>
  <c r="K136" i="494" s="1"/>
  <c r="M136" i="494" s="1"/>
  <c r="J136" i="494" a="1"/>
  <c r="J136" i="494" s="1"/>
  <c r="H136" i="494"/>
  <c r="V135" i="494"/>
  <c r="W135" i="494" s="1"/>
  <c r="N135" i="494"/>
  <c r="K135" i="494"/>
  <c r="M135" i="494" s="1"/>
  <c r="K135" i="494" a="1"/>
  <c r="J135" i="494" a="1"/>
  <c r="J135" i="494" s="1"/>
  <c r="H135" i="494"/>
  <c r="H135" i="125" s="1"/>
  <c r="V134" i="494"/>
  <c r="W134" i="494" s="1"/>
  <c r="N134" i="494"/>
  <c r="K134" i="494" a="1"/>
  <c r="K134" i="494" s="1"/>
  <c r="M134" i="494" s="1"/>
  <c r="J134" i="494" a="1"/>
  <c r="J134" i="494" s="1"/>
  <c r="H134" i="494"/>
  <c r="V133" i="494"/>
  <c r="W133" i="494" s="1"/>
  <c r="N133" i="494"/>
  <c r="N133" i="125" s="1"/>
  <c r="K133" i="494"/>
  <c r="M133" i="494" s="1"/>
  <c r="K133" i="494" a="1"/>
  <c r="J133" i="494"/>
  <c r="J133" i="494" a="1"/>
  <c r="H133" i="494"/>
  <c r="V132" i="494"/>
  <c r="W132" i="494" s="1"/>
  <c r="N132" i="494"/>
  <c r="K132" i="494" a="1"/>
  <c r="K132" i="494" s="1"/>
  <c r="M132" i="494" s="1"/>
  <c r="J132" i="494" a="1"/>
  <c r="J132" i="494" s="1"/>
  <c r="H132" i="494"/>
  <c r="W131" i="494"/>
  <c r="V131" i="494"/>
  <c r="N131" i="494"/>
  <c r="K131" i="494" a="1"/>
  <c r="K131" i="494" s="1"/>
  <c r="M131" i="494" s="1"/>
  <c r="J131" i="494" a="1"/>
  <c r="J131" i="494" s="1"/>
  <c r="H131" i="494"/>
  <c r="H131" i="125" s="1"/>
  <c r="V130" i="494"/>
  <c r="W130" i="494" s="1"/>
  <c r="N130" i="494"/>
  <c r="K130" i="494" a="1"/>
  <c r="K130" i="494" s="1"/>
  <c r="M130" i="494" s="1"/>
  <c r="J130" i="494" a="1"/>
  <c r="J130" i="494" s="1"/>
  <c r="H130" i="494"/>
  <c r="V129" i="494"/>
  <c r="W129" i="494" s="1"/>
  <c r="N129" i="494"/>
  <c r="N129" i="125" s="1"/>
  <c r="K129" i="494"/>
  <c r="M129" i="494" s="1"/>
  <c r="K129" i="494" a="1"/>
  <c r="J129" i="494"/>
  <c r="J129" i="494" a="1"/>
  <c r="H129" i="494"/>
  <c r="V128" i="494"/>
  <c r="W128" i="494" s="1"/>
  <c r="N128" i="494"/>
  <c r="K128" i="494" a="1"/>
  <c r="K128" i="494" s="1"/>
  <c r="M128" i="494" s="1"/>
  <c r="J128" i="494" a="1"/>
  <c r="J128" i="494" s="1"/>
  <c r="H128" i="494"/>
  <c r="W127" i="494"/>
  <c r="V127" i="494"/>
  <c r="N127" i="494"/>
  <c r="K127" i="494" a="1"/>
  <c r="K127" i="494" s="1"/>
  <c r="M127" i="494" s="1"/>
  <c r="J127" i="494" a="1"/>
  <c r="J127" i="494" s="1"/>
  <c r="H127" i="494"/>
  <c r="H127" i="125" s="1"/>
  <c r="V126" i="494"/>
  <c r="W126" i="494" s="1"/>
  <c r="N126" i="494"/>
  <c r="K126" i="494" a="1"/>
  <c r="K126" i="494" s="1"/>
  <c r="M126" i="494" s="1"/>
  <c r="J126" i="494" a="1"/>
  <c r="J126" i="494" s="1"/>
  <c r="H126" i="494"/>
  <c r="V125" i="494"/>
  <c r="W125" i="494" s="1"/>
  <c r="N125" i="494"/>
  <c r="N125" i="125" s="1"/>
  <c r="K125" i="494"/>
  <c r="M125" i="494" s="1"/>
  <c r="K125" i="494" a="1"/>
  <c r="J125" i="494"/>
  <c r="J125" i="494" a="1"/>
  <c r="H125" i="494"/>
  <c r="V124" i="494"/>
  <c r="W124" i="494" s="1"/>
  <c r="N124" i="494"/>
  <c r="K124" i="494" a="1"/>
  <c r="K124" i="494" s="1"/>
  <c r="M124" i="494" s="1"/>
  <c r="J124" i="494" a="1"/>
  <c r="J124" i="494" s="1"/>
  <c r="H124" i="494"/>
  <c r="W123" i="494"/>
  <c r="V123" i="494"/>
  <c r="N123" i="494"/>
  <c r="K123" i="494" a="1"/>
  <c r="K123" i="494" s="1"/>
  <c r="M123" i="494" s="1"/>
  <c r="J123" i="494" a="1"/>
  <c r="J123" i="494" s="1"/>
  <c r="H123" i="494"/>
  <c r="H123" i="125" s="1"/>
  <c r="V122" i="494"/>
  <c r="W122" i="494" s="1"/>
  <c r="N122" i="494"/>
  <c r="K122" i="494" a="1"/>
  <c r="K122" i="494" s="1"/>
  <c r="J122" i="494" a="1"/>
  <c r="J122" i="494" s="1"/>
  <c r="H122" i="494"/>
  <c r="AA121" i="494"/>
  <c r="Z121" i="494"/>
  <c r="Y121" i="494"/>
  <c r="X121" i="494"/>
  <c r="U121" i="494"/>
  <c r="T121" i="494"/>
  <c r="S121" i="494"/>
  <c r="R121" i="494"/>
  <c r="Q121" i="494"/>
  <c r="P121" i="494"/>
  <c r="O121" i="494"/>
  <c r="I121" i="494"/>
  <c r="G121" i="494"/>
  <c r="C516" i="494" s="1"/>
  <c r="V120" i="494"/>
  <c r="W120" i="494" s="1"/>
  <c r="N120" i="494"/>
  <c r="N120" i="125" s="1"/>
  <c r="K120" i="494" a="1"/>
  <c r="K120" i="494" s="1"/>
  <c r="M120" i="494" s="1"/>
  <c r="J120" i="494" a="1"/>
  <c r="J120" i="494" s="1"/>
  <c r="H120" i="494"/>
  <c r="V119" i="494"/>
  <c r="W119" i="494" s="1"/>
  <c r="N119" i="494"/>
  <c r="K119" i="494"/>
  <c r="M119" i="494" s="1"/>
  <c r="K119" i="494" a="1"/>
  <c r="J119" i="494"/>
  <c r="J119" i="494" a="1"/>
  <c r="H119" i="494"/>
  <c r="V118" i="494"/>
  <c r="W118" i="494" s="1"/>
  <c r="N118" i="494"/>
  <c r="K118" i="494" a="1"/>
  <c r="K118" i="494" s="1"/>
  <c r="M118" i="494" s="1"/>
  <c r="J118" i="494" a="1"/>
  <c r="J118" i="494" s="1"/>
  <c r="H118" i="494"/>
  <c r="H118" i="125" s="1"/>
  <c r="K117" i="494"/>
  <c r="K117" i="494" a="1"/>
  <c r="H117" i="494"/>
  <c r="K116" i="494" a="1"/>
  <c r="K116" i="494" s="1"/>
  <c r="H116" i="494"/>
  <c r="K115" i="494" a="1"/>
  <c r="K115" i="494" s="1"/>
  <c r="H115" i="494"/>
  <c r="V114" i="494"/>
  <c r="W114" i="494" s="1"/>
  <c r="N114" i="494"/>
  <c r="N114" i="125" s="1"/>
  <c r="K114" i="494" a="1"/>
  <c r="K114" i="494" s="1"/>
  <c r="M114" i="494" s="1"/>
  <c r="J114" i="494" a="1"/>
  <c r="J114" i="494" s="1"/>
  <c r="H114" i="494"/>
  <c r="V113" i="494"/>
  <c r="W113" i="494" s="1"/>
  <c r="N113" i="494"/>
  <c r="K113" i="494"/>
  <c r="M113" i="494" s="1"/>
  <c r="K113" i="494" a="1"/>
  <c r="J113" i="494"/>
  <c r="J113" i="494" a="1"/>
  <c r="H113" i="494"/>
  <c r="N112" i="494"/>
  <c r="N112" i="125" s="1"/>
  <c r="K112" i="494" a="1"/>
  <c r="K112" i="494" s="1"/>
  <c r="M112" i="494" s="1"/>
  <c r="H112" i="494"/>
  <c r="H112" i="125" s="1"/>
  <c r="N111" i="494"/>
  <c r="K111" i="494" a="1"/>
  <c r="K111" i="494" s="1"/>
  <c r="M111" i="494" s="1"/>
  <c r="H111" i="494"/>
  <c r="N110" i="494"/>
  <c r="K110" i="494" a="1"/>
  <c r="K110" i="494" s="1"/>
  <c r="M110" i="494" s="1"/>
  <c r="H110" i="494"/>
  <c r="N109" i="494"/>
  <c r="K109" i="494"/>
  <c r="M109" i="494" s="1"/>
  <c r="K109" i="494" a="1"/>
  <c r="H109" i="494"/>
  <c r="N108" i="494"/>
  <c r="N108" i="125" s="1"/>
  <c r="K108" i="494" a="1"/>
  <c r="K108" i="494" s="1"/>
  <c r="M108" i="494" s="1"/>
  <c r="H108" i="494"/>
  <c r="H108" i="125" s="1"/>
  <c r="N107" i="494"/>
  <c r="K107" i="494" a="1"/>
  <c r="K107" i="494" s="1"/>
  <c r="M107" i="494" s="1"/>
  <c r="H107" i="494"/>
  <c r="V106" i="494"/>
  <c r="W106" i="494" s="1"/>
  <c r="N106" i="494"/>
  <c r="N106" i="125" s="1"/>
  <c r="K106" i="494" a="1"/>
  <c r="K106" i="494" s="1"/>
  <c r="M106" i="494" s="1"/>
  <c r="J106" i="494" a="1"/>
  <c r="J106" i="494" s="1"/>
  <c r="H106" i="494"/>
  <c r="V105" i="494"/>
  <c r="W105" i="494" s="1"/>
  <c r="N105" i="494"/>
  <c r="K105" i="494"/>
  <c r="M105" i="494" s="1"/>
  <c r="K105" i="494" a="1"/>
  <c r="J105" i="494"/>
  <c r="J105" i="494" a="1"/>
  <c r="H105" i="494"/>
  <c r="V104" i="494"/>
  <c r="W104" i="494" s="1"/>
  <c r="N104" i="494"/>
  <c r="K104" i="494" a="1"/>
  <c r="K104" i="494" s="1"/>
  <c r="M104" i="494" s="1"/>
  <c r="J104" i="494" a="1"/>
  <c r="J104" i="494" s="1"/>
  <c r="H104" i="494"/>
  <c r="H104" i="125" s="1"/>
  <c r="W103" i="494"/>
  <c r="V103" i="494"/>
  <c r="N103" i="494"/>
  <c r="K103" i="494" a="1"/>
  <c r="K103" i="494" s="1"/>
  <c r="M103" i="494" s="1"/>
  <c r="J103" i="494" a="1"/>
  <c r="J103" i="494" s="1"/>
  <c r="H103" i="494"/>
  <c r="V102" i="494"/>
  <c r="W102" i="494" s="1"/>
  <c r="N102" i="494"/>
  <c r="N102" i="125" s="1"/>
  <c r="K102" i="494" a="1"/>
  <c r="K102" i="494" s="1"/>
  <c r="M102" i="494" s="1"/>
  <c r="J102" i="494" a="1"/>
  <c r="J102" i="494" s="1"/>
  <c r="H102" i="494"/>
  <c r="V101" i="494"/>
  <c r="W101" i="494" s="1"/>
  <c r="N101" i="494"/>
  <c r="K101" i="494"/>
  <c r="M101" i="494" s="1"/>
  <c r="K101" i="494" a="1"/>
  <c r="J101" i="494"/>
  <c r="J101" i="494" a="1"/>
  <c r="H101" i="494"/>
  <c r="V100" i="494"/>
  <c r="W100" i="494" s="1"/>
  <c r="N100" i="494"/>
  <c r="K100" i="494" a="1"/>
  <c r="K100" i="494" s="1"/>
  <c r="M100" i="494" s="1"/>
  <c r="J100" i="494" a="1"/>
  <c r="J100" i="494" s="1"/>
  <c r="H100" i="494"/>
  <c r="H100" i="125" s="1"/>
  <c r="W99" i="494"/>
  <c r="V99" i="494"/>
  <c r="N99" i="494"/>
  <c r="K99" i="494" a="1"/>
  <c r="K99" i="494" s="1"/>
  <c r="M99" i="494" s="1"/>
  <c r="J99" i="494" a="1"/>
  <c r="J99" i="494" s="1"/>
  <c r="H99" i="494"/>
  <c r="V98" i="494"/>
  <c r="W98" i="494" s="1"/>
  <c r="N98" i="494"/>
  <c r="N98" i="125" s="1"/>
  <c r="K98" i="494" a="1"/>
  <c r="K98" i="494" s="1"/>
  <c r="M98" i="494" s="1"/>
  <c r="J98" i="494" a="1"/>
  <c r="J98" i="494" s="1"/>
  <c r="H98" i="494"/>
  <c r="V97" i="494"/>
  <c r="W97" i="494" s="1"/>
  <c r="N97" i="494"/>
  <c r="K97" i="494"/>
  <c r="M97" i="494" s="1"/>
  <c r="K97" i="494" a="1"/>
  <c r="J97" i="494"/>
  <c r="J97" i="494" a="1"/>
  <c r="H97" i="494"/>
  <c r="V96" i="494"/>
  <c r="W96" i="494" s="1"/>
  <c r="N96" i="494"/>
  <c r="K96" i="494" a="1"/>
  <c r="K96" i="494" s="1"/>
  <c r="M96" i="494" s="1"/>
  <c r="J96" i="494" a="1"/>
  <c r="J96" i="494" s="1"/>
  <c r="H96" i="494"/>
  <c r="H96" i="125" s="1"/>
  <c r="W95" i="494"/>
  <c r="V95" i="494"/>
  <c r="N95" i="494"/>
  <c r="K95" i="494" a="1"/>
  <c r="K95" i="494" s="1"/>
  <c r="M95" i="494" s="1"/>
  <c r="J95" i="494" a="1"/>
  <c r="J95" i="494" s="1"/>
  <c r="H95" i="494"/>
  <c r="K94" i="494"/>
  <c r="M94" i="494" s="1"/>
  <c r="K94" i="494" a="1"/>
  <c r="H94" i="494"/>
  <c r="V93" i="494"/>
  <c r="W93" i="494" s="1"/>
  <c r="N93" i="494"/>
  <c r="K93" i="494" a="1"/>
  <c r="K93" i="494" s="1"/>
  <c r="M93" i="494" s="1"/>
  <c r="J93" i="494" a="1"/>
  <c r="J93" i="494" s="1"/>
  <c r="H93" i="494"/>
  <c r="W92" i="494"/>
  <c r="V92" i="494"/>
  <c r="N92" i="494"/>
  <c r="K92" i="494" a="1"/>
  <c r="K92" i="494" s="1"/>
  <c r="M92" i="494" s="1"/>
  <c r="J92" i="494" a="1"/>
  <c r="J92" i="494" s="1"/>
  <c r="H92" i="494"/>
  <c r="H92" i="125" s="1"/>
  <c r="V91" i="494"/>
  <c r="W91" i="494" s="1"/>
  <c r="N91" i="494"/>
  <c r="K91" i="494" a="1"/>
  <c r="K91" i="494" s="1"/>
  <c r="M91" i="494" s="1"/>
  <c r="J91" i="494" a="1"/>
  <c r="J91" i="494" s="1"/>
  <c r="H91" i="494"/>
  <c r="V90" i="494"/>
  <c r="W90" i="494" s="1"/>
  <c r="N90" i="494"/>
  <c r="N90" i="125" s="1"/>
  <c r="K90" i="494"/>
  <c r="M90" i="494" s="1"/>
  <c r="K90" i="494" a="1"/>
  <c r="J90" i="494"/>
  <c r="J90" i="494" a="1"/>
  <c r="H90" i="494"/>
  <c r="V89" i="494"/>
  <c r="W89" i="494" s="1"/>
  <c r="N89" i="494"/>
  <c r="K89" i="494" a="1"/>
  <c r="K89" i="494" s="1"/>
  <c r="M89" i="494" s="1"/>
  <c r="J89" i="494" a="1"/>
  <c r="J89" i="494" s="1"/>
  <c r="H89" i="494"/>
  <c r="W88" i="494"/>
  <c r="V88" i="494"/>
  <c r="N88" i="494"/>
  <c r="K88" i="494" a="1"/>
  <c r="K88" i="494" s="1"/>
  <c r="M88" i="494" s="1"/>
  <c r="J88" i="494" a="1"/>
  <c r="J88" i="494" s="1"/>
  <c r="H88" i="494"/>
  <c r="H88" i="125" s="1"/>
  <c r="V87" i="494"/>
  <c r="V121" i="494" s="1"/>
  <c r="W121" i="494" s="1"/>
  <c r="N87" i="494"/>
  <c r="K87" i="494" a="1"/>
  <c r="K87" i="494" s="1"/>
  <c r="J87" i="494" a="1"/>
  <c r="J87" i="494" s="1"/>
  <c r="H87" i="494"/>
  <c r="AA86" i="494"/>
  <c r="Z86" i="494"/>
  <c r="Y86" i="494"/>
  <c r="X86" i="494"/>
  <c r="U86" i="494"/>
  <c r="T86" i="494"/>
  <c r="S86" i="494"/>
  <c r="R86" i="494"/>
  <c r="Q86" i="494"/>
  <c r="P86" i="494"/>
  <c r="O86" i="494"/>
  <c r="I86" i="494"/>
  <c r="G86" i="494"/>
  <c r="C515" i="494" s="1"/>
  <c r="K85" i="494" a="1"/>
  <c r="K85" i="494" s="1"/>
  <c r="H85" i="494"/>
  <c r="K84" i="494"/>
  <c r="K84" i="494" a="1"/>
  <c r="H84" i="494"/>
  <c r="K83" i="494" a="1"/>
  <c r="K83" i="494" s="1"/>
  <c r="H83" i="494"/>
  <c r="K82" i="494" a="1"/>
  <c r="K82" i="494" s="1"/>
  <c r="H82" i="494"/>
  <c r="K81" i="494" a="1"/>
  <c r="K81" i="494" s="1"/>
  <c r="H81" i="494"/>
  <c r="K80" i="494"/>
  <c r="K80" i="494" a="1"/>
  <c r="H80" i="494"/>
  <c r="K79" i="494" a="1"/>
  <c r="K79" i="494" s="1"/>
  <c r="M79" i="494" s="1"/>
  <c r="H79" i="494"/>
  <c r="K78" i="494"/>
  <c r="M78" i="494" s="1"/>
  <c r="K78" i="494" a="1"/>
  <c r="H78" i="494"/>
  <c r="K77" i="494" a="1"/>
  <c r="K77" i="494" s="1"/>
  <c r="M77" i="494" s="1"/>
  <c r="H77" i="494"/>
  <c r="K76" i="494"/>
  <c r="M76" i="494" s="1"/>
  <c r="K76" i="494" a="1"/>
  <c r="H76" i="494"/>
  <c r="V75" i="494"/>
  <c r="W75" i="494" s="1"/>
  <c r="N75" i="494"/>
  <c r="K75" i="494" a="1"/>
  <c r="K75" i="494" s="1"/>
  <c r="M75" i="494" s="1"/>
  <c r="J75" i="494" a="1"/>
  <c r="J75" i="494" s="1"/>
  <c r="H75" i="494"/>
  <c r="W74" i="494"/>
  <c r="V74" i="494"/>
  <c r="N74" i="494"/>
  <c r="K74" i="494" a="1"/>
  <c r="K74" i="494" s="1"/>
  <c r="M74" i="494" s="1"/>
  <c r="J74" i="494" a="1"/>
  <c r="J74" i="494" s="1"/>
  <c r="H74" i="494"/>
  <c r="V73" i="494"/>
  <c r="W73" i="494" s="1"/>
  <c r="N73" i="494"/>
  <c r="K73" i="494" a="1"/>
  <c r="K73" i="494" s="1"/>
  <c r="M73" i="494" s="1"/>
  <c r="J73" i="494" a="1"/>
  <c r="J73" i="494" s="1"/>
  <c r="H73" i="494"/>
  <c r="V72" i="494"/>
  <c r="W72" i="494" s="1"/>
  <c r="N72" i="494"/>
  <c r="K72" i="494"/>
  <c r="M72" i="494" s="1"/>
  <c r="K72" i="494" a="1"/>
  <c r="J72" i="494"/>
  <c r="J72" i="494" a="1"/>
  <c r="H72" i="494"/>
  <c r="H71" i="494"/>
  <c r="W70" i="494"/>
  <c r="V70" i="494"/>
  <c r="N70" i="494"/>
  <c r="K70" i="494" a="1"/>
  <c r="K70" i="494" s="1"/>
  <c r="M70" i="494" s="1"/>
  <c r="J70" i="494" a="1"/>
  <c r="J70" i="494" s="1"/>
  <c r="H70" i="494"/>
  <c r="V69" i="494"/>
  <c r="W69" i="494" s="1"/>
  <c r="N69" i="494"/>
  <c r="K69" i="494" a="1"/>
  <c r="K69" i="494" s="1"/>
  <c r="M69" i="494" s="1"/>
  <c r="J69" i="494" a="1"/>
  <c r="J69" i="494" s="1"/>
  <c r="H69" i="494"/>
  <c r="K68" i="494" a="1"/>
  <c r="K68" i="494" s="1"/>
  <c r="H68" i="494"/>
  <c r="K67" i="494" a="1"/>
  <c r="K67" i="494" s="1"/>
  <c r="H67" i="494"/>
  <c r="W66" i="494"/>
  <c r="V66" i="494"/>
  <c r="N66" i="494"/>
  <c r="K66" i="494" a="1"/>
  <c r="K66" i="494" s="1"/>
  <c r="M66" i="494" s="1"/>
  <c r="J66" i="494" a="1"/>
  <c r="J66" i="494" s="1"/>
  <c r="H66" i="494"/>
  <c r="V65" i="494"/>
  <c r="W65" i="494" s="1"/>
  <c r="N65" i="494"/>
  <c r="K65" i="494" a="1"/>
  <c r="K65" i="494" s="1"/>
  <c r="M65" i="494" s="1"/>
  <c r="J65" i="494" a="1"/>
  <c r="J65" i="494" s="1"/>
  <c r="H65" i="494"/>
  <c r="V64" i="494"/>
  <c r="W64" i="494" s="1"/>
  <c r="N64" i="494"/>
  <c r="K64" i="494"/>
  <c r="M64" i="494" s="1"/>
  <c r="K64" i="494" a="1"/>
  <c r="J64" i="494"/>
  <c r="J64" i="494" a="1"/>
  <c r="H64" i="494"/>
  <c r="V63" i="494"/>
  <c r="W63" i="494" s="1"/>
  <c r="N63" i="494"/>
  <c r="K63" i="494" a="1"/>
  <c r="K63" i="494" s="1"/>
  <c r="M63" i="494" s="1"/>
  <c r="J63" i="494" a="1"/>
  <c r="J63" i="494" s="1"/>
  <c r="H63" i="494"/>
  <c r="W62" i="494"/>
  <c r="V62" i="494"/>
  <c r="N62" i="494"/>
  <c r="K62" i="494" a="1"/>
  <c r="K62" i="494" s="1"/>
  <c r="M62" i="494" s="1"/>
  <c r="J62" i="494" a="1"/>
  <c r="J62" i="494" s="1"/>
  <c r="H62" i="494"/>
  <c r="V61" i="494"/>
  <c r="W61" i="494" s="1"/>
  <c r="N61" i="494"/>
  <c r="K61" i="494" a="1"/>
  <c r="K61" i="494" s="1"/>
  <c r="M61" i="494" s="1"/>
  <c r="J61" i="494" a="1"/>
  <c r="J61" i="494" s="1"/>
  <c r="H61" i="494"/>
  <c r="V60" i="494"/>
  <c r="W60" i="494" s="1"/>
  <c r="N60" i="494"/>
  <c r="K60" i="494"/>
  <c r="M60" i="494" s="1"/>
  <c r="K60" i="494" a="1"/>
  <c r="J60" i="494"/>
  <c r="J60" i="494" a="1"/>
  <c r="H60" i="494"/>
  <c r="V59" i="494"/>
  <c r="W59" i="494" s="1"/>
  <c r="N59" i="494"/>
  <c r="K59" i="494" a="1"/>
  <c r="K59" i="494" s="1"/>
  <c r="M59" i="494" s="1"/>
  <c r="J59" i="494" a="1"/>
  <c r="J59" i="494" s="1"/>
  <c r="H59" i="494"/>
  <c r="W58" i="494"/>
  <c r="V58" i="494"/>
  <c r="N58" i="494"/>
  <c r="K58" i="494" a="1"/>
  <c r="K58" i="494" s="1"/>
  <c r="M58" i="494" s="1"/>
  <c r="J58" i="494" a="1"/>
  <c r="J58" i="494" s="1"/>
  <c r="H58" i="494"/>
  <c r="V57" i="494"/>
  <c r="W57" i="494" s="1"/>
  <c r="N57" i="494"/>
  <c r="K57" i="494" a="1"/>
  <c r="K57" i="494" s="1"/>
  <c r="M57" i="494" s="1"/>
  <c r="J57" i="494" a="1"/>
  <c r="J57" i="494" s="1"/>
  <c r="H57" i="494"/>
  <c r="K56" i="494" a="1"/>
  <c r="K56" i="494" s="1"/>
  <c r="M56" i="494" s="1"/>
  <c r="H56" i="494"/>
  <c r="K55" i="494" a="1"/>
  <c r="K55" i="494" s="1"/>
  <c r="M55" i="494" s="1"/>
  <c r="H55" i="494"/>
  <c r="K54" i="494" a="1"/>
  <c r="K54" i="494" s="1"/>
  <c r="M54" i="494" s="1"/>
  <c r="H54" i="494"/>
  <c r="K53" i="494" a="1"/>
  <c r="K53" i="494" s="1"/>
  <c r="M53" i="494" s="1"/>
  <c r="H53" i="494"/>
  <c r="N52" i="494"/>
  <c r="K52" i="494"/>
  <c r="M52" i="494" s="1"/>
  <c r="K52" i="494" a="1"/>
  <c r="H52" i="494"/>
  <c r="N51" i="494"/>
  <c r="K51" i="494" a="1"/>
  <c r="K51" i="494" s="1"/>
  <c r="M51" i="494" s="1"/>
  <c r="H51" i="494"/>
  <c r="N50" i="494"/>
  <c r="K50" i="494" a="1"/>
  <c r="K50" i="494" s="1"/>
  <c r="M50" i="494" s="1"/>
  <c r="H50" i="494"/>
  <c r="N49" i="494"/>
  <c r="K49" i="494" a="1"/>
  <c r="K49" i="494" s="1"/>
  <c r="M49" i="494" s="1"/>
  <c r="H49" i="494"/>
  <c r="V48" i="494"/>
  <c r="W48" i="494" s="1"/>
  <c r="N48" i="494"/>
  <c r="K48" i="494"/>
  <c r="M48" i="494" s="1"/>
  <c r="K48" i="494" a="1"/>
  <c r="J48" i="494"/>
  <c r="J48" i="494" a="1"/>
  <c r="H48" i="494"/>
  <c r="V47" i="494"/>
  <c r="W47" i="494" s="1"/>
  <c r="N47" i="494"/>
  <c r="K47" i="494" a="1"/>
  <c r="K47" i="494" s="1"/>
  <c r="M47" i="494" s="1"/>
  <c r="J47" i="494" a="1"/>
  <c r="J47" i="494" s="1"/>
  <c r="H47" i="494"/>
  <c r="W46" i="494"/>
  <c r="V46" i="494"/>
  <c r="N46" i="494"/>
  <c r="K46" i="494" a="1"/>
  <c r="K46" i="494" s="1"/>
  <c r="M46" i="494" s="1"/>
  <c r="J46" i="494" a="1"/>
  <c r="J46" i="494" s="1"/>
  <c r="H46" i="494"/>
  <c r="V45" i="494"/>
  <c r="W45" i="494" s="1"/>
  <c r="N45" i="494"/>
  <c r="K45" i="494" a="1"/>
  <c r="K45" i="494" s="1"/>
  <c r="M45" i="494" s="1"/>
  <c r="J45" i="494" a="1"/>
  <c r="J45" i="494" s="1"/>
  <c r="H45" i="494"/>
  <c r="V44" i="494"/>
  <c r="W44" i="494" s="1"/>
  <c r="N44" i="494"/>
  <c r="K44" i="494"/>
  <c r="M44" i="494" s="1"/>
  <c r="K44" i="494" a="1"/>
  <c r="J44" i="494"/>
  <c r="J44" i="494" a="1"/>
  <c r="H44" i="494"/>
  <c r="V43" i="494"/>
  <c r="W43" i="494" s="1"/>
  <c r="N43" i="494"/>
  <c r="K43" i="494" a="1"/>
  <c r="K43" i="494" s="1"/>
  <c r="M43" i="494" s="1"/>
  <c r="J43" i="494" a="1"/>
  <c r="J43" i="494" s="1"/>
  <c r="H43" i="494"/>
  <c r="W42" i="494"/>
  <c r="V42" i="494"/>
  <c r="N42" i="494"/>
  <c r="K42" i="494" a="1"/>
  <c r="K42" i="494" s="1"/>
  <c r="M42" i="494" s="1"/>
  <c r="J42" i="494" a="1"/>
  <c r="J42" i="494" s="1"/>
  <c r="H42" i="494"/>
  <c r="V41" i="494"/>
  <c r="W41" i="494" s="1"/>
  <c r="N41" i="494"/>
  <c r="K41" i="494" a="1"/>
  <c r="K41" i="494" s="1"/>
  <c r="M41" i="494" s="1"/>
  <c r="J41" i="494" a="1"/>
  <c r="J41" i="494" s="1"/>
  <c r="H41" i="494"/>
  <c r="V40" i="494"/>
  <c r="W40" i="494" s="1"/>
  <c r="N40" i="494"/>
  <c r="K40" i="494"/>
  <c r="M40" i="494" s="1"/>
  <c r="K40" i="494" a="1"/>
  <c r="J40" i="494"/>
  <c r="J40" i="494" a="1"/>
  <c r="H40" i="494"/>
  <c r="V39" i="494"/>
  <c r="W39" i="494" s="1"/>
  <c r="N39" i="494"/>
  <c r="K39" i="494" a="1"/>
  <c r="K39" i="494" s="1"/>
  <c r="M39" i="494" s="1"/>
  <c r="J39" i="494" a="1"/>
  <c r="J39" i="494" s="1"/>
  <c r="H39" i="494"/>
  <c r="W38" i="494"/>
  <c r="V38" i="494"/>
  <c r="N38" i="494"/>
  <c r="K38" i="494" a="1"/>
  <c r="K38" i="494" s="1"/>
  <c r="M38" i="494" s="1"/>
  <c r="J38" i="494" a="1"/>
  <c r="J38" i="494" s="1"/>
  <c r="H38" i="494"/>
  <c r="V37" i="494"/>
  <c r="W37" i="494" s="1"/>
  <c r="N37" i="494"/>
  <c r="K37" i="494" a="1"/>
  <c r="K37" i="494" s="1"/>
  <c r="M37" i="494" s="1"/>
  <c r="J37" i="494" a="1"/>
  <c r="J37" i="494" s="1"/>
  <c r="H37" i="494"/>
  <c r="H36" i="494"/>
  <c r="H35" i="494"/>
  <c r="H34" i="494"/>
  <c r="V33" i="494"/>
  <c r="W33" i="494" s="1"/>
  <c r="N33" i="494"/>
  <c r="K33" i="494" a="1"/>
  <c r="K33" i="494" s="1"/>
  <c r="M33" i="494" s="1"/>
  <c r="J33" i="494" a="1"/>
  <c r="J33" i="494" s="1"/>
  <c r="H33" i="494"/>
  <c r="V32" i="494"/>
  <c r="W32" i="494" s="1"/>
  <c r="N32" i="494"/>
  <c r="K32" i="494"/>
  <c r="M32" i="494" s="1"/>
  <c r="K32" i="494" a="1"/>
  <c r="J32" i="494"/>
  <c r="J32" i="494" a="1"/>
  <c r="H32" i="494"/>
  <c r="V31" i="494"/>
  <c r="W31" i="494" s="1"/>
  <c r="N31" i="494"/>
  <c r="K31" i="494" a="1"/>
  <c r="K31" i="494" s="1"/>
  <c r="M31" i="494" s="1"/>
  <c r="J31" i="494" a="1"/>
  <c r="J31" i="494" s="1"/>
  <c r="H31" i="494"/>
  <c r="K30" i="494"/>
  <c r="K30" i="494" a="1"/>
  <c r="H30" i="494"/>
  <c r="V29" i="494"/>
  <c r="N29" i="494"/>
  <c r="K29" i="494" a="1"/>
  <c r="K29" i="494" s="1"/>
  <c r="J29" i="494" a="1"/>
  <c r="J29" i="494" s="1"/>
  <c r="H29" i="494"/>
  <c r="AA28" i="494"/>
  <c r="AA163" i="494" s="1"/>
  <c r="Z28" i="494"/>
  <c r="Z163" i="494" s="1"/>
  <c r="Y28" i="494"/>
  <c r="Y163" i="494" s="1"/>
  <c r="X28" i="494"/>
  <c r="X163" i="494" s="1"/>
  <c r="U28" i="494"/>
  <c r="U163" i="494" s="1"/>
  <c r="T28" i="494"/>
  <c r="T163" i="494" s="1"/>
  <c r="S28" i="494"/>
  <c r="S163" i="494" s="1"/>
  <c r="R28" i="494"/>
  <c r="R163" i="494" s="1"/>
  <c r="Q28" i="494"/>
  <c r="Q163" i="494" s="1"/>
  <c r="P28" i="494"/>
  <c r="X166" i="494" s="1"/>
  <c r="O28" i="494"/>
  <c r="R165" i="494" s="1"/>
  <c r="I28" i="494"/>
  <c r="I163" i="494" s="1"/>
  <c r="B171" i="494" s="1"/>
  <c r="G28" i="494"/>
  <c r="C514" i="494" s="1"/>
  <c r="V27" i="494"/>
  <c r="W27" i="494" s="1"/>
  <c r="N27" i="494"/>
  <c r="N27" i="490" s="1"/>
  <c r="K27" i="494" a="1"/>
  <c r="K27" i="494" s="1"/>
  <c r="M27" i="494" s="1"/>
  <c r="J27" i="494" a="1"/>
  <c r="J27" i="494" s="1"/>
  <c r="H27" i="494"/>
  <c r="V26" i="494"/>
  <c r="W26" i="494" s="1"/>
  <c r="N26" i="494"/>
  <c r="N26" i="490" s="1"/>
  <c r="K26" i="494"/>
  <c r="M26" i="494" s="1"/>
  <c r="K26" i="494" a="1"/>
  <c r="J26" i="494"/>
  <c r="J26" i="494" a="1"/>
  <c r="H26" i="494"/>
  <c r="K25" i="494" a="1"/>
  <c r="K25" i="494" s="1"/>
  <c r="M25" i="494" s="1"/>
  <c r="J25" i="494" a="1"/>
  <c r="J25" i="494" s="1"/>
  <c r="H25" i="494"/>
  <c r="K24" i="494"/>
  <c r="M24" i="494" s="1"/>
  <c r="K24" i="494" a="1"/>
  <c r="J24" i="494"/>
  <c r="J24" i="494" a="1"/>
  <c r="H24" i="494"/>
  <c r="K23" i="494" a="1"/>
  <c r="K23" i="494" s="1"/>
  <c r="M23" i="494" s="1"/>
  <c r="J23" i="494" a="1"/>
  <c r="J23" i="494" s="1"/>
  <c r="H23" i="494"/>
  <c r="K22" i="494"/>
  <c r="M22" i="494" s="1"/>
  <c r="K22" i="494" a="1"/>
  <c r="J22" i="494"/>
  <c r="J22" i="494" a="1"/>
  <c r="H22" i="494"/>
  <c r="V21" i="494"/>
  <c r="W21" i="494" s="1"/>
  <c r="N21" i="494"/>
  <c r="N21" i="490" s="1"/>
  <c r="K21" i="494" a="1"/>
  <c r="K21" i="494" s="1"/>
  <c r="M21" i="494" s="1"/>
  <c r="J21" i="494" a="1"/>
  <c r="J21" i="494" s="1"/>
  <c r="H21" i="494"/>
  <c r="W20" i="494"/>
  <c r="V20" i="494"/>
  <c r="N20" i="494"/>
  <c r="K20" i="494" a="1"/>
  <c r="K20" i="494" s="1"/>
  <c r="M20" i="494" s="1"/>
  <c r="J20" i="494" a="1"/>
  <c r="J20" i="494" s="1"/>
  <c r="H20" i="494"/>
  <c r="V19" i="494"/>
  <c r="W19" i="494" s="1"/>
  <c r="N19" i="494"/>
  <c r="N19" i="489" s="1"/>
  <c r="K19" i="494" a="1"/>
  <c r="K19" i="494" s="1"/>
  <c r="M19" i="494" s="1"/>
  <c r="J19" i="494" a="1"/>
  <c r="J19" i="494" s="1"/>
  <c r="H19" i="494"/>
  <c r="N18" i="494"/>
  <c r="N18" i="489" s="1"/>
  <c r="K18" i="494"/>
  <c r="M18" i="494" s="1"/>
  <c r="K18" i="494" a="1"/>
  <c r="J18" i="494"/>
  <c r="J18" i="494" a="1"/>
  <c r="H18" i="494"/>
  <c r="N17" i="494"/>
  <c r="N17" i="489" s="1"/>
  <c r="K17" i="494" a="1"/>
  <c r="K17" i="494" s="1"/>
  <c r="M17" i="494" s="1"/>
  <c r="J17" i="494" a="1"/>
  <c r="J17" i="494" s="1"/>
  <c r="H17" i="494"/>
  <c r="V16" i="494"/>
  <c r="W16" i="494" s="1"/>
  <c r="N16" i="494"/>
  <c r="N16" i="489" s="1"/>
  <c r="K16" i="494"/>
  <c r="M16" i="494" s="1"/>
  <c r="K16" i="494" a="1"/>
  <c r="J16" i="494"/>
  <c r="J16" i="494" a="1"/>
  <c r="H16" i="494"/>
  <c r="V15" i="494"/>
  <c r="W15" i="494" s="1"/>
  <c r="N15" i="494"/>
  <c r="N15" i="489" s="1"/>
  <c r="K15" i="494" a="1"/>
  <c r="K15" i="494" s="1"/>
  <c r="M15" i="494" s="1"/>
  <c r="J15" i="494" a="1"/>
  <c r="J15" i="494" s="1"/>
  <c r="H15" i="494"/>
  <c r="N14" i="494"/>
  <c r="N14" i="489" s="1"/>
  <c r="K14" i="494"/>
  <c r="M14" i="494" s="1"/>
  <c r="K14" i="494" a="1"/>
  <c r="H14" i="494"/>
  <c r="N13" i="494"/>
  <c r="N13" i="489" s="1"/>
  <c r="K13" i="494" a="1"/>
  <c r="K13" i="494" s="1"/>
  <c r="M13" i="494" s="1"/>
  <c r="H13" i="494"/>
  <c r="W12" i="494"/>
  <c r="V12" i="494"/>
  <c r="N12" i="494"/>
  <c r="N12" i="489" s="1"/>
  <c r="K12" i="494" a="1"/>
  <c r="K12" i="494" s="1"/>
  <c r="M12" i="494" s="1"/>
  <c r="J12" i="494" a="1"/>
  <c r="J12" i="494" s="1"/>
  <c r="H12" i="494"/>
  <c r="V11" i="494"/>
  <c r="W11" i="494" s="1"/>
  <c r="N11" i="494"/>
  <c r="N11" i="489" s="1"/>
  <c r="K11" i="494" a="1"/>
  <c r="K11" i="494" s="1"/>
  <c r="M11" i="494" s="1"/>
  <c r="J11" i="494" a="1"/>
  <c r="J11" i="494" s="1"/>
  <c r="H11" i="494"/>
  <c r="V10" i="494"/>
  <c r="W10" i="494" s="1"/>
  <c r="N10" i="494"/>
  <c r="N10" i="489" s="1"/>
  <c r="K10" i="494"/>
  <c r="M10" i="494" s="1"/>
  <c r="K10" i="494" a="1"/>
  <c r="J10" i="494"/>
  <c r="J10" i="494" a="1"/>
  <c r="H10" i="494"/>
  <c r="V9" i="494"/>
  <c r="W9" i="494" s="1"/>
  <c r="N9" i="494"/>
  <c r="N9" i="489" s="1"/>
  <c r="K9" i="494" a="1"/>
  <c r="K9" i="494" s="1"/>
  <c r="M9" i="494" s="1"/>
  <c r="J9" i="494" a="1"/>
  <c r="J9" i="494" s="1"/>
  <c r="H9" i="494"/>
  <c r="W8" i="494"/>
  <c r="V8" i="494"/>
  <c r="N8" i="494"/>
  <c r="N8" i="489" s="1"/>
  <c r="K8" i="494" a="1"/>
  <c r="K8" i="494" s="1"/>
  <c r="M8" i="494" s="1"/>
  <c r="J8" i="494" a="1"/>
  <c r="J8" i="494" s="1"/>
  <c r="H8" i="494"/>
  <c r="V7" i="494"/>
  <c r="V28" i="494" s="1"/>
  <c r="N7" i="494"/>
  <c r="K7" i="494" a="1"/>
  <c r="K7" i="494" s="1"/>
  <c r="J7" i="494" a="1"/>
  <c r="J7" i="494" s="1"/>
  <c r="H7" i="494"/>
  <c r="H28" i="494" s="1"/>
  <c r="C525" i="125" l="1"/>
  <c r="C525" i="490"/>
  <c r="C524" i="490"/>
  <c r="C524" i="125"/>
  <c r="C523" i="125"/>
  <c r="C523" i="490"/>
  <c r="N472" i="494"/>
  <c r="W457" i="494"/>
  <c r="H480" i="494"/>
  <c r="N480" i="494"/>
  <c r="W496" i="494"/>
  <c r="N496" i="494"/>
  <c r="N456" i="494"/>
  <c r="N497" i="494" s="1"/>
  <c r="B506" i="494" s="1"/>
  <c r="E506" i="494" s="1"/>
  <c r="H363" i="494"/>
  <c r="V363" i="494"/>
  <c r="H456" i="494"/>
  <c r="V456" i="494"/>
  <c r="W456" i="494" s="1"/>
  <c r="H329" i="494"/>
  <c r="W329" i="494"/>
  <c r="K315" i="494"/>
  <c r="W308" i="494"/>
  <c r="R336" i="494"/>
  <c r="K291" i="494"/>
  <c r="N291" i="494"/>
  <c r="N330" i="494" s="1"/>
  <c r="B339" i="494" s="1"/>
  <c r="W257" i="494"/>
  <c r="J291" i="494" a="1"/>
  <c r="J291" i="494" s="1"/>
  <c r="R334" i="494"/>
  <c r="N307" i="494"/>
  <c r="N213" i="490"/>
  <c r="N214" i="490"/>
  <c r="N215" i="490"/>
  <c r="N216" i="490"/>
  <c r="N217" i="490"/>
  <c r="N218" i="490"/>
  <c r="N219" i="490"/>
  <c r="N220" i="490"/>
  <c r="N221" i="490"/>
  <c r="N222" i="490"/>
  <c r="N223" i="490"/>
  <c r="N224" i="490"/>
  <c r="N225" i="490"/>
  <c r="N226" i="490"/>
  <c r="N227" i="490"/>
  <c r="N228" i="490"/>
  <c r="N229" i="490"/>
  <c r="N230" i="490"/>
  <c r="N231" i="490"/>
  <c r="N232" i="490"/>
  <c r="N233" i="490"/>
  <c r="N234" i="490"/>
  <c r="N235" i="490"/>
  <c r="N236" i="490"/>
  <c r="N239" i="490"/>
  <c r="N240" i="490"/>
  <c r="N242" i="490"/>
  <c r="N243" i="490"/>
  <c r="N244" i="490"/>
  <c r="N245" i="490"/>
  <c r="N213" i="489"/>
  <c r="N214" i="489"/>
  <c r="N215" i="489"/>
  <c r="N216" i="489"/>
  <c r="N217" i="489"/>
  <c r="N218" i="489"/>
  <c r="N219" i="489"/>
  <c r="N220" i="489"/>
  <c r="N221" i="489"/>
  <c r="N222" i="489"/>
  <c r="N223" i="489"/>
  <c r="N224" i="489"/>
  <c r="N225" i="489"/>
  <c r="N226" i="489"/>
  <c r="N227" i="489"/>
  <c r="N228" i="489"/>
  <c r="N229" i="489"/>
  <c r="N230" i="489"/>
  <c r="N231" i="489"/>
  <c r="N232" i="489"/>
  <c r="N233" i="489"/>
  <c r="N234" i="489"/>
  <c r="N235" i="489"/>
  <c r="N236" i="489"/>
  <c r="N239" i="489"/>
  <c r="N240" i="489"/>
  <c r="N242" i="489"/>
  <c r="N243" i="489"/>
  <c r="N244" i="489"/>
  <c r="N245" i="489"/>
  <c r="H256" i="494"/>
  <c r="V256" i="494"/>
  <c r="W256" i="494" s="1"/>
  <c r="R333" i="494"/>
  <c r="N209" i="489"/>
  <c r="N210" i="489"/>
  <c r="N211" i="489"/>
  <c r="N209" i="125"/>
  <c r="N210" i="125"/>
  <c r="N211" i="125"/>
  <c r="N199" i="490"/>
  <c r="N201" i="490"/>
  <c r="N202" i="490"/>
  <c r="N203" i="490"/>
  <c r="N207" i="490"/>
  <c r="N199" i="489"/>
  <c r="N201" i="489"/>
  <c r="N202" i="489"/>
  <c r="N203" i="489"/>
  <c r="N207" i="489"/>
  <c r="N199" i="125"/>
  <c r="N183" i="489"/>
  <c r="N184" i="489"/>
  <c r="N185" i="489"/>
  <c r="N186" i="489"/>
  <c r="N187" i="489"/>
  <c r="N188" i="489"/>
  <c r="N189" i="489"/>
  <c r="N190" i="489"/>
  <c r="N191" i="489"/>
  <c r="N196" i="489"/>
  <c r="N197" i="489"/>
  <c r="N183" i="125"/>
  <c r="N184" i="125"/>
  <c r="N185" i="125"/>
  <c r="N186" i="125"/>
  <c r="N187" i="125"/>
  <c r="N188" i="125"/>
  <c r="N189" i="125"/>
  <c r="N190" i="125"/>
  <c r="N191" i="125"/>
  <c r="N196" i="125"/>
  <c r="N197" i="125"/>
  <c r="N177" i="490"/>
  <c r="N178" i="490"/>
  <c r="N179" i="490"/>
  <c r="N180" i="490"/>
  <c r="N181" i="490"/>
  <c r="N177" i="489"/>
  <c r="N178" i="489"/>
  <c r="N179" i="489"/>
  <c r="N180" i="489"/>
  <c r="N181" i="489"/>
  <c r="N177" i="125"/>
  <c r="H156" i="125"/>
  <c r="N156" i="125"/>
  <c r="H157" i="490"/>
  <c r="N157" i="490"/>
  <c r="H157" i="489"/>
  <c r="N157" i="489"/>
  <c r="R170" i="494"/>
  <c r="H156" i="490"/>
  <c r="N156" i="490"/>
  <c r="N86" i="494"/>
  <c r="N29" i="489"/>
  <c r="N29" i="490"/>
  <c r="N29" i="125"/>
  <c r="N31" i="489"/>
  <c r="N31" i="125"/>
  <c r="N31" i="490"/>
  <c r="N38" i="489"/>
  <c r="N38" i="125"/>
  <c r="N38" i="490"/>
  <c r="N39" i="489"/>
  <c r="N39" i="125"/>
  <c r="N39" i="490"/>
  <c r="N42" i="489"/>
  <c r="N42" i="490"/>
  <c r="N42" i="125"/>
  <c r="N43" i="489"/>
  <c r="N43" i="490"/>
  <c r="N43" i="125"/>
  <c r="N46" i="489"/>
  <c r="N46" i="490"/>
  <c r="N46" i="125"/>
  <c r="N47" i="489"/>
  <c r="N47" i="490"/>
  <c r="N47" i="125"/>
  <c r="N49" i="489"/>
  <c r="N49" i="490"/>
  <c r="N49" i="125"/>
  <c r="N50" i="489"/>
  <c r="N50" i="490"/>
  <c r="N50" i="125"/>
  <c r="N58" i="489"/>
  <c r="N58" i="490"/>
  <c r="N58" i="125"/>
  <c r="N59" i="489"/>
  <c r="N59" i="490"/>
  <c r="N59" i="125"/>
  <c r="N62" i="489"/>
  <c r="N62" i="490"/>
  <c r="N62" i="125"/>
  <c r="N63" i="489"/>
  <c r="N63" i="490"/>
  <c r="N63" i="125"/>
  <c r="N70" i="489"/>
  <c r="N70" i="490"/>
  <c r="N70" i="125"/>
  <c r="H86" i="494"/>
  <c r="V86" i="494"/>
  <c r="W86" i="494" s="1"/>
  <c r="N32" i="489"/>
  <c r="N32" i="125"/>
  <c r="N32" i="490"/>
  <c r="N33" i="489"/>
  <c r="N33" i="125"/>
  <c r="N33" i="490"/>
  <c r="N37" i="489"/>
  <c r="N37" i="125"/>
  <c r="N37" i="490"/>
  <c r="N40" i="489"/>
  <c r="N40" i="125"/>
  <c r="N40" i="490"/>
  <c r="N41" i="489"/>
  <c r="N41" i="125"/>
  <c r="N41" i="490"/>
  <c r="N44" i="489"/>
  <c r="N44" i="490"/>
  <c r="N44" i="125"/>
  <c r="N45" i="489"/>
  <c r="N45" i="490"/>
  <c r="N45" i="125"/>
  <c r="N48" i="489"/>
  <c r="N48" i="490"/>
  <c r="N48" i="125"/>
  <c r="N51" i="489"/>
  <c r="N51" i="490"/>
  <c r="N51" i="125"/>
  <c r="N52" i="489"/>
  <c r="N52" i="490"/>
  <c r="N52" i="125"/>
  <c r="N57" i="489"/>
  <c r="N57" i="490"/>
  <c r="N57" i="125"/>
  <c r="N60" i="489"/>
  <c r="N60" i="490"/>
  <c r="N60" i="125"/>
  <c r="N61" i="489"/>
  <c r="N61" i="490"/>
  <c r="N61" i="125"/>
  <c r="N64" i="489"/>
  <c r="N64" i="490"/>
  <c r="N64" i="125"/>
  <c r="N66" i="489"/>
  <c r="N66" i="490"/>
  <c r="N66" i="125"/>
  <c r="N74" i="489"/>
  <c r="N74" i="490"/>
  <c r="N75" i="489"/>
  <c r="N75" i="490"/>
  <c r="H121" i="494"/>
  <c r="H87" i="489"/>
  <c r="H87" i="490"/>
  <c r="N88" i="489"/>
  <c r="N88" i="490"/>
  <c r="N89" i="489"/>
  <c r="N89" i="490"/>
  <c r="H90" i="489"/>
  <c r="H90" i="490"/>
  <c r="H91" i="489"/>
  <c r="H91" i="490"/>
  <c r="N92" i="489"/>
  <c r="N92" i="490"/>
  <c r="N93" i="489"/>
  <c r="N93" i="490"/>
  <c r="H94" i="489"/>
  <c r="H94" i="490"/>
  <c r="N95" i="489"/>
  <c r="N95" i="490"/>
  <c r="N96" i="489"/>
  <c r="N96" i="490"/>
  <c r="H97" i="489"/>
  <c r="H97" i="490"/>
  <c r="H98" i="489"/>
  <c r="H98" i="490"/>
  <c r="N99" i="489"/>
  <c r="N99" i="490"/>
  <c r="N100" i="489"/>
  <c r="N100" i="490"/>
  <c r="H101" i="489"/>
  <c r="H101" i="490"/>
  <c r="H102" i="489"/>
  <c r="H102" i="490"/>
  <c r="N103" i="489"/>
  <c r="N103" i="490"/>
  <c r="N104" i="489"/>
  <c r="N104" i="490"/>
  <c r="H105" i="489"/>
  <c r="H105" i="490"/>
  <c r="H106" i="489"/>
  <c r="H106" i="490"/>
  <c r="N107" i="489"/>
  <c r="N107" i="490"/>
  <c r="H109" i="489"/>
  <c r="H109" i="490"/>
  <c r="H110" i="489"/>
  <c r="H110" i="490"/>
  <c r="N110" i="489"/>
  <c r="N110" i="490"/>
  <c r="N111" i="489"/>
  <c r="N111" i="490"/>
  <c r="H113" i="489"/>
  <c r="H113" i="490"/>
  <c r="H114" i="489"/>
  <c r="H114" i="490"/>
  <c r="H116" i="489"/>
  <c r="H116" i="490"/>
  <c r="H117" i="489"/>
  <c r="H117" i="490"/>
  <c r="N118" i="489"/>
  <c r="N118" i="490"/>
  <c r="H119" i="489"/>
  <c r="H119" i="490"/>
  <c r="H120" i="489"/>
  <c r="H120" i="490"/>
  <c r="H137" i="494"/>
  <c r="H122" i="489"/>
  <c r="H122" i="490"/>
  <c r="N123" i="489"/>
  <c r="N123" i="490"/>
  <c r="N124" i="489"/>
  <c r="N124" i="490"/>
  <c r="H125" i="489"/>
  <c r="H125" i="490"/>
  <c r="H126" i="489"/>
  <c r="H126" i="490"/>
  <c r="N127" i="489"/>
  <c r="N127" i="490"/>
  <c r="N128" i="489"/>
  <c r="N128" i="490"/>
  <c r="H129" i="489"/>
  <c r="H129" i="490"/>
  <c r="H130" i="489"/>
  <c r="H130" i="490"/>
  <c r="N131" i="489"/>
  <c r="N131" i="490"/>
  <c r="N132" i="489"/>
  <c r="N132" i="490"/>
  <c r="H133" i="489"/>
  <c r="H133" i="490"/>
  <c r="H134" i="489"/>
  <c r="H134" i="490"/>
  <c r="N135" i="489"/>
  <c r="N135" i="490"/>
  <c r="N136" i="489"/>
  <c r="N136" i="490"/>
  <c r="R168" i="494"/>
  <c r="O137" i="489"/>
  <c r="H145" i="494"/>
  <c r="H138" i="489"/>
  <c r="H138" i="490"/>
  <c r="H139" i="489"/>
  <c r="H139" i="490"/>
  <c r="N140" i="489"/>
  <c r="N140" i="490"/>
  <c r="N141" i="489"/>
  <c r="N141" i="490"/>
  <c r="H142" i="489"/>
  <c r="H142" i="490"/>
  <c r="H144" i="489"/>
  <c r="H144" i="490"/>
  <c r="N162" i="494"/>
  <c r="N146" i="489"/>
  <c r="N146" i="490"/>
  <c r="W146" i="494"/>
  <c r="N147" i="489"/>
  <c r="N147" i="490"/>
  <c r="H148" i="489"/>
  <c r="H148" i="490"/>
  <c r="H149" i="489"/>
  <c r="H149" i="490"/>
  <c r="N151" i="489"/>
  <c r="N151" i="490"/>
  <c r="N152" i="489"/>
  <c r="N152" i="490"/>
  <c r="N88" i="125"/>
  <c r="H90" i="125"/>
  <c r="N92" i="125"/>
  <c r="H94" i="125"/>
  <c r="N96" i="125"/>
  <c r="H98" i="125"/>
  <c r="N100" i="125"/>
  <c r="H102" i="125"/>
  <c r="N104" i="125"/>
  <c r="H106" i="125"/>
  <c r="H110" i="125"/>
  <c r="N110" i="125"/>
  <c r="H114" i="125"/>
  <c r="H116" i="125"/>
  <c r="N118" i="125"/>
  <c r="H120" i="125"/>
  <c r="N123" i="125"/>
  <c r="H125" i="125"/>
  <c r="N127" i="125"/>
  <c r="H129" i="125"/>
  <c r="N131" i="125"/>
  <c r="H133" i="125"/>
  <c r="N135" i="125"/>
  <c r="P137" i="125"/>
  <c r="T137" i="125"/>
  <c r="X137" i="125"/>
  <c r="Z137" i="125"/>
  <c r="H139" i="125"/>
  <c r="N141" i="125"/>
  <c r="N146" i="125"/>
  <c r="H148" i="125"/>
  <c r="N152" i="125"/>
  <c r="N65" i="489"/>
  <c r="N65" i="490"/>
  <c r="N69" i="489"/>
  <c r="N69" i="490"/>
  <c r="N72" i="489"/>
  <c r="N72" i="490"/>
  <c r="N73" i="489"/>
  <c r="N73" i="490"/>
  <c r="R166" i="494"/>
  <c r="N121" i="494"/>
  <c r="N87" i="489"/>
  <c r="N87" i="490"/>
  <c r="H88" i="489"/>
  <c r="H88" i="490"/>
  <c r="H89" i="489"/>
  <c r="H89" i="490"/>
  <c r="N90" i="489"/>
  <c r="N90" i="490"/>
  <c r="N91" i="489"/>
  <c r="N91" i="490"/>
  <c r="H92" i="489"/>
  <c r="H92" i="490"/>
  <c r="H93" i="489"/>
  <c r="H93" i="490"/>
  <c r="H95" i="489"/>
  <c r="H95" i="490"/>
  <c r="H96" i="489"/>
  <c r="H96" i="490"/>
  <c r="N97" i="489"/>
  <c r="N97" i="490"/>
  <c r="N98" i="489"/>
  <c r="N98" i="490"/>
  <c r="H99" i="489"/>
  <c r="H99" i="490"/>
  <c r="H100" i="489"/>
  <c r="H100" i="490"/>
  <c r="N101" i="489"/>
  <c r="N101" i="490"/>
  <c r="N102" i="489"/>
  <c r="N102" i="490"/>
  <c r="H103" i="489"/>
  <c r="H103" i="490"/>
  <c r="H104" i="489"/>
  <c r="H104" i="490"/>
  <c r="N105" i="489"/>
  <c r="N105" i="490"/>
  <c r="N106" i="489"/>
  <c r="N106" i="490"/>
  <c r="H107" i="489"/>
  <c r="H107" i="490"/>
  <c r="H108" i="489"/>
  <c r="H108" i="490"/>
  <c r="N108" i="489"/>
  <c r="N108" i="490"/>
  <c r="N109" i="489"/>
  <c r="N109" i="490"/>
  <c r="H111" i="489"/>
  <c r="H111" i="490"/>
  <c r="H112" i="489"/>
  <c r="H112" i="490"/>
  <c r="N112" i="489"/>
  <c r="N112" i="490"/>
  <c r="N113" i="489"/>
  <c r="N113" i="490"/>
  <c r="N114" i="489"/>
  <c r="N114" i="490"/>
  <c r="H115" i="489"/>
  <c r="H115" i="490"/>
  <c r="H118" i="489"/>
  <c r="H118" i="490"/>
  <c r="N119" i="489"/>
  <c r="N119" i="490"/>
  <c r="N120" i="489"/>
  <c r="N120" i="490"/>
  <c r="R167" i="494"/>
  <c r="N137" i="494"/>
  <c r="N122" i="489"/>
  <c r="N122" i="490"/>
  <c r="H123" i="489"/>
  <c r="H123" i="490"/>
  <c r="H124" i="489"/>
  <c r="H124" i="490"/>
  <c r="N125" i="489"/>
  <c r="N125" i="490"/>
  <c r="N126" i="489"/>
  <c r="N126" i="490"/>
  <c r="H127" i="489"/>
  <c r="H127" i="490"/>
  <c r="H128" i="489"/>
  <c r="H128" i="490"/>
  <c r="N129" i="489"/>
  <c r="N129" i="490"/>
  <c r="N130" i="489"/>
  <c r="N130" i="490"/>
  <c r="H131" i="489"/>
  <c r="H131" i="490"/>
  <c r="H132" i="489"/>
  <c r="H132" i="490"/>
  <c r="N133" i="489"/>
  <c r="N133" i="490"/>
  <c r="N134" i="489"/>
  <c r="N134" i="490"/>
  <c r="H135" i="489"/>
  <c r="H135" i="490"/>
  <c r="H136" i="489"/>
  <c r="H136" i="490"/>
  <c r="N145" i="494"/>
  <c r="N138" i="489"/>
  <c r="N138" i="490"/>
  <c r="N139" i="489"/>
  <c r="N139" i="490"/>
  <c r="H140" i="489"/>
  <c r="H140" i="490"/>
  <c r="H141" i="489"/>
  <c r="H141" i="490"/>
  <c r="N142" i="489"/>
  <c r="N142" i="490"/>
  <c r="N144" i="489"/>
  <c r="N144" i="490"/>
  <c r="H162" i="494"/>
  <c r="H146" i="489"/>
  <c r="H146" i="490"/>
  <c r="H147" i="489"/>
  <c r="H147" i="490"/>
  <c r="N148" i="489"/>
  <c r="N148" i="490"/>
  <c r="N149" i="489"/>
  <c r="N149" i="490"/>
  <c r="H151" i="489"/>
  <c r="H151" i="490"/>
  <c r="H152" i="489"/>
  <c r="H152" i="490"/>
  <c r="N65" i="125"/>
  <c r="N69" i="125"/>
  <c r="N72" i="125"/>
  <c r="N73" i="125"/>
  <c r="N74" i="125"/>
  <c r="N75" i="125"/>
  <c r="H87" i="125"/>
  <c r="N87" i="125"/>
  <c r="H89" i="125"/>
  <c r="N89" i="125"/>
  <c r="H91" i="125"/>
  <c r="N91" i="125"/>
  <c r="H93" i="125"/>
  <c r="N93" i="125"/>
  <c r="H95" i="125"/>
  <c r="N95" i="125"/>
  <c r="H97" i="125"/>
  <c r="N97" i="125"/>
  <c r="H99" i="125"/>
  <c r="N99" i="125"/>
  <c r="H101" i="125"/>
  <c r="N101" i="125"/>
  <c r="H103" i="125"/>
  <c r="N103" i="125"/>
  <c r="H105" i="125"/>
  <c r="N105" i="125"/>
  <c r="H107" i="125"/>
  <c r="N107" i="125"/>
  <c r="H109" i="125"/>
  <c r="N109" i="125"/>
  <c r="H111" i="125"/>
  <c r="N111" i="125"/>
  <c r="H113" i="125"/>
  <c r="N113" i="125"/>
  <c r="H115" i="125"/>
  <c r="H117" i="125"/>
  <c r="H119" i="125"/>
  <c r="N119" i="125"/>
  <c r="H122" i="125"/>
  <c r="N122" i="125"/>
  <c r="H124" i="125"/>
  <c r="N124" i="125"/>
  <c r="H126" i="125"/>
  <c r="N126" i="125"/>
  <c r="H128" i="125"/>
  <c r="N128" i="125"/>
  <c r="H130" i="125"/>
  <c r="N130" i="125"/>
  <c r="H132" i="125"/>
  <c r="N132" i="125"/>
  <c r="H134" i="125"/>
  <c r="N134" i="125"/>
  <c r="H136" i="125"/>
  <c r="N136" i="125"/>
  <c r="O137" i="125"/>
  <c r="Q137" i="125"/>
  <c r="S137" i="125"/>
  <c r="U137" i="125"/>
  <c r="Y137" i="125"/>
  <c r="AA137" i="125"/>
  <c r="H138" i="125"/>
  <c r="N138" i="125"/>
  <c r="H140" i="125"/>
  <c r="N140" i="125"/>
  <c r="H142" i="125"/>
  <c r="N142" i="125"/>
  <c r="H144" i="125"/>
  <c r="N144" i="125"/>
  <c r="H147" i="125"/>
  <c r="N147" i="125"/>
  <c r="H149" i="125"/>
  <c r="N149" i="125"/>
  <c r="H151" i="125"/>
  <c r="N151" i="125"/>
  <c r="N21" i="125"/>
  <c r="N26" i="125"/>
  <c r="N27" i="125"/>
  <c r="N21" i="489"/>
  <c r="N26" i="489"/>
  <c r="N27" i="489"/>
  <c r="N28" i="494"/>
  <c r="N163" i="494" s="1"/>
  <c r="B172" i="494" s="1"/>
  <c r="N7" i="125"/>
  <c r="N8" i="125"/>
  <c r="N9" i="125"/>
  <c r="N10" i="125"/>
  <c r="N11" i="125"/>
  <c r="N12" i="125"/>
  <c r="N13" i="125"/>
  <c r="N14" i="125"/>
  <c r="N15" i="125"/>
  <c r="N16" i="125"/>
  <c r="N17" i="125"/>
  <c r="N18" i="125"/>
  <c r="N19" i="125"/>
  <c r="N7" i="490"/>
  <c r="N8" i="490"/>
  <c r="N9" i="490"/>
  <c r="N10" i="490"/>
  <c r="N11" i="490"/>
  <c r="N12" i="490"/>
  <c r="N13" i="490"/>
  <c r="N14" i="490"/>
  <c r="N15" i="490"/>
  <c r="N16" i="490"/>
  <c r="N17" i="490"/>
  <c r="N18" i="490"/>
  <c r="N19" i="490"/>
  <c r="N7" i="489"/>
  <c r="J456" i="494" a="1"/>
  <c r="J456" i="494" s="1"/>
  <c r="J307" i="494" a="1"/>
  <c r="J307" i="494" s="1"/>
  <c r="J256" i="494" a="1"/>
  <c r="J256" i="494" s="1"/>
  <c r="K329" i="494"/>
  <c r="H330" i="494"/>
  <c r="E337" i="494" s="1"/>
  <c r="G330" i="494"/>
  <c r="W28" i="494"/>
  <c r="K514" i="494"/>
  <c r="R172" i="494"/>
  <c r="K121" i="494"/>
  <c r="M87" i="494"/>
  <c r="M121" i="494" s="1"/>
  <c r="K137" i="494"/>
  <c r="M122" i="494"/>
  <c r="M137" i="494" s="1"/>
  <c r="K517" i="494"/>
  <c r="T168" i="494"/>
  <c r="K519" i="494"/>
  <c r="T170" i="494"/>
  <c r="K28" i="494"/>
  <c r="M7" i="494"/>
  <c r="M28" i="494" s="1"/>
  <c r="E172" i="494"/>
  <c r="C510" i="494"/>
  <c r="Q515" i="494"/>
  <c r="K86" i="494"/>
  <c r="M29" i="494"/>
  <c r="M86" i="494" s="1"/>
  <c r="K515" i="494"/>
  <c r="T166" i="494"/>
  <c r="K516" i="494"/>
  <c r="T167" i="494"/>
  <c r="K518" i="494"/>
  <c r="T169" i="494"/>
  <c r="K162" i="494"/>
  <c r="C520" i="494"/>
  <c r="E514" i="494" s="1"/>
  <c r="V137" i="494"/>
  <c r="W137" i="494" s="1"/>
  <c r="O163" i="494"/>
  <c r="Q514" i="494"/>
  <c r="Q518" i="494"/>
  <c r="Q519" i="494"/>
  <c r="K256" i="494"/>
  <c r="M199" i="494"/>
  <c r="M256" i="494" s="1"/>
  <c r="W7" i="494"/>
  <c r="J28" i="494" a="1"/>
  <c r="J28" i="494" s="1"/>
  <c r="W29" i="494"/>
  <c r="J86" i="494" a="1"/>
  <c r="J86" i="494" s="1"/>
  <c r="W87" i="494"/>
  <c r="J121" i="494" a="1"/>
  <c r="J121" i="494" s="1"/>
  <c r="J137" i="494" a="1"/>
  <c r="J137" i="494" s="1"/>
  <c r="M138" i="494"/>
  <c r="M145" i="494" s="1"/>
  <c r="J145" i="494" a="1"/>
  <c r="J145" i="494" s="1"/>
  <c r="M146" i="494"/>
  <c r="M162" i="494" s="1"/>
  <c r="J162" i="494" a="1"/>
  <c r="J162" i="494" s="1"/>
  <c r="G163" i="494"/>
  <c r="P163" i="494"/>
  <c r="X167" i="494" s="1"/>
  <c r="E169" i="494"/>
  <c r="K165" i="494"/>
  <c r="Q517" i="494"/>
  <c r="K198" i="494"/>
  <c r="M177" i="494"/>
  <c r="M198" i="494" s="1"/>
  <c r="M292" i="494"/>
  <c r="M307" i="494" s="1"/>
  <c r="K307" i="494"/>
  <c r="B337" i="494"/>
  <c r="J330" i="494" a="1"/>
  <c r="J330" i="494" s="1"/>
  <c r="M337" i="494" s="1"/>
  <c r="R332" i="494"/>
  <c r="O330" i="494"/>
  <c r="M257" i="494"/>
  <c r="M291" i="494" s="1"/>
  <c r="W292" i="494"/>
  <c r="M308" i="494"/>
  <c r="M315" i="494" s="1"/>
  <c r="M316" i="494"/>
  <c r="M329" i="494" s="1"/>
  <c r="V329" i="494"/>
  <c r="V330" i="494" s="1"/>
  <c r="I339" i="494" s="1"/>
  <c r="M339" i="494" s="1" a="1"/>
  <c r="M339" i="494" s="1"/>
  <c r="K363" i="494"/>
  <c r="M344" i="494"/>
  <c r="M363" i="494" s="1"/>
  <c r="K421" i="494"/>
  <c r="K456" i="494"/>
  <c r="M422" i="494"/>
  <c r="M456" i="494" s="1"/>
  <c r="W177" i="494"/>
  <c r="W198" i="494" s="1"/>
  <c r="W330" i="494" s="1"/>
  <c r="J198" i="494" a="1"/>
  <c r="J198" i="494" s="1"/>
  <c r="X333" i="494"/>
  <c r="P330" i="494"/>
  <c r="X334" i="494" s="1"/>
  <c r="W199" i="494"/>
  <c r="K336" i="494"/>
  <c r="M332" i="494"/>
  <c r="E336" i="494"/>
  <c r="B504" i="494"/>
  <c r="J497" i="494" a="1"/>
  <c r="J497" i="494" s="1"/>
  <c r="M504" i="494" s="1"/>
  <c r="R499" i="494"/>
  <c r="X499" i="494"/>
  <c r="O497" i="494"/>
  <c r="X500" i="494" s="1"/>
  <c r="M364" i="494"/>
  <c r="M421" i="494" s="1"/>
  <c r="W422" i="494"/>
  <c r="W344" i="494"/>
  <c r="W363" i="494" s="1"/>
  <c r="J363" i="494" a="1"/>
  <c r="J363" i="494" s="1"/>
  <c r="M457" i="494"/>
  <c r="M472" i="494" s="1"/>
  <c r="K472" i="494"/>
  <c r="K480" i="494"/>
  <c r="M473" i="494"/>
  <c r="M480" i="494" s="1"/>
  <c r="K496" i="494"/>
  <c r="M481" i="494"/>
  <c r="M496" i="494" s="1"/>
  <c r="V496" i="494"/>
  <c r="V497" i="494" s="1"/>
  <c r="R524" i="494"/>
  <c r="S524" i="494" a="1"/>
  <c r="S524" i="494" s="1"/>
  <c r="R501" i="494"/>
  <c r="R502" i="494"/>
  <c r="W473" i="494"/>
  <c r="R503" i="494"/>
  <c r="R504" i="494"/>
  <c r="K503" i="494"/>
  <c r="M499" i="494"/>
  <c r="J526" i="494"/>
  <c r="Q523" i="494"/>
  <c r="R525" i="494"/>
  <c r="S525" i="494" a="1"/>
  <c r="S525" i="494" s="1"/>
  <c r="E503" i="494"/>
  <c r="T523" i="494" a="1"/>
  <c r="T523" i="494" s="1"/>
  <c r="T524" i="494" a="1"/>
  <c r="T524" i="494" s="1"/>
  <c r="T525" i="494" a="1"/>
  <c r="T525" i="494" s="1"/>
  <c r="C526" i="494"/>
  <c r="T526" i="494" s="1" a="1"/>
  <c r="T526" i="494" s="1"/>
  <c r="I191" i="493"/>
  <c r="I190" i="493"/>
  <c r="I186" i="493"/>
  <c r="I16" i="493"/>
  <c r="P526" i="493"/>
  <c r="O526" i="493"/>
  <c r="N526" i="493"/>
  <c r="M526" i="493"/>
  <c r="L526" i="493"/>
  <c r="K526" i="493"/>
  <c r="I526" i="493"/>
  <c r="H526" i="493"/>
  <c r="G526" i="493"/>
  <c r="F526" i="493"/>
  <c r="E526" i="493"/>
  <c r="D526" i="493"/>
  <c r="C525" i="493"/>
  <c r="J525" i="493" s="1"/>
  <c r="Q525" i="493" s="1"/>
  <c r="C524" i="493"/>
  <c r="J524" i="493" s="1"/>
  <c r="Q524" i="493" s="1"/>
  <c r="C523" i="493"/>
  <c r="J523" i="493" s="1"/>
  <c r="G507" i="493"/>
  <c r="N507" i="493" s="1"/>
  <c r="X505" i="493"/>
  <c r="X504" i="493"/>
  <c r="X503" i="493"/>
  <c r="G503" i="493"/>
  <c r="C503" i="493"/>
  <c r="X502" i="493"/>
  <c r="I502" i="493"/>
  <c r="E502" i="493"/>
  <c r="K502" i="493" s="1"/>
  <c r="M502" i="493" s="1"/>
  <c r="X501" i="493"/>
  <c r="I501" i="493"/>
  <c r="E501" i="493"/>
  <c r="K501" i="493" s="1"/>
  <c r="M501" i="493" s="1"/>
  <c r="I500" i="493"/>
  <c r="E500" i="493"/>
  <c r="K500" i="493" s="1"/>
  <c r="M500" i="493" s="1"/>
  <c r="I499" i="493"/>
  <c r="I503" i="493" s="1"/>
  <c r="E499" i="493"/>
  <c r="K499" i="493" s="1"/>
  <c r="AA496" i="493"/>
  <c r="Z496" i="493"/>
  <c r="Y496" i="493"/>
  <c r="X496" i="493"/>
  <c r="U496" i="493"/>
  <c r="T496" i="493"/>
  <c r="S496" i="493"/>
  <c r="R496" i="493"/>
  <c r="Q496" i="493"/>
  <c r="P496" i="493"/>
  <c r="O496" i="493"/>
  <c r="R504" i="493" s="1"/>
  <c r="I496" i="493"/>
  <c r="G496" i="493"/>
  <c r="J496" i="493" s="1" a="1"/>
  <c r="J496" i="493" s="1"/>
  <c r="V491" i="493"/>
  <c r="W491" i="493" s="1"/>
  <c r="N491" i="493"/>
  <c r="K491" i="493" a="1"/>
  <c r="K491" i="493" s="1"/>
  <c r="M491" i="493" s="1"/>
  <c r="J491" i="493" a="1"/>
  <c r="J491" i="493" s="1"/>
  <c r="H491" i="493"/>
  <c r="D491" i="493"/>
  <c r="V488" i="493"/>
  <c r="W488" i="493" s="1"/>
  <c r="N488" i="493"/>
  <c r="K488" i="493"/>
  <c r="M488" i="493" s="1"/>
  <c r="K488" i="493" a="1"/>
  <c r="J488" i="493"/>
  <c r="J488" i="493" a="1"/>
  <c r="H488" i="493"/>
  <c r="V487" i="493"/>
  <c r="W487" i="493" s="1"/>
  <c r="N487" i="493"/>
  <c r="K487" i="493" a="1"/>
  <c r="K487" i="493" s="1"/>
  <c r="M487" i="493" s="1"/>
  <c r="J487" i="493" a="1"/>
  <c r="J487" i="493" s="1"/>
  <c r="H487" i="493"/>
  <c r="H485" i="493"/>
  <c r="V484" i="493"/>
  <c r="W484" i="493" s="1"/>
  <c r="N484" i="493"/>
  <c r="K484" i="493" a="1"/>
  <c r="K484" i="493" s="1"/>
  <c r="M484" i="493" s="1"/>
  <c r="J484" i="493" a="1"/>
  <c r="J484" i="493" s="1"/>
  <c r="H484" i="493"/>
  <c r="V483" i="493"/>
  <c r="W483" i="493" s="1"/>
  <c r="N483" i="493"/>
  <c r="K483" i="493" a="1"/>
  <c r="K483" i="493" s="1"/>
  <c r="M483" i="493" s="1"/>
  <c r="J483" i="493" a="1"/>
  <c r="J483" i="493" s="1"/>
  <c r="H483" i="493"/>
  <c r="V482" i="493"/>
  <c r="W482" i="493" s="1"/>
  <c r="N482" i="493"/>
  <c r="K482" i="493" a="1"/>
  <c r="K482" i="493" s="1"/>
  <c r="M482" i="493" s="1"/>
  <c r="J482" i="493" a="1"/>
  <c r="J482" i="493" s="1"/>
  <c r="H482" i="493"/>
  <c r="V481" i="493"/>
  <c r="V496" i="493" s="1"/>
  <c r="N481" i="493"/>
  <c r="N496" i="493" s="1"/>
  <c r="K481" i="493"/>
  <c r="M481" i="493" s="1"/>
  <c r="K481" i="493" a="1"/>
  <c r="J481" i="493"/>
  <c r="J481" i="493" a="1"/>
  <c r="H481" i="493"/>
  <c r="H496" i="493" s="1"/>
  <c r="AA480" i="493"/>
  <c r="Z480" i="493"/>
  <c r="Y480" i="493"/>
  <c r="X480" i="493"/>
  <c r="U480" i="493"/>
  <c r="T480" i="493"/>
  <c r="S480" i="493"/>
  <c r="Q480" i="493"/>
  <c r="P480" i="493"/>
  <c r="O480" i="493"/>
  <c r="R503" i="493" s="1"/>
  <c r="I480" i="493"/>
  <c r="G480" i="493"/>
  <c r="J480" i="493" s="1" a="1"/>
  <c r="J480" i="493" s="1"/>
  <c r="V479" i="493"/>
  <c r="W479" i="493" s="1"/>
  <c r="N479" i="493"/>
  <c r="K479" i="493" a="1"/>
  <c r="K479" i="493" s="1"/>
  <c r="M479" i="493" s="1"/>
  <c r="J479" i="493" a="1"/>
  <c r="J479" i="493" s="1"/>
  <c r="H479" i="493"/>
  <c r="W477" i="493"/>
  <c r="V477" i="493"/>
  <c r="N477" i="493"/>
  <c r="K477" i="493" a="1"/>
  <c r="K477" i="493" s="1"/>
  <c r="M477" i="493" s="1"/>
  <c r="J477" i="493" a="1"/>
  <c r="J477" i="493" s="1"/>
  <c r="H477" i="493"/>
  <c r="V476" i="493"/>
  <c r="W476" i="493" s="1"/>
  <c r="N476" i="493"/>
  <c r="K476" i="493" a="1"/>
  <c r="K476" i="493" s="1"/>
  <c r="M476" i="493" s="1"/>
  <c r="J476" i="493" a="1"/>
  <c r="J476" i="493" s="1"/>
  <c r="H476" i="493"/>
  <c r="V475" i="493"/>
  <c r="W475" i="493" s="1"/>
  <c r="N475" i="493"/>
  <c r="K475" i="493"/>
  <c r="M475" i="493" s="1"/>
  <c r="K475" i="493" a="1"/>
  <c r="J475" i="493"/>
  <c r="J475" i="493" a="1"/>
  <c r="H475" i="493"/>
  <c r="V474" i="493"/>
  <c r="W474" i="493" s="1"/>
  <c r="N474" i="493"/>
  <c r="K474" i="493" a="1"/>
  <c r="K474" i="493" s="1"/>
  <c r="M474" i="493" s="1"/>
  <c r="J474" i="493" a="1"/>
  <c r="J474" i="493" s="1"/>
  <c r="H474" i="493"/>
  <c r="W473" i="493"/>
  <c r="V473" i="493"/>
  <c r="N473" i="493"/>
  <c r="N480" i="493" s="1"/>
  <c r="K473" i="493" a="1"/>
  <c r="K473" i="493" s="1"/>
  <c r="K480" i="493" s="1"/>
  <c r="J473" i="493" a="1"/>
  <c r="J473" i="493" s="1"/>
  <c r="H473" i="493"/>
  <c r="H480" i="493" s="1"/>
  <c r="AA472" i="493"/>
  <c r="Z472" i="493"/>
  <c r="Y472" i="493"/>
  <c r="X472" i="493"/>
  <c r="U472" i="493"/>
  <c r="T472" i="493"/>
  <c r="S472" i="493"/>
  <c r="Q472" i="493"/>
  <c r="P472" i="493"/>
  <c r="O472" i="493"/>
  <c r="I472" i="493"/>
  <c r="G472" i="493"/>
  <c r="V471" i="493"/>
  <c r="W471" i="493" s="1"/>
  <c r="N471" i="493"/>
  <c r="K471" i="493" a="1"/>
  <c r="K471" i="493" s="1"/>
  <c r="M471" i="493" s="1"/>
  <c r="J471" i="493" a="1"/>
  <c r="J471" i="493" s="1"/>
  <c r="H471" i="493"/>
  <c r="V470" i="493"/>
  <c r="W470" i="493" s="1"/>
  <c r="N470" i="493"/>
  <c r="K470" i="493" a="1"/>
  <c r="K470" i="493" s="1"/>
  <c r="M470" i="493" s="1"/>
  <c r="J470" i="493" a="1"/>
  <c r="J470" i="493" s="1"/>
  <c r="H470" i="493"/>
  <c r="V469" i="493"/>
  <c r="W469" i="493" s="1"/>
  <c r="N469" i="493"/>
  <c r="K469" i="493" a="1"/>
  <c r="K469" i="493" s="1"/>
  <c r="M469" i="493" s="1"/>
  <c r="J469" i="493" a="1"/>
  <c r="J469" i="493" s="1"/>
  <c r="H469" i="493"/>
  <c r="V468" i="493"/>
  <c r="W468" i="493" s="1"/>
  <c r="N468" i="493"/>
  <c r="K468" i="493"/>
  <c r="M468" i="493" s="1"/>
  <c r="K468" i="493" a="1"/>
  <c r="J468" i="493"/>
  <c r="J468" i="493" a="1"/>
  <c r="H468" i="493"/>
  <c r="V467" i="493"/>
  <c r="W467" i="493" s="1"/>
  <c r="N467" i="493"/>
  <c r="K467" i="493" a="1"/>
  <c r="K467" i="493" s="1"/>
  <c r="M467" i="493" s="1"/>
  <c r="J467" i="493" a="1"/>
  <c r="J467" i="493" s="1"/>
  <c r="H467" i="493"/>
  <c r="W466" i="493"/>
  <c r="V466" i="493"/>
  <c r="N466" i="493"/>
  <c r="K466" i="493" a="1"/>
  <c r="K466" i="493" s="1"/>
  <c r="M466" i="493" s="1"/>
  <c r="J466" i="493" a="1"/>
  <c r="J466" i="493" s="1"/>
  <c r="H466" i="493"/>
  <c r="V465" i="493"/>
  <c r="W465" i="493" s="1"/>
  <c r="N465" i="493"/>
  <c r="K465" i="493" a="1"/>
  <c r="K465" i="493" s="1"/>
  <c r="M465" i="493" s="1"/>
  <c r="J465" i="493" a="1"/>
  <c r="J465" i="493" s="1"/>
  <c r="H465" i="493"/>
  <c r="V464" i="493"/>
  <c r="W464" i="493" s="1"/>
  <c r="N464" i="493"/>
  <c r="K464" i="493"/>
  <c r="M464" i="493" s="1"/>
  <c r="K464" i="493" a="1"/>
  <c r="J464" i="493"/>
  <c r="J464" i="493" a="1"/>
  <c r="H464" i="493"/>
  <c r="V463" i="493"/>
  <c r="W463" i="493" s="1"/>
  <c r="N463" i="493"/>
  <c r="K463" i="493" a="1"/>
  <c r="K463" i="493" s="1"/>
  <c r="M463" i="493" s="1"/>
  <c r="J463" i="493" a="1"/>
  <c r="J463" i="493" s="1"/>
  <c r="H463" i="493"/>
  <c r="W462" i="493"/>
  <c r="V462" i="493"/>
  <c r="N462" i="493"/>
  <c r="K462" i="493" a="1"/>
  <c r="K462" i="493" s="1"/>
  <c r="M462" i="493" s="1"/>
  <c r="J462" i="493" a="1"/>
  <c r="J462" i="493" s="1"/>
  <c r="H462" i="493"/>
  <c r="V461" i="493"/>
  <c r="W461" i="493" s="1"/>
  <c r="N461" i="493"/>
  <c r="K461" i="493" a="1"/>
  <c r="K461" i="493" s="1"/>
  <c r="M461" i="493" s="1"/>
  <c r="J461" i="493" a="1"/>
  <c r="J461" i="493" s="1"/>
  <c r="H461" i="493"/>
  <c r="V460" i="493"/>
  <c r="W460" i="493" s="1"/>
  <c r="N460" i="493"/>
  <c r="K460" i="493"/>
  <c r="M460" i="493" s="1"/>
  <c r="K460" i="493" a="1"/>
  <c r="J460" i="493"/>
  <c r="J460" i="493" a="1"/>
  <c r="H460" i="493"/>
  <c r="V459" i="493"/>
  <c r="W459" i="493" s="1"/>
  <c r="N459" i="493"/>
  <c r="K459" i="493" a="1"/>
  <c r="K459" i="493" s="1"/>
  <c r="M459" i="493" s="1"/>
  <c r="J459" i="493" a="1"/>
  <c r="J459" i="493" s="1"/>
  <c r="H459" i="493"/>
  <c r="W458" i="493"/>
  <c r="V458" i="493"/>
  <c r="N458" i="493"/>
  <c r="K458" i="493" a="1"/>
  <c r="K458" i="493" s="1"/>
  <c r="M458" i="493" s="1"/>
  <c r="J458" i="493" a="1"/>
  <c r="J458" i="493" s="1"/>
  <c r="H458" i="493"/>
  <c r="V457" i="493"/>
  <c r="N457" i="493"/>
  <c r="K457" i="493" a="1"/>
  <c r="K457" i="493" s="1"/>
  <c r="J457" i="493" a="1"/>
  <c r="J457" i="493" s="1"/>
  <c r="H457" i="493"/>
  <c r="H472" i="493" s="1"/>
  <c r="AA456" i="493"/>
  <c r="Z456" i="493"/>
  <c r="Y456" i="493"/>
  <c r="X456" i="493"/>
  <c r="U456" i="493"/>
  <c r="T456" i="493"/>
  <c r="S456" i="493"/>
  <c r="R456" i="493"/>
  <c r="Q456" i="493"/>
  <c r="P456" i="493"/>
  <c r="O456" i="493"/>
  <c r="I456" i="493"/>
  <c r="G456" i="493"/>
  <c r="V455" i="493"/>
  <c r="W455" i="493" s="1"/>
  <c r="N455" i="493"/>
  <c r="K455" i="493" a="1"/>
  <c r="K455" i="493" s="1"/>
  <c r="M455" i="493" s="1"/>
  <c r="J455" i="493" a="1"/>
  <c r="J455" i="493" s="1"/>
  <c r="H455" i="493"/>
  <c r="V454" i="493"/>
  <c r="W454" i="493" s="1"/>
  <c r="N454" i="493"/>
  <c r="K454" i="493"/>
  <c r="M454" i="493" s="1"/>
  <c r="K454" i="493" a="1"/>
  <c r="J454" i="493"/>
  <c r="J454" i="493" a="1"/>
  <c r="H454" i="493"/>
  <c r="V453" i="493"/>
  <c r="W453" i="493" s="1"/>
  <c r="N453" i="493"/>
  <c r="K453" i="493" a="1"/>
  <c r="K453" i="493" s="1"/>
  <c r="M453" i="493" s="1"/>
  <c r="J453" i="493" a="1"/>
  <c r="J453" i="493" s="1"/>
  <c r="H453" i="493"/>
  <c r="K452" i="493" a="1"/>
  <c r="K452" i="493" s="1"/>
  <c r="M452" i="493" s="1"/>
  <c r="H452" i="493"/>
  <c r="K451" i="493" a="1"/>
  <c r="K451" i="493" s="1"/>
  <c r="M451" i="493" s="1"/>
  <c r="H451" i="493"/>
  <c r="K450" i="493" a="1"/>
  <c r="K450" i="493" s="1"/>
  <c r="M450" i="493" s="1"/>
  <c r="H450" i="493"/>
  <c r="V449" i="493"/>
  <c r="W449" i="493" s="1"/>
  <c r="N449" i="493"/>
  <c r="K449" i="493" a="1"/>
  <c r="K449" i="493" s="1"/>
  <c r="M449" i="493" s="1"/>
  <c r="J449" i="493" a="1"/>
  <c r="J449" i="493" s="1"/>
  <c r="H449" i="493"/>
  <c r="V448" i="493"/>
  <c r="W448" i="493" s="1"/>
  <c r="N448" i="493"/>
  <c r="K448" i="493"/>
  <c r="M448" i="493" s="1"/>
  <c r="K448" i="493" a="1"/>
  <c r="J448" i="493"/>
  <c r="J448" i="493" a="1"/>
  <c r="H448" i="493"/>
  <c r="N447" i="493"/>
  <c r="K447" i="493" a="1"/>
  <c r="K447" i="493" s="1"/>
  <c r="M447" i="493" s="1"/>
  <c r="H447" i="493"/>
  <c r="N446" i="493"/>
  <c r="K446" i="493" a="1"/>
  <c r="K446" i="493" s="1"/>
  <c r="M446" i="493" s="1"/>
  <c r="H446" i="493"/>
  <c r="N445" i="493"/>
  <c r="K445" i="493" a="1"/>
  <c r="K445" i="493" s="1"/>
  <c r="M445" i="493" s="1"/>
  <c r="H445" i="493"/>
  <c r="N444" i="493"/>
  <c r="K444" i="493"/>
  <c r="M444" i="493" s="1"/>
  <c r="K444" i="493" a="1"/>
  <c r="H444" i="493"/>
  <c r="N443" i="493"/>
  <c r="K443" i="493" a="1"/>
  <c r="K443" i="493" s="1"/>
  <c r="M443" i="493" s="1"/>
  <c r="H443" i="493"/>
  <c r="N442" i="493"/>
  <c r="K442" i="493" a="1"/>
  <c r="K442" i="493" s="1"/>
  <c r="M442" i="493" s="1"/>
  <c r="H442" i="493"/>
  <c r="V441" i="493"/>
  <c r="W441" i="493" s="1"/>
  <c r="N441" i="493"/>
  <c r="K441" i="493" a="1"/>
  <c r="K441" i="493" s="1"/>
  <c r="M441" i="493" s="1"/>
  <c r="J441" i="493" a="1"/>
  <c r="J441" i="493" s="1"/>
  <c r="H441" i="493"/>
  <c r="V440" i="493"/>
  <c r="W440" i="493" s="1"/>
  <c r="N440" i="493"/>
  <c r="K440" i="493"/>
  <c r="M440" i="493" s="1"/>
  <c r="K440" i="493" a="1"/>
  <c r="J440" i="493"/>
  <c r="J440" i="493" a="1"/>
  <c r="H440" i="493"/>
  <c r="V439" i="493"/>
  <c r="W439" i="493" s="1"/>
  <c r="N439" i="493"/>
  <c r="K439" i="493" a="1"/>
  <c r="K439" i="493" s="1"/>
  <c r="M439" i="493" s="1"/>
  <c r="J439" i="493" a="1"/>
  <c r="J439" i="493" s="1"/>
  <c r="H439" i="493"/>
  <c r="W438" i="493"/>
  <c r="V438" i="493"/>
  <c r="N438" i="493"/>
  <c r="K438" i="493" a="1"/>
  <c r="K438" i="493" s="1"/>
  <c r="M438" i="493" s="1"/>
  <c r="J438" i="493" a="1"/>
  <c r="J438" i="493" s="1"/>
  <c r="H438" i="493"/>
  <c r="V437" i="493"/>
  <c r="W437" i="493" s="1"/>
  <c r="N437" i="493"/>
  <c r="K437" i="493" a="1"/>
  <c r="K437" i="493" s="1"/>
  <c r="M437" i="493" s="1"/>
  <c r="J437" i="493" a="1"/>
  <c r="J437" i="493" s="1"/>
  <c r="H437" i="493"/>
  <c r="V436" i="493"/>
  <c r="W436" i="493" s="1"/>
  <c r="N436" i="493"/>
  <c r="K436" i="493"/>
  <c r="M436" i="493" s="1"/>
  <c r="K436" i="493" a="1"/>
  <c r="J436" i="493"/>
  <c r="J436" i="493" a="1"/>
  <c r="H436" i="493"/>
  <c r="V435" i="493"/>
  <c r="W435" i="493" s="1"/>
  <c r="N435" i="493"/>
  <c r="K435" i="493" a="1"/>
  <c r="K435" i="493" s="1"/>
  <c r="M435" i="493" s="1"/>
  <c r="J435" i="493" a="1"/>
  <c r="J435" i="493" s="1"/>
  <c r="H435" i="493"/>
  <c r="W434" i="493"/>
  <c r="V434" i="493"/>
  <c r="N434" i="493"/>
  <c r="K434" i="493" a="1"/>
  <c r="K434" i="493" s="1"/>
  <c r="M434" i="493" s="1"/>
  <c r="J434" i="493" a="1"/>
  <c r="J434" i="493" s="1"/>
  <c r="H434" i="493"/>
  <c r="V433" i="493"/>
  <c r="W433" i="493" s="1"/>
  <c r="N433" i="493"/>
  <c r="K433" i="493" a="1"/>
  <c r="K433" i="493" s="1"/>
  <c r="M433" i="493" s="1"/>
  <c r="J433" i="493" a="1"/>
  <c r="J433" i="493" s="1"/>
  <c r="H433" i="493"/>
  <c r="V432" i="493"/>
  <c r="W432" i="493" s="1"/>
  <c r="N432" i="493"/>
  <c r="K432" i="493"/>
  <c r="M432" i="493" s="1"/>
  <c r="K432" i="493" a="1"/>
  <c r="J432" i="493"/>
  <c r="J432" i="493" a="1"/>
  <c r="H432" i="493"/>
  <c r="V431" i="493"/>
  <c r="W431" i="493" s="1"/>
  <c r="N431" i="493"/>
  <c r="K431" i="493" a="1"/>
  <c r="K431" i="493" s="1"/>
  <c r="M431" i="493" s="1"/>
  <c r="J431" i="493" a="1"/>
  <c r="J431" i="493" s="1"/>
  <c r="H431" i="493"/>
  <c r="W430" i="493"/>
  <c r="V430" i="493"/>
  <c r="N430" i="493"/>
  <c r="K430" i="493" a="1"/>
  <c r="K430" i="493" s="1"/>
  <c r="M430" i="493" s="1"/>
  <c r="J430" i="493" a="1"/>
  <c r="J430" i="493" s="1"/>
  <c r="H430" i="493"/>
  <c r="N429" i="493"/>
  <c r="K429" i="493" a="1"/>
  <c r="K429" i="493" s="1"/>
  <c r="M429" i="493" s="1"/>
  <c r="H429" i="493"/>
  <c r="V428" i="493"/>
  <c r="W428" i="493" s="1"/>
  <c r="N428" i="493"/>
  <c r="K428" i="493"/>
  <c r="M428" i="493" s="1"/>
  <c r="K428" i="493" a="1"/>
  <c r="J428" i="493"/>
  <c r="J428" i="493" a="1"/>
  <c r="H428" i="493"/>
  <c r="V427" i="493"/>
  <c r="W427" i="493" s="1"/>
  <c r="N427" i="493"/>
  <c r="K427" i="493" a="1"/>
  <c r="K427" i="493" s="1"/>
  <c r="M427" i="493" s="1"/>
  <c r="J427" i="493" a="1"/>
  <c r="J427" i="493" s="1"/>
  <c r="H427" i="493"/>
  <c r="W426" i="493"/>
  <c r="V426" i="493"/>
  <c r="N426" i="493"/>
  <c r="K426" i="493" a="1"/>
  <c r="K426" i="493" s="1"/>
  <c r="M426" i="493" s="1"/>
  <c r="J426" i="493" a="1"/>
  <c r="J426" i="493" s="1"/>
  <c r="H426" i="493"/>
  <c r="V425" i="493"/>
  <c r="W425" i="493" s="1"/>
  <c r="N425" i="493"/>
  <c r="K425" i="493" a="1"/>
  <c r="K425" i="493" s="1"/>
  <c r="M425" i="493" s="1"/>
  <c r="J425" i="493" a="1"/>
  <c r="J425" i="493" s="1"/>
  <c r="H425" i="493"/>
  <c r="V424" i="493"/>
  <c r="W424" i="493" s="1"/>
  <c r="N424" i="493"/>
  <c r="K424" i="493"/>
  <c r="M424" i="493" s="1"/>
  <c r="K424" i="493" a="1"/>
  <c r="J424" i="493"/>
  <c r="J424" i="493" a="1"/>
  <c r="H424" i="493"/>
  <c r="V423" i="493"/>
  <c r="W423" i="493" s="1"/>
  <c r="N423" i="493"/>
  <c r="K423" i="493" a="1"/>
  <c r="K423" i="493" s="1"/>
  <c r="M423" i="493" s="1"/>
  <c r="J423" i="493" a="1"/>
  <c r="J423" i="493" s="1"/>
  <c r="H423" i="493"/>
  <c r="W422" i="493"/>
  <c r="V422" i="493"/>
  <c r="N422" i="493"/>
  <c r="N456" i="493" s="1"/>
  <c r="K422" i="493" a="1"/>
  <c r="K422" i="493" s="1"/>
  <c r="M422" i="493" s="1"/>
  <c r="J422" i="493" a="1"/>
  <c r="J422" i="493" s="1"/>
  <c r="H422" i="493"/>
  <c r="H456" i="493" s="1"/>
  <c r="AA421" i="493"/>
  <c r="Z421" i="493"/>
  <c r="Y421" i="493"/>
  <c r="X421" i="493"/>
  <c r="U421" i="493"/>
  <c r="T421" i="493"/>
  <c r="S421" i="493"/>
  <c r="R421" i="493"/>
  <c r="Q421" i="493"/>
  <c r="P421" i="493"/>
  <c r="O421" i="493"/>
  <c r="I421" i="493"/>
  <c r="G421" i="493"/>
  <c r="J421" i="493" s="1" a="1"/>
  <c r="J421" i="493" s="1"/>
  <c r="K420" i="493" a="1"/>
  <c r="K420" i="493" s="1"/>
  <c r="M420" i="493" s="1"/>
  <c r="H420" i="493"/>
  <c r="K419" i="493" a="1"/>
  <c r="K419" i="493" s="1"/>
  <c r="M419" i="493" s="1"/>
  <c r="H419" i="493"/>
  <c r="K418" i="493" a="1"/>
  <c r="K418" i="493" s="1"/>
  <c r="M418" i="493" s="1"/>
  <c r="H418" i="493"/>
  <c r="K417" i="493" a="1"/>
  <c r="K417" i="493" s="1"/>
  <c r="M417" i="493" s="1"/>
  <c r="H417" i="493"/>
  <c r="K416" i="493" a="1"/>
  <c r="K416" i="493" s="1"/>
  <c r="M416" i="493" s="1"/>
  <c r="H416" i="493"/>
  <c r="K415" i="493" a="1"/>
  <c r="K415" i="493" s="1"/>
  <c r="M415" i="493" s="1"/>
  <c r="H415" i="493"/>
  <c r="K414" i="493" a="1"/>
  <c r="K414" i="493" s="1"/>
  <c r="M414" i="493" s="1"/>
  <c r="H414" i="493"/>
  <c r="K413" i="493" a="1"/>
  <c r="K413" i="493" s="1"/>
  <c r="M413" i="493" s="1"/>
  <c r="H413" i="493"/>
  <c r="K412" i="493" a="1"/>
  <c r="K412" i="493" s="1"/>
  <c r="M412" i="493" s="1"/>
  <c r="H412" i="493"/>
  <c r="K411" i="493" a="1"/>
  <c r="K411" i="493" s="1"/>
  <c r="M411" i="493" s="1"/>
  <c r="H411" i="493"/>
  <c r="W410" i="493"/>
  <c r="V410" i="493"/>
  <c r="N410" i="493"/>
  <c r="K410" i="493" a="1"/>
  <c r="K410" i="493" s="1"/>
  <c r="M410" i="493" s="1"/>
  <c r="J410" i="493" a="1"/>
  <c r="J410" i="493" s="1"/>
  <c r="H410" i="493"/>
  <c r="V409" i="493"/>
  <c r="W409" i="493" s="1"/>
  <c r="N409" i="493"/>
  <c r="K409" i="493" a="1"/>
  <c r="K409" i="493" s="1"/>
  <c r="M409" i="493" s="1"/>
  <c r="J409" i="493" a="1"/>
  <c r="J409" i="493" s="1"/>
  <c r="H409" i="493"/>
  <c r="V408" i="493"/>
  <c r="W408" i="493" s="1"/>
  <c r="N408" i="493"/>
  <c r="K408" i="493"/>
  <c r="M408" i="493" s="1"/>
  <c r="K408" i="493" a="1"/>
  <c r="J408" i="493"/>
  <c r="J408" i="493" a="1"/>
  <c r="H408" i="493"/>
  <c r="V407" i="493"/>
  <c r="W407" i="493" s="1"/>
  <c r="N407" i="493"/>
  <c r="K407" i="493" a="1"/>
  <c r="K407" i="493" s="1"/>
  <c r="M407" i="493" s="1"/>
  <c r="J407" i="493" a="1"/>
  <c r="J407" i="493" s="1"/>
  <c r="H407" i="493"/>
  <c r="H406" i="493"/>
  <c r="V405" i="493"/>
  <c r="W405" i="493" s="1"/>
  <c r="N405" i="493"/>
  <c r="K405" i="493" a="1"/>
  <c r="K405" i="493" s="1"/>
  <c r="M405" i="493" s="1"/>
  <c r="J405" i="493" a="1"/>
  <c r="J405" i="493" s="1"/>
  <c r="H405" i="493"/>
  <c r="W404" i="493"/>
  <c r="V404" i="493"/>
  <c r="N404" i="493"/>
  <c r="K404" i="493" a="1"/>
  <c r="K404" i="493" s="1"/>
  <c r="M404" i="493" s="1"/>
  <c r="J404" i="493" a="1"/>
  <c r="J404" i="493" s="1"/>
  <c r="H404" i="493"/>
  <c r="H403" i="493"/>
  <c r="K402" i="493" a="1"/>
  <c r="K402" i="493" s="1"/>
  <c r="H402" i="493"/>
  <c r="V401" i="493"/>
  <c r="W401" i="493" s="1"/>
  <c r="N401" i="493"/>
  <c r="K401" i="493" a="1"/>
  <c r="K401" i="493" s="1"/>
  <c r="M401" i="493" s="1"/>
  <c r="J401" i="493" a="1"/>
  <c r="J401" i="493" s="1"/>
  <c r="H401" i="493"/>
  <c r="V400" i="493"/>
  <c r="W400" i="493" s="1"/>
  <c r="N400" i="493"/>
  <c r="K400" i="493"/>
  <c r="M400" i="493" s="1"/>
  <c r="K400" i="493" a="1"/>
  <c r="J400" i="493"/>
  <c r="J400" i="493" a="1"/>
  <c r="H400" i="493"/>
  <c r="V399" i="493"/>
  <c r="W399" i="493" s="1"/>
  <c r="N399" i="493"/>
  <c r="K399" i="493" a="1"/>
  <c r="K399" i="493" s="1"/>
  <c r="M399" i="493" s="1"/>
  <c r="J399" i="493" a="1"/>
  <c r="J399" i="493" s="1"/>
  <c r="H399" i="493"/>
  <c r="W398" i="493"/>
  <c r="V398" i="493"/>
  <c r="N398" i="493"/>
  <c r="K398" i="493" a="1"/>
  <c r="K398" i="493" s="1"/>
  <c r="M398" i="493" s="1"/>
  <c r="J398" i="493" a="1"/>
  <c r="J398" i="493" s="1"/>
  <c r="H398" i="493"/>
  <c r="V397" i="493"/>
  <c r="W397" i="493" s="1"/>
  <c r="N397" i="493"/>
  <c r="K397" i="493" a="1"/>
  <c r="K397" i="493" s="1"/>
  <c r="M397" i="493" s="1"/>
  <c r="J397" i="493" a="1"/>
  <c r="J397" i="493" s="1"/>
  <c r="H397" i="493"/>
  <c r="V396" i="493"/>
  <c r="W396" i="493" s="1"/>
  <c r="N396" i="493"/>
  <c r="K396" i="493"/>
  <c r="M396" i="493" s="1"/>
  <c r="K396" i="493" a="1"/>
  <c r="J396" i="493"/>
  <c r="J396" i="493" a="1"/>
  <c r="H396" i="493"/>
  <c r="V395" i="493"/>
  <c r="W395" i="493" s="1"/>
  <c r="N395" i="493"/>
  <c r="K395" i="493" a="1"/>
  <c r="K395" i="493" s="1"/>
  <c r="M395" i="493" s="1"/>
  <c r="J395" i="493" a="1"/>
  <c r="J395" i="493" s="1"/>
  <c r="H395" i="493"/>
  <c r="W394" i="493"/>
  <c r="V394" i="493"/>
  <c r="N394" i="493"/>
  <c r="K394" i="493" a="1"/>
  <c r="K394" i="493" s="1"/>
  <c r="M394" i="493" s="1"/>
  <c r="J394" i="493" a="1"/>
  <c r="J394" i="493" s="1"/>
  <c r="H394" i="493"/>
  <c r="V393" i="493"/>
  <c r="W393" i="493" s="1"/>
  <c r="N393" i="493"/>
  <c r="K393" i="493" a="1"/>
  <c r="K393" i="493" s="1"/>
  <c r="M393" i="493" s="1"/>
  <c r="J393" i="493" a="1"/>
  <c r="J393" i="493" s="1"/>
  <c r="H393" i="493"/>
  <c r="V392" i="493"/>
  <c r="W392" i="493" s="1"/>
  <c r="N392" i="493"/>
  <c r="K392" i="493"/>
  <c r="M392" i="493" s="1"/>
  <c r="K392" i="493" a="1"/>
  <c r="J392" i="493"/>
  <c r="J392" i="493" a="1"/>
  <c r="H392" i="493"/>
  <c r="K391" i="493" a="1"/>
  <c r="K391" i="493" s="1"/>
  <c r="M391" i="493" s="1"/>
  <c r="H391" i="493"/>
  <c r="K390" i="493"/>
  <c r="M390" i="493" s="1"/>
  <c r="K390" i="493" a="1"/>
  <c r="H390" i="493"/>
  <c r="K389" i="493" a="1"/>
  <c r="K389" i="493" s="1"/>
  <c r="M389" i="493" s="1"/>
  <c r="H389" i="493"/>
  <c r="K388" i="493"/>
  <c r="M388" i="493" s="1"/>
  <c r="K388" i="493" a="1"/>
  <c r="H388" i="493"/>
  <c r="N387" i="493"/>
  <c r="K387" i="493" a="1"/>
  <c r="K387" i="493" s="1"/>
  <c r="M387" i="493" s="1"/>
  <c r="H387" i="493"/>
  <c r="N386" i="493"/>
  <c r="K386" i="493" a="1"/>
  <c r="K386" i="493" s="1"/>
  <c r="M386" i="493" s="1"/>
  <c r="H386" i="493"/>
  <c r="N385" i="493"/>
  <c r="K385" i="493" a="1"/>
  <c r="K385" i="493" s="1"/>
  <c r="M385" i="493" s="1"/>
  <c r="H385" i="493"/>
  <c r="N384" i="493"/>
  <c r="K384" i="493" a="1"/>
  <c r="K384" i="493" s="1"/>
  <c r="M384" i="493" s="1"/>
  <c r="H384" i="493"/>
  <c r="V383" i="493"/>
  <c r="W383" i="493" s="1"/>
  <c r="N383" i="493"/>
  <c r="K383" i="493" a="1"/>
  <c r="K383" i="493" s="1"/>
  <c r="M383" i="493" s="1"/>
  <c r="J383" i="493" a="1"/>
  <c r="J383" i="493" s="1"/>
  <c r="H383" i="493"/>
  <c r="V382" i="493"/>
  <c r="W382" i="493" s="1"/>
  <c r="N382" i="493"/>
  <c r="K382" i="493"/>
  <c r="M382" i="493" s="1"/>
  <c r="K382" i="493" a="1"/>
  <c r="J382" i="493"/>
  <c r="J382" i="493" a="1"/>
  <c r="H382" i="493"/>
  <c r="V381" i="493"/>
  <c r="W381" i="493" s="1"/>
  <c r="N381" i="493"/>
  <c r="K381" i="493" a="1"/>
  <c r="K381" i="493" s="1"/>
  <c r="M381" i="493" s="1"/>
  <c r="J381" i="493" a="1"/>
  <c r="J381" i="493" s="1"/>
  <c r="H381" i="493"/>
  <c r="W380" i="493"/>
  <c r="V380" i="493"/>
  <c r="N380" i="493"/>
  <c r="K380" i="493" a="1"/>
  <c r="K380" i="493" s="1"/>
  <c r="M380" i="493" s="1"/>
  <c r="J380" i="493" a="1"/>
  <c r="J380" i="493" s="1"/>
  <c r="H380" i="493"/>
  <c r="V379" i="493"/>
  <c r="W379" i="493" s="1"/>
  <c r="N379" i="493"/>
  <c r="K379" i="493" a="1"/>
  <c r="K379" i="493" s="1"/>
  <c r="M379" i="493" s="1"/>
  <c r="J379" i="493" a="1"/>
  <c r="J379" i="493" s="1"/>
  <c r="H379" i="493"/>
  <c r="V378" i="493"/>
  <c r="W378" i="493" s="1"/>
  <c r="N378" i="493"/>
  <c r="K378" i="493"/>
  <c r="M378" i="493" s="1"/>
  <c r="K378" i="493" a="1"/>
  <c r="J378" i="493"/>
  <c r="J378" i="493" a="1"/>
  <c r="H378" i="493"/>
  <c r="V377" i="493"/>
  <c r="W377" i="493" s="1"/>
  <c r="N377" i="493"/>
  <c r="K377" i="493" a="1"/>
  <c r="K377" i="493" s="1"/>
  <c r="M377" i="493" s="1"/>
  <c r="J377" i="493" a="1"/>
  <c r="J377" i="493" s="1"/>
  <c r="H377" i="493"/>
  <c r="W376" i="493"/>
  <c r="V376" i="493"/>
  <c r="N376" i="493"/>
  <c r="K376" i="493" a="1"/>
  <c r="K376" i="493" s="1"/>
  <c r="M376" i="493" s="1"/>
  <c r="J376" i="493" a="1"/>
  <c r="J376" i="493" s="1"/>
  <c r="H376" i="493"/>
  <c r="V375" i="493"/>
  <c r="W375" i="493" s="1"/>
  <c r="N375" i="493"/>
  <c r="K375" i="493" a="1"/>
  <c r="K375" i="493" s="1"/>
  <c r="M375" i="493" s="1"/>
  <c r="J375" i="493" a="1"/>
  <c r="J375" i="493" s="1"/>
  <c r="H375" i="493"/>
  <c r="V374" i="493"/>
  <c r="W374" i="493" s="1"/>
  <c r="N374" i="493"/>
  <c r="K374" i="493"/>
  <c r="M374" i="493" s="1"/>
  <c r="K374" i="493" a="1"/>
  <c r="J374" i="493"/>
  <c r="J374" i="493" a="1"/>
  <c r="H374" i="493"/>
  <c r="V373" i="493"/>
  <c r="W373" i="493" s="1"/>
  <c r="N373" i="493"/>
  <c r="K373" i="493" a="1"/>
  <c r="K373" i="493" s="1"/>
  <c r="M373" i="493" s="1"/>
  <c r="J373" i="493" a="1"/>
  <c r="J373" i="493" s="1"/>
  <c r="H373" i="493"/>
  <c r="W372" i="493"/>
  <c r="V372" i="493"/>
  <c r="N372" i="493"/>
  <c r="K372" i="493" a="1"/>
  <c r="K372" i="493" s="1"/>
  <c r="M372" i="493" s="1"/>
  <c r="J372" i="493" a="1"/>
  <c r="J372" i="493" s="1"/>
  <c r="H372" i="493"/>
  <c r="K371" i="493"/>
  <c r="M371" i="493" s="1"/>
  <c r="K371" i="493" a="1"/>
  <c r="H371" i="493"/>
  <c r="K370" i="493" a="1"/>
  <c r="K370" i="493" s="1"/>
  <c r="M370" i="493" s="1"/>
  <c r="H370" i="493"/>
  <c r="K369" i="493" a="1"/>
  <c r="K369" i="493" s="1"/>
  <c r="M369" i="493" s="1"/>
  <c r="H369" i="493"/>
  <c r="V368" i="493"/>
  <c r="W368" i="493" s="1"/>
  <c r="N368" i="493"/>
  <c r="K368" i="493"/>
  <c r="M368" i="493" s="1"/>
  <c r="K368" i="493" a="1"/>
  <c r="J368" i="493"/>
  <c r="J368" i="493" a="1"/>
  <c r="H368" i="493"/>
  <c r="V367" i="493"/>
  <c r="W367" i="493" s="1"/>
  <c r="N367" i="493"/>
  <c r="K367" i="493"/>
  <c r="M367" i="493" s="1"/>
  <c r="K367" i="493" a="1"/>
  <c r="J367" i="493" a="1"/>
  <c r="J367" i="493" s="1"/>
  <c r="H367" i="493"/>
  <c r="W366" i="493"/>
  <c r="V366" i="493"/>
  <c r="N366" i="493"/>
  <c r="K366" i="493" a="1"/>
  <c r="K366" i="493" s="1"/>
  <c r="M366" i="493" s="1"/>
  <c r="J366" i="493" a="1"/>
  <c r="J366" i="493" s="1"/>
  <c r="H366" i="493"/>
  <c r="K365" i="493" a="1"/>
  <c r="K365" i="493" s="1"/>
  <c r="H365" i="493"/>
  <c r="V364" i="493"/>
  <c r="V421" i="493" s="1"/>
  <c r="W421" i="493" s="1"/>
  <c r="N364" i="493"/>
  <c r="N421" i="493" s="1"/>
  <c r="K364" i="493" a="1"/>
  <c r="K364" i="493" s="1"/>
  <c r="J364" i="493" a="1"/>
  <c r="J364" i="493" s="1"/>
  <c r="H364" i="493"/>
  <c r="H421" i="493" s="1"/>
  <c r="AA363" i="493"/>
  <c r="AA497" i="493" s="1"/>
  <c r="Z363" i="493"/>
  <c r="Z497" i="493" s="1"/>
  <c r="Y363" i="493"/>
  <c r="Y497" i="493" s="1"/>
  <c r="X363" i="493"/>
  <c r="X497" i="493" s="1"/>
  <c r="U363" i="493"/>
  <c r="U497" i="493" s="1"/>
  <c r="T363" i="493"/>
  <c r="T497" i="493" s="1"/>
  <c r="S363" i="493"/>
  <c r="S497" i="493" s="1"/>
  <c r="R363" i="493"/>
  <c r="R497" i="493" s="1"/>
  <c r="Q363" i="493"/>
  <c r="Q497" i="493" s="1"/>
  <c r="P363" i="493"/>
  <c r="P497" i="493" s="1"/>
  <c r="O363" i="493"/>
  <c r="I363" i="493"/>
  <c r="I497" i="493" s="1"/>
  <c r="B505" i="493" s="1"/>
  <c r="G363" i="493"/>
  <c r="G497" i="493" s="1"/>
  <c r="V362" i="493"/>
  <c r="W362" i="493" s="1"/>
  <c r="N362" i="493"/>
  <c r="K362" i="493" a="1"/>
  <c r="K362" i="493" s="1"/>
  <c r="M362" i="493" s="1"/>
  <c r="J362" i="493" a="1"/>
  <c r="J362" i="493" s="1"/>
  <c r="H362" i="493"/>
  <c r="V361" i="493"/>
  <c r="W361" i="493" s="1"/>
  <c r="N361" i="493"/>
  <c r="K361" i="493"/>
  <c r="M361" i="493" s="1"/>
  <c r="K361" i="493" a="1"/>
  <c r="J361" i="493"/>
  <c r="J361" i="493" a="1"/>
  <c r="H361" i="493"/>
  <c r="K360" i="493" a="1"/>
  <c r="K360" i="493" s="1"/>
  <c r="M360" i="493" s="1"/>
  <c r="H360" i="493"/>
  <c r="K359" i="493" a="1"/>
  <c r="K359" i="493" s="1"/>
  <c r="M359" i="493" s="1"/>
  <c r="H359" i="493"/>
  <c r="K358" i="493" a="1"/>
  <c r="K358" i="493" s="1"/>
  <c r="M358" i="493" s="1"/>
  <c r="H358" i="493"/>
  <c r="K357" i="493" a="1"/>
  <c r="K357" i="493" s="1"/>
  <c r="M357" i="493" s="1"/>
  <c r="H357" i="493"/>
  <c r="W356" i="493"/>
  <c r="V356" i="493"/>
  <c r="N356" i="493"/>
  <c r="K356" i="493" a="1"/>
  <c r="K356" i="493" s="1"/>
  <c r="M356" i="493" s="1"/>
  <c r="J356" i="493" a="1"/>
  <c r="J356" i="493" s="1"/>
  <c r="H356" i="493"/>
  <c r="V355" i="493"/>
  <c r="W355" i="493" s="1"/>
  <c r="N355" i="493"/>
  <c r="K355" i="493"/>
  <c r="M355" i="493" s="1"/>
  <c r="K355" i="493" a="1"/>
  <c r="J355" i="493" a="1"/>
  <c r="J355" i="493" s="1"/>
  <c r="H355" i="493"/>
  <c r="W354" i="493"/>
  <c r="V354" i="493"/>
  <c r="N354" i="493"/>
  <c r="K354" i="493" a="1"/>
  <c r="K354" i="493" s="1"/>
  <c r="M354" i="493" s="1"/>
  <c r="J354" i="493" a="1"/>
  <c r="J354" i="493" s="1"/>
  <c r="H354" i="493"/>
  <c r="V353" i="493"/>
  <c r="W353" i="493" s="1"/>
  <c r="N353" i="493"/>
  <c r="K353" i="493"/>
  <c r="M353" i="493" s="1"/>
  <c r="K353" i="493" a="1"/>
  <c r="J353" i="493" a="1"/>
  <c r="J353" i="493" s="1"/>
  <c r="H353" i="493"/>
  <c r="W352" i="493"/>
  <c r="V352" i="493"/>
  <c r="N352" i="493"/>
  <c r="K352" i="493" a="1"/>
  <c r="K352" i="493" s="1"/>
  <c r="M352" i="493" s="1"/>
  <c r="J352" i="493" a="1"/>
  <c r="J352" i="493" s="1"/>
  <c r="H352" i="493"/>
  <c r="K351" i="493" a="1"/>
  <c r="K351" i="493" s="1"/>
  <c r="M351" i="493" s="1"/>
  <c r="H351" i="493"/>
  <c r="K350" i="493" a="1"/>
  <c r="K350" i="493" s="1"/>
  <c r="M350" i="493" s="1"/>
  <c r="H350" i="493"/>
  <c r="V349" i="493"/>
  <c r="W349" i="493" s="1"/>
  <c r="N349" i="493"/>
  <c r="K349" i="493" a="1"/>
  <c r="K349" i="493" s="1"/>
  <c r="M349" i="493" s="1"/>
  <c r="J349" i="493" a="1"/>
  <c r="J349" i="493" s="1"/>
  <c r="H349" i="493"/>
  <c r="V348" i="493"/>
  <c r="W348" i="493" s="1"/>
  <c r="N348" i="493"/>
  <c r="K348" i="493" a="1"/>
  <c r="K348" i="493" s="1"/>
  <c r="M348" i="493" s="1"/>
  <c r="J348" i="493" a="1"/>
  <c r="J348" i="493" s="1"/>
  <c r="H348" i="493"/>
  <c r="V347" i="493"/>
  <c r="W347" i="493" s="1"/>
  <c r="N347" i="493"/>
  <c r="K347" i="493"/>
  <c r="M347" i="493" s="1"/>
  <c r="K347" i="493" a="1"/>
  <c r="J347" i="493"/>
  <c r="J347" i="493" a="1"/>
  <c r="H347" i="493"/>
  <c r="V346" i="493"/>
  <c r="W346" i="493" s="1"/>
  <c r="N346" i="493"/>
  <c r="K346" i="493" a="1"/>
  <c r="K346" i="493" s="1"/>
  <c r="M346" i="493" s="1"/>
  <c r="J346" i="493" a="1"/>
  <c r="J346" i="493" s="1"/>
  <c r="H346" i="493"/>
  <c r="V345" i="493"/>
  <c r="W345" i="493" s="1"/>
  <c r="N345" i="493"/>
  <c r="K345" i="493" a="1"/>
  <c r="K345" i="493" s="1"/>
  <c r="M345" i="493" s="1"/>
  <c r="J345" i="493" a="1"/>
  <c r="J345" i="493" s="1"/>
  <c r="H345" i="493"/>
  <c r="V344" i="493"/>
  <c r="V363" i="493" s="1"/>
  <c r="N344" i="493"/>
  <c r="N363" i="493" s="1"/>
  <c r="K344" i="493" a="1"/>
  <c r="K344" i="493" s="1"/>
  <c r="J344" i="493" a="1"/>
  <c r="J344" i="493" s="1"/>
  <c r="H344" i="493"/>
  <c r="H363" i="493" s="1"/>
  <c r="H497" i="493" s="1"/>
  <c r="E504" i="493" s="1"/>
  <c r="X338" i="493"/>
  <c r="X337" i="493"/>
  <c r="X336" i="493"/>
  <c r="G336" i="493"/>
  <c r="C336" i="493"/>
  <c r="X335" i="493"/>
  <c r="I335" i="493"/>
  <c r="E335" i="493"/>
  <c r="K335" i="493" s="1"/>
  <c r="M335" i="493" s="1"/>
  <c r="I334" i="493"/>
  <c r="E334" i="493"/>
  <c r="K334" i="493" s="1"/>
  <c r="M334" i="493" s="1"/>
  <c r="I333" i="493"/>
  <c r="E333" i="493"/>
  <c r="K333" i="493" s="1"/>
  <c r="M333" i="493" s="1"/>
  <c r="X332" i="493"/>
  <c r="I332" i="493"/>
  <c r="I336" i="493" s="1"/>
  <c r="E332" i="493"/>
  <c r="K332" i="493" s="1"/>
  <c r="AA329" i="493"/>
  <c r="Z329" i="493"/>
  <c r="Y329" i="493"/>
  <c r="X329" i="493"/>
  <c r="U329" i="493"/>
  <c r="T329" i="493"/>
  <c r="S329" i="493"/>
  <c r="R329" i="493"/>
  <c r="Q329" i="493"/>
  <c r="P329" i="493"/>
  <c r="O329" i="493"/>
  <c r="R337" i="493" s="1"/>
  <c r="I329" i="493"/>
  <c r="G329" i="493"/>
  <c r="K328" i="493" a="1"/>
  <c r="K328" i="493" s="1"/>
  <c r="H328" i="493"/>
  <c r="K327" i="493" a="1"/>
  <c r="K327" i="493" s="1"/>
  <c r="H327" i="493"/>
  <c r="K326" i="493"/>
  <c r="K326" i="493" a="1"/>
  <c r="H326" i="493"/>
  <c r="V325" i="493"/>
  <c r="W325" i="493" s="1"/>
  <c r="N325" i="493"/>
  <c r="K325" i="493" a="1"/>
  <c r="K325" i="493" s="1"/>
  <c r="D325" i="493"/>
  <c r="H325" i="493" s="1"/>
  <c r="K324" i="493" a="1"/>
  <c r="K324" i="493" s="1"/>
  <c r="H324" i="493"/>
  <c r="H323" i="493"/>
  <c r="V322" i="493"/>
  <c r="W322" i="493" s="1"/>
  <c r="N322" i="493"/>
  <c r="K322" i="493" a="1"/>
  <c r="K322" i="493" s="1"/>
  <c r="M322" i="493" s="1"/>
  <c r="J322" i="493" a="1"/>
  <c r="J322" i="493" s="1"/>
  <c r="H322" i="493"/>
  <c r="V321" i="493"/>
  <c r="W321" i="493" s="1"/>
  <c r="N321" i="493"/>
  <c r="K321" i="493" a="1"/>
  <c r="K321" i="493" s="1"/>
  <c r="M321" i="493" s="1"/>
  <c r="J321" i="493" a="1"/>
  <c r="J321" i="493" s="1"/>
  <c r="H321" i="493"/>
  <c r="V319" i="493"/>
  <c r="W319" i="493" s="1"/>
  <c r="N319" i="493"/>
  <c r="K319" i="493" a="1"/>
  <c r="K319" i="493" s="1"/>
  <c r="M319" i="493" s="1"/>
  <c r="J319" i="493" a="1"/>
  <c r="J319" i="493" s="1"/>
  <c r="H319" i="493"/>
  <c r="V318" i="493"/>
  <c r="W318" i="493" s="1"/>
  <c r="N318" i="493"/>
  <c r="K318" i="493"/>
  <c r="M318" i="493" s="1"/>
  <c r="K318" i="493" a="1"/>
  <c r="J318" i="493"/>
  <c r="J318" i="493" a="1"/>
  <c r="H318" i="493"/>
  <c r="V317" i="493"/>
  <c r="W317" i="493" s="1"/>
  <c r="N317" i="493"/>
  <c r="K317" i="493" a="1"/>
  <c r="K317" i="493" s="1"/>
  <c r="M317" i="493" s="1"/>
  <c r="J317" i="493" a="1"/>
  <c r="J317" i="493" s="1"/>
  <c r="H317" i="493"/>
  <c r="V316" i="493"/>
  <c r="V329" i="493" s="1"/>
  <c r="N316" i="493"/>
  <c r="N329" i="493" s="1"/>
  <c r="K316" i="493" a="1"/>
  <c r="K316" i="493" s="1"/>
  <c r="K329" i="493" s="1"/>
  <c r="J316" i="493" a="1"/>
  <c r="J316" i="493" s="1"/>
  <c r="H316" i="493"/>
  <c r="H329" i="493" s="1"/>
  <c r="AA315" i="493"/>
  <c r="Z315" i="493"/>
  <c r="Y315" i="493"/>
  <c r="X315" i="493"/>
  <c r="U315" i="493"/>
  <c r="T315" i="493"/>
  <c r="S315" i="493"/>
  <c r="Q315" i="493"/>
  <c r="P315" i="493"/>
  <c r="O315" i="493"/>
  <c r="I315" i="493"/>
  <c r="G315" i="493"/>
  <c r="J315" i="493" s="1" a="1"/>
  <c r="J315" i="493" s="1"/>
  <c r="V314" i="493"/>
  <c r="W314" i="493" s="1"/>
  <c r="N314" i="493"/>
  <c r="K314" i="493" a="1"/>
  <c r="K314" i="493" s="1"/>
  <c r="M314" i="493" s="1"/>
  <c r="J314" i="493" a="1"/>
  <c r="J314" i="493" s="1"/>
  <c r="H314" i="493"/>
  <c r="V312" i="493"/>
  <c r="W312" i="493" s="1"/>
  <c r="N312" i="493"/>
  <c r="K312" i="493" a="1"/>
  <c r="K312" i="493" s="1"/>
  <c r="M312" i="493" s="1"/>
  <c r="J312" i="493" a="1"/>
  <c r="J312" i="493" s="1"/>
  <c r="H312" i="493"/>
  <c r="V311" i="493"/>
  <c r="W311" i="493" s="1"/>
  <c r="N311" i="493"/>
  <c r="K311" i="493" a="1"/>
  <c r="K311" i="493" s="1"/>
  <c r="M311" i="493" s="1"/>
  <c r="J311" i="493" a="1"/>
  <c r="J311" i="493" s="1"/>
  <c r="H311" i="493"/>
  <c r="V310" i="493"/>
  <c r="W310" i="493" s="1"/>
  <c r="N310" i="493"/>
  <c r="K310" i="493"/>
  <c r="M310" i="493" s="1"/>
  <c r="K310" i="493" a="1"/>
  <c r="J310" i="493"/>
  <c r="J310" i="493" a="1"/>
  <c r="H310" i="493"/>
  <c r="V309" i="493"/>
  <c r="W309" i="493" s="1"/>
  <c r="N309" i="493"/>
  <c r="K309" i="493" a="1"/>
  <c r="K309" i="493" s="1"/>
  <c r="M309" i="493" s="1"/>
  <c r="J309" i="493" a="1"/>
  <c r="J309" i="493" s="1"/>
  <c r="H309" i="493"/>
  <c r="V308" i="493"/>
  <c r="V315" i="493" s="1"/>
  <c r="W315" i="493" s="1"/>
  <c r="N308" i="493"/>
  <c r="N315" i="493" s="1"/>
  <c r="K308" i="493" a="1"/>
  <c r="K308" i="493" s="1"/>
  <c r="K315" i="493" s="1"/>
  <c r="J308" i="493" a="1"/>
  <c r="J308" i="493" s="1"/>
  <c r="H308" i="493"/>
  <c r="H315" i="493" s="1"/>
  <c r="AA307" i="493"/>
  <c r="Z307" i="493"/>
  <c r="Y307" i="493"/>
  <c r="X307" i="493"/>
  <c r="U307" i="493"/>
  <c r="T307" i="493"/>
  <c r="S307" i="493"/>
  <c r="Q307" i="493"/>
  <c r="P307" i="493"/>
  <c r="O307" i="493"/>
  <c r="R335" i="493" s="1"/>
  <c r="I307" i="493"/>
  <c r="G307" i="493"/>
  <c r="J307" i="493" s="1" a="1"/>
  <c r="J307" i="493" s="1"/>
  <c r="V306" i="493"/>
  <c r="W306" i="493" s="1"/>
  <c r="N306" i="493"/>
  <c r="K306" i="493" a="1"/>
  <c r="K306" i="493" s="1"/>
  <c r="M306" i="493" s="1"/>
  <c r="J306" i="493" a="1"/>
  <c r="J306" i="493" s="1"/>
  <c r="H306" i="493"/>
  <c r="V305" i="493"/>
  <c r="W305" i="493" s="1"/>
  <c r="N305" i="493"/>
  <c r="K305" i="493" a="1"/>
  <c r="K305" i="493" s="1"/>
  <c r="M305" i="493" s="1"/>
  <c r="J305" i="493" a="1"/>
  <c r="J305" i="493" s="1"/>
  <c r="H305" i="493"/>
  <c r="V304" i="493"/>
  <c r="W304" i="493" s="1"/>
  <c r="N304" i="493"/>
  <c r="K304" i="493" a="1"/>
  <c r="K304" i="493" s="1"/>
  <c r="M304" i="493" s="1"/>
  <c r="J304" i="493" a="1"/>
  <c r="J304" i="493" s="1"/>
  <c r="H304" i="493"/>
  <c r="V303" i="493"/>
  <c r="W303" i="493" s="1"/>
  <c r="N303" i="493"/>
  <c r="K303" i="493"/>
  <c r="M303" i="493" s="1"/>
  <c r="K303" i="493" a="1"/>
  <c r="J303" i="493"/>
  <c r="J303" i="493" a="1"/>
  <c r="H303" i="493"/>
  <c r="V302" i="493"/>
  <c r="W302" i="493" s="1"/>
  <c r="N302" i="493"/>
  <c r="K302" i="493" a="1"/>
  <c r="K302" i="493" s="1"/>
  <c r="M302" i="493" s="1"/>
  <c r="J302" i="493" a="1"/>
  <c r="J302" i="493" s="1"/>
  <c r="H302" i="493"/>
  <c r="W301" i="493"/>
  <c r="V301" i="493"/>
  <c r="N301" i="493"/>
  <c r="K301" i="493" a="1"/>
  <c r="K301" i="493" s="1"/>
  <c r="M301" i="493" s="1"/>
  <c r="J301" i="493" a="1"/>
  <c r="J301" i="493" s="1"/>
  <c r="H301" i="493"/>
  <c r="V300" i="493"/>
  <c r="W300" i="493" s="1"/>
  <c r="N300" i="493"/>
  <c r="K300" i="493" a="1"/>
  <c r="K300" i="493" s="1"/>
  <c r="M300" i="493" s="1"/>
  <c r="J300" i="493" a="1"/>
  <c r="J300" i="493" s="1"/>
  <c r="H300" i="493"/>
  <c r="V299" i="493"/>
  <c r="W299" i="493" s="1"/>
  <c r="N299" i="493"/>
  <c r="K299" i="493"/>
  <c r="M299" i="493" s="1"/>
  <c r="K299" i="493" a="1"/>
  <c r="J299" i="493"/>
  <c r="J299" i="493" a="1"/>
  <c r="H299" i="493"/>
  <c r="V298" i="493"/>
  <c r="W298" i="493" s="1"/>
  <c r="N298" i="493"/>
  <c r="K298" i="493" a="1"/>
  <c r="K298" i="493" s="1"/>
  <c r="M298" i="493" s="1"/>
  <c r="J298" i="493" a="1"/>
  <c r="J298" i="493" s="1"/>
  <c r="H298" i="493"/>
  <c r="W297" i="493"/>
  <c r="V297" i="493"/>
  <c r="N297" i="493"/>
  <c r="K297" i="493" a="1"/>
  <c r="K297" i="493" s="1"/>
  <c r="M297" i="493" s="1"/>
  <c r="J297" i="493" a="1"/>
  <c r="J297" i="493" s="1"/>
  <c r="H297" i="493"/>
  <c r="V296" i="493"/>
  <c r="W296" i="493" s="1"/>
  <c r="N296" i="493"/>
  <c r="K296" i="493" a="1"/>
  <c r="K296" i="493" s="1"/>
  <c r="M296" i="493" s="1"/>
  <c r="J296" i="493" a="1"/>
  <c r="J296" i="493" s="1"/>
  <c r="H296" i="493"/>
  <c r="V295" i="493"/>
  <c r="W295" i="493" s="1"/>
  <c r="N295" i="493"/>
  <c r="K295" i="493"/>
  <c r="M295" i="493" s="1"/>
  <c r="K295" i="493" a="1"/>
  <c r="J295" i="493"/>
  <c r="J295" i="493" a="1"/>
  <c r="H295" i="493"/>
  <c r="V294" i="493"/>
  <c r="W294" i="493" s="1"/>
  <c r="N294" i="493"/>
  <c r="K294" i="493" a="1"/>
  <c r="K294" i="493" s="1"/>
  <c r="M294" i="493" s="1"/>
  <c r="J294" i="493" a="1"/>
  <c r="J294" i="493" s="1"/>
  <c r="H294" i="493"/>
  <c r="W293" i="493"/>
  <c r="V293" i="493"/>
  <c r="N293" i="493"/>
  <c r="K293" i="493" a="1"/>
  <c r="K293" i="493" s="1"/>
  <c r="M293" i="493" s="1"/>
  <c r="J293" i="493" a="1"/>
  <c r="J293" i="493" s="1"/>
  <c r="H293" i="493"/>
  <c r="V292" i="493"/>
  <c r="W292" i="493" s="1"/>
  <c r="N292" i="493"/>
  <c r="K292" i="493" a="1"/>
  <c r="K292" i="493" s="1"/>
  <c r="J292" i="493" a="1"/>
  <c r="J292" i="493" s="1"/>
  <c r="H292" i="493"/>
  <c r="H307" i="493" s="1"/>
  <c r="AA291" i="493"/>
  <c r="Z291" i="493"/>
  <c r="Y291" i="493"/>
  <c r="X291" i="493"/>
  <c r="U291" i="493"/>
  <c r="T291" i="493"/>
  <c r="S291" i="493"/>
  <c r="R291" i="493"/>
  <c r="Q291" i="493"/>
  <c r="P291" i="493"/>
  <c r="O291" i="493"/>
  <c r="I291" i="493"/>
  <c r="G291" i="493"/>
  <c r="V290" i="493"/>
  <c r="W290" i="493" s="1"/>
  <c r="N290" i="493"/>
  <c r="K290" i="493" a="1"/>
  <c r="K290" i="493" s="1"/>
  <c r="M290" i="493" s="1"/>
  <c r="J290" i="493" a="1"/>
  <c r="J290" i="493" s="1"/>
  <c r="H290" i="493"/>
  <c r="V289" i="493"/>
  <c r="W289" i="493" s="1"/>
  <c r="N289" i="493"/>
  <c r="K289" i="493"/>
  <c r="M289" i="493" s="1"/>
  <c r="K289" i="493" a="1"/>
  <c r="J289" i="493"/>
  <c r="J289" i="493" a="1"/>
  <c r="H289" i="493"/>
  <c r="V288" i="493"/>
  <c r="W288" i="493" s="1"/>
  <c r="N288" i="493"/>
  <c r="K288" i="493" a="1"/>
  <c r="K288" i="493" s="1"/>
  <c r="M288" i="493" s="1"/>
  <c r="J288" i="493" a="1"/>
  <c r="J288" i="493" s="1"/>
  <c r="H288" i="493"/>
  <c r="H287" i="493"/>
  <c r="H286" i="493"/>
  <c r="H285" i="493"/>
  <c r="V284" i="493"/>
  <c r="W284" i="493" s="1"/>
  <c r="N284" i="493"/>
  <c r="K284" i="493" a="1"/>
  <c r="K284" i="493" s="1"/>
  <c r="M284" i="493" s="1"/>
  <c r="J284" i="493" a="1"/>
  <c r="J284" i="493" s="1"/>
  <c r="H284" i="493"/>
  <c r="W283" i="493"/>
  <c r="V283" i="493"/>
  <c r="N283" i="493"/>
  <c r="K283" i="493" a="1"/>
  <c r="K283" i="493" s="1"/>
  <c r="M283" i="493" s="1"/>
  <c r="J283" i="493" a="1"/>
  <c r="J283" i="493" s="1"/>
  <c r="H283" i="493"/>
  <c r="N282" i="493"/>
  <c r="K282" i="493" a="1"/>
  <c r="K282" i="493" s="1"/>
  <c r="M282" i="493" s="1"/>
  <c r="H282" i="493"/>
  <c r="N281" i="493"/>
  <c r="K281" i="493"/>
  <c r="M281" i="493" s="1"/>
  <c r="K281" i="493" a="1"/>
  <c r="H281" i="493"/>
  <c r="N280" i="493"/>
  <c r="K280" i="493" a="1"/>
  <c r="K280" i="493" s="1"/>
  <c r="M280" i="493" s="1"/>
  <c r="H280" i="493"/>
  <c r="N279" i="493"/>
  <c r="K279" i="493" a="1"/>
  <c r="K279" i="493" s="1"/>
  <c r="M279" i="493" s="1"/>
  <c r="H279" i="493"/>
  <c r="N278" i="493"/>
  <c r="K278" i="493" a="1"/>
  <c r="K278" i="493" s="1"/>
  <c r="M278" i="493" s="1"/>
  <c r="H278" i="493"/>
  <c r="N277" i="493"/>
  <c r="K277" i="493"/>
  <c r="M277" i="493" s="1"/>
  <c r="K277" i="493" a="1"/>
  <c r="H277" i="493"/>
  <c r="V276" i="493"/>
  <c r="W276" i="493" s="1"/>
  <c r="N276" i="493"/>
  <c r="K276" i="493" a="1"/>
  <c r="K276" i="493" s="1"/>
  <c r="M276" i="493" s="1"/>
  <c r="J276" i="493" a="1"/>
  <c r="J276" i="493" s="1"/>
  <c r="H276" i="493"/>
  <c r="W275" i="493"/>
  <c r="V275" i="493"/>
  <c r="N275" i="493"/>
  <c r="K275" i="493" a="1"/>
  <c r="K275" i="493" s="1"/>
  <c r="M275" i="493" s="1"/>
  <c r="J275" i="493" a="1"/>
  <c r="J275" i="493" s="1"/>
  <c r="H275" i="493"/>
  <c r="V274" i="493"/>
  <c r="W274" i="493" s="1"/>
  <c r="N274" i="493"/>
  <c r="K274" i="493" a="1"/>
  <c r="K274" i="493" s="1"/>
  <c r="M274" i="493" s="1"/>
  <c r="J274" i="493" a="1"/>
  <c r="J274" i="493" s="1"/>
  <c r="H274" i="493"/>
  <c r="V273" i="493"/>
  <c r="W273" i="493" s="1"/>
  <c r="N273" i="493"/>
  <c r="K273" i="493"/>
  <c r="M273" i="493" s="1"/>
  <c r="K273" i="493" a="1"/>
  <c r="J273" i="493"/>
  <c r="J273" i="493" a="1"/>
  <c r="H273" i="493"/>
  <c r="V272" i="493"/>
  <c r="W272" i="493" s="1"/>
  <c r="N272" i="493"/>
  <c r="K272" i="493" a="1"/>
  <c r="K272" i="493" s="1"/>
  <c r="M272" i="493" s="1"/>
  <c r="J272" i="493" a="1"/>
  <c r="J272" i="493" s="1"/>
  <c r="H272" i="493"/>
  <c r="W271" i="493"/>
  <c r="V271" i="493"/>
  <c r="N271" i="493"/>
  <c r="K271" i="493" a="1"/>
  <c r="K271" i="493" s="1"/>
  <c r="M271" i="493" s="1"/>
  <c r="J271" i="493" a="1"/>
  <c r="J271" i="493" s="1"/>
  <c r="H271" i="493"/>
  <c r="V270" i="493"/>
  <c r="W270" i="493" s="1"/>
  <c r="N270" i="493"/>
  <c r="K270" i="493" a="1"/>
  <c r="K270" i="493" s="1"/>
  <c r="M270" i="493" s="1"/>
  <c r="J270" i="493" a="1"/>
  <c r="J270" i="493" s="1"/>
  <c r="H270" i="493"/>
  <c r="V269" i="493"/>
  <c r="W269" i="493" s="1"/>
  <c r="N269" i="493"/>
  <c r="K269" i="493"/>
  <c r="M269" i="493" s="1"/>
  <c r="K269" i="493" a="1"/>
  <c r="J269" i="493"/>
  <c r="J269" i="493" a="1"/>
  <c r="H269" i="493"/>
  <c r="V268" i="493"/>
  <c r="W268" i="493" s="1"/>
  <c r="N268" i="493"/>
  <c r="K268" i="493" a="1"/>
  <c r="K268" i="493" s="1"/>
  <c r="M268" i="493" s="1"/>
  <c r="J268" i="493" a="1"/>
  <c r="J268" i="493" s="1"/>
  <c r="H268" i="493"/>
  <c r="W267" i="493"/>
  <c r="V267" i="493"/>
  <c r="N267" i="493"/>
  <c r="K267" i="493" a="1"/>
  <c r="K267" i="493" s="1"/>
  <c r="M267" i="493" s="1"/>
  <c r="J267" i="493" a="1"/>
  <c r="J267" i="493" s="1"/>
  <c r="H267" i="493"/>
  <c r="V266" i="493"/>
  <c r="W266" i="493" s="1"/>
  <c r="N266" i="493"/>
  <c r="K266" i="493" a="1"/>
  <c r="K266" i="493" s="1"/>
  <c r="M266" i="493" s="1"/>
  <c r="J266" i="493" a="1"/>
  <c r="J266" i="493" s="1"/>
  <c r="H266" i="493"/>
  <c r="V265" i="493"/>
  <c r="W265" i="493" s="1"/>
  <c r="N265" i="493"/>
  <c r="K265" i="493"/>
  <c r="M265" i="493" s="1"/>
  <c r="K265" i="493" a="1"/>
  <c r="J265" i="493"/>
  <c r="J265" i="493" a="1"/>
  <c r="H265" i="493"/>
  <c r="N264" i="493"/>
  <c r="K264" i="493" a="1"/>
  <c r="K264" i="493" s="1"/>
  <c r="M264" i="493" s="1"/>
  <c r="H264" i="493"/>
  <c r="W263" i="493"/>
  <c r="V263" i="493"/>
  <c r="N263" i="493"/>
  <c r="K263" i="493" a="1"/>
  <c r="K263" i="493" s="1"/>
  <c r="M263" i="493" s="1"/>
  <c r="J263" i="493" a="1"/>
  <c r="J263" i="493" s="1"/>
  <c r="H263" i="493"/>
  <c r="V262" i="493"/>
  <c r="W262" i="493" s="1"/>
  <c r="N262" i="493"/>
  <c r="K262" i="493" a="1"/>
  <c r="K262" i="493" s="1"/>
  <c r="M262" i="493" s="1"/>
  <c r="J262" i="493" a="1"/>
  <c r="J262" i="493" s="1"/>
  <c r="H262" i="493"/>
  <c r="V261" i="493"/>
  <c r="W261" i="493" s="1"/>
  <c r="N261" i="493"/>
  <c r="K261" i="493"/>
  <c r="M261" i="493" s="1"/>
  <c r="K261" i="493" a="1"/>
  <c r="J261" i="493"/>
  <c r="J261" i="493" a="1"/>
  <c r="H261" i="493"/>
  <c r="V260" i="493"/>
  <c r="W260" i="493" s="1"/>
  <c r="N260" i="493"/>
  <c r="K260" i="493" a="1"/>
  <c r="K260" i="493" s="1"/>
  <c r="M260" i="493" s="1"/>
  <c r="J260" i="493" a="1"/>
  <c r="J260" i="493" s="1"/>
  <c r="H260" i="493"/>
  <c r="V259" i="493"/>
  <c r="W259" i="493" s="1"/>
  <c r="N259" i="493"/>
  <c r="K259" i="493"/>
  <c r="M259" i="493" s="1"/>
  <c r="K259" i="493" a="1"/>
  <c r="J259" i="493"/>
  <c r="J259" i="493" a="1"/>
  <c r="H259" i="493"/>
  <c r="V258" i="493"/>
  <c r="W258" i="493" s="1"/>
  <c r="N258" i="493"/>
  <c r="K258" i="493" a="1"/>
  <c r="K258" i="493" s="1"/>
  <c r="M258" i="493" s="1"/>
  <c r="J258" i="493" a="1"/>
  <c r="J258" i="493" s="1"/>
  <c r="H258" i="493"/>
  <c r="W257" i="493"/>
  <c r="V257" i="493"/>
  <c r="N257" i="493"/>
  <c r="N291" i="493" s="1"/>
  <c r="K257" i="493" a="1"/>
  <c r="K257" i="493" s="1"/>
  <c r="J257" i="493" a="1"/>
  <c r="J257" i="493" s="1"/>
  <c r="H257" i="493"/>
  <c r="AA256" i="493"/>
  <c r="Z256" i="493"/>
  <c r="Y256" i="493"/>
  <c r="X256" i="493"/>
  <c r="U256" i="493"/>
  <c r="T256" i="493"/>
  <c r="S256" i="493"/>
  <c r="R256" i="493"/>
  <c r="Q256" i="493"/>
  <c r="P256" i="493"/>
  <c r="O256" i="493"/>
  <c r="R333" i="493" s="1"/>
  <c r="I256" i="493"/>
  <c r="G256" i="493"/>
  <c r="J256" i="493" s="1" a="1"/>
  <c r="J256" i="493" s="1"/>
  <c r="K249" i="493" a="1"/>
  <c r="K249" i="493" s="1"/>
  <c r="M249" i="493" s="1"/>
  <c r="K248" i="493" a="1"/>
  <c r="K248" i="493" s="1"/>
  <c r="M248" i="493" s="1"/>
  <c r="K247" i="493"/>
  <c r="M247" i="493" s="1"/>
  <c r="K247" i="493" a="1"/>
  <c r="K246" i="493" a="1"/>
  <c r="K246" i="493" s="1"/>
  <c r="M246" i="493" s="1"/>
  <c r="V245" i="493"/>
  <c r="W245" i="493" s="1"/>
  <c r="N245" i="493"/>
  <c r="K245" i="493" a="1"/>
  <c r="K245" i="493" s="1"/>
  <c r="M245" i="493" s="1"/>
  <c r="J245" i="493" a="1"/>
  <c r="J245" i="493" s="1"/>
  <c r="H245" i="493"/>
  <c r="W244" i="493"/>
  <c r="V244" i="493"/>
  <c r="N244" i="493"/>
  <c r="K244" i="493" a="1"/>
  <c r="K244" i="493" s="1"/>
  <c r="M244" i="493" s="1"/>
  <c r="J244" i="493" a="1"/>
  <c r="J244" i="493" s="1"/>
  <c r="H244" i="493"/>
  <c r="V243" i="493"/>
  <c r="W243" i="493" s="1"/>
  <c r="N243" i="493"/>
  <c r="K243" i="493" a="1"/>
  <c r="K243" i="493" s="1"/>
  <c r="M243" i="493" s="1"/>
  <c r="J243" i="493" a="1"/>
  <c r="J243" i="493" s="1"/>
  <c r="H243" i="493"/>
  <c r="V242" i="493"/>
  <c r="W242" i="493" s="1"/>
  <c r="N242" i="493"/>
  <c r="K242" i="493"/>
  <c r="M242" i="493" s="1"/>
  <c r="K242" i="493" a="1"/>
  <c r="J242" i="493"/>
  <c r="J242" i="493" a="1"/>
  <c r="H242" i="493"/>
  <c r="M241" i="493"/>
  <c r="W240" i="493"/>
  <c r="V240" i="493"/>
  <c r="N240" i="493"/>
  <c r="K240" i="493" a="1"/>
  <c r="K240" i="493" s="1"/>
  <c r="M240" i="493" s="1"/>
  <c r="J240" i="493" a="1"/>
  <c r="J240" i="493" s="1"/>
  <c r="H240" i="493"/>
  <c r="V239" i="493"/>
  <c r="W239" i="493" s="1"/>
  <c r="N239" i="493"/>
  <c r="K239" i="493" a="1"/>
  <c r="K239" i="493" s="1"/>
  <c r="M239" i="493" s="1"/>
  <c r="J239" i="493" a="1"/>
  <c r="J239" i="493" s="1"/>
  <c r="H239" i="493"/>
  <c r="K238" i="493" a="1"/>
  <c r="K238" i="493" s="1"/>
  <c r="M238" i="493" s="1"/>
  <c r="H238" i="493"/>
  <c r="H237" i="493"/>
  <c r="V236" i="493"/>
  <c r="W236" i="493" s="1"/>
  <c r="N236" i="493"/>
  <c r="K236" i="493" a="1"/>
  <c r="K236" i="493" s="1"/>
  <c r="M236" i="493" s="1"/>
  <c r="J236" i="493" a="1"/>
  <c r="J236" i="493" s="1"/>
  <c r="H236" i="493"/>
  <c r="W235" i="493"/>
  <c r="V235" i="493"/>
  <c r="N235" i="493"/>
  <c r="K235" i="493" a="1"/>
  <c r="K235" i="493" s="1"/>
  <c r="M235" i="493" s="1"/>
  <c r="J235" i="493" a="1"/>
  <c r="J235" i="493" s="1"/>
  <c r="H235" i="493"/>
  <c r="V234" i="493"/>
  <c r="W234" i="493" s="1"/>
  <c r="N234" i="493"/>
  <c r="K234" i="493" a="1"/>
  <c r="K234" i="493" s="1"/>
  <c r="M234" i="493" s="1"/>
  <c r="J234" i="493" a="1"/>
  <c r="J234" i="493" s="1"/>
  <c r="H234" i="493"/>
  <c r="V233" i="493"/>
  <c r="W233" i="493" s="1"/>
  <c r="N233" i="493"/>
  <c r="K233" i="493"/>
  <c r="M233" i="493" s="1"/>
  <c r="K233" i="493" a="1"/>
  <c r="J233" i="493"/>
  <c r="J233" i="493" a="1"/>
  <c r="H233" i="493"/>
  <c r="V232" i="493"/>
  <c r="W232" i="493" s="1"/>
  <c r="N232" i="493"/>
  <c r="K232" i="493" a="1"/>
  <c r="K232" i="493" s="1"/>
  <c r="M232" i="493" s="1"/>
  <c r="J232" i="493" a="1"/>
  <c r="J232" i="493" s="1"/>
  <c r="H232" i="493"/>
  <c r="W231" i="493"/>
  <c r="V231" i="493"/>
  <c r="N231" i="493"/>
  <c r="K231" i="493" a="1"/>
  <c r="K231" i="493" s="1"/>
  <c r="M231" i="493" s="1"/>
  <c r="J231" i="493" a="1"/>
  <c r="J231" i="493" s="1"/>
  <c r="H231" i="493"/>
  <c r="V230" i="493"/>
  <c r="W230" i="493" s="1"/>
  <c r="N230" i="493"/>
  <c r="K230" i="493" a="1"/>
  <c r="K230" i="493" s="1"/>
  <c r="M230" i="493" s="1"/>
  <c r="J230" i="493" a="1"/>
  <c r="J230" i="493" s="1"/>
  <c r="H230" i="493"/>
  <c r="V229" i="493"/>
  <c r="W229" i="493" s="1"/>
  <c r="N229" i="493"/>
  <c r="K229" i="493"/>
  <c r="M229" i="493" s="1"/>
  <c r="K229" i="493" a="1"/>
  <c r="J229" i="493"/>
  <c r="J229" i="493" a="1"/>
  <c r="H229" i="493"/>
  <c r="V228" i="493"/>
  <c r="W228" i="493" s="1"/>
  <c r="N228" i="493"/>
  <c r="K228" i="493" a="1"/>
  <c r="K228" i="493" s="1"/>
  <c r="M228" i="493" s="1"/>
  <c r="J228" i="493" a="1"/>
  <c r="J228" i="493" s="1"/>
  <c r="H228" i="493"/>
  <c r="W227" i="493"/>
  <c r="V227" i="493"/>
  <c r="N227" i="493"/>
  <c r="K227" i="493" a="1"/>
  <c r="K227" i="493" s="1"/>
  <c r="M227" i="493" s="1"/>
  <c r="J227" i="493" a="1"/>
  <c r="J227" i="493" s="1"/>
  <c r="H227" i="493"/>
  <c r="N226" i="493"/>
  <c r="K226" i="493" a="1"/>
  <c r="K226" i="493" s="1"/>
  <c r="M226" i="493" s="1"/>
  <c r="N225" i="493"/>
  <c r="K225" i="493" a="1"/>
  <c r="K225" i="493" s="1"/>
  <c r="M225" i="493" s="1"/>
  <c r="N224" i="493"/>
  <c r="K224" i="493" a="1"/>
  <c r="K224" i="493" s="1"/>
  <c r="M224" i="493" s="1"/>
  <c r="N223" i="493"/>
  <c r="K223" i="493" a="1"/>
  <c r="K223" i="493" s="1"/>
  <c r="M223" i="493" s="1"/>
  <c r="N222" i="493"/>
  <c r="K222" i="493" a="1"/>
  <c r="K222" i="493" s="1"/>
  <c r="M222" i="493" s="1"/>
  <c r="H222" i="493"/>
  <c r="N221" i="493"/>
  <c r="K221" i="493"/>
  <c r="M221" i="493" s="1"/>
  <c r="K221" i="493" a="1"/>
  <c r="H221" i="493"/>
  <c r="N220" i="493"/>
  <c r="K220" i="493" a="1"/>
  <c r="K220" i="493" s="1"/>
  <c r="M220" i="493" s="1"/>
  <c r="H220" i="493"/>
  <c r="N219" i="493"/>
  <c r="K219" i="493" a="1"/>
  <c r="K219" i="493" s="1"/>
  <c r="M219" i="493" s="1"/>
  <c r="H219" i="493"/>
  <c r="V218" i="493"/>
  <c r="W218" i="493" s="1"/>
  <c r="N218" i="493"/>
  <c r="K218" i="493" a="1"/>
  <c r="K218" i="493" s="1"/>
  <c r="M218" i="493" s="1"/>
  <c r="J218" i="493" a="1"/>
  <c r="J218" i="493" s="1"/>
  <c r="H218" i="493"/>
  <c r="V217" i="493"/>
  <c r="W217" i="493" s="1"/>
  <c r="N217" i="493"/>
  <c r="K217" i="493"/>
  <c r="M217" i="493" s="1"/>
  <c r="K217" i="493" a="1"/>
  <c r="J217" i="493"/>
  <c r="J217" i="493" a="1"/>
  <c r="H217" i="493"/>
  <c r="V216" i="493"/>
  <c r="W216" i="493" s="1"/>
  <c r="N216" i="493"/>
  <c r="K216" i="493" a="1"/>
  <c r="K216" i="493" s="1"/>
  <c r="M216" i="493" s="1"/>
  <c r="J216" i="493" a="1"/>
  <c r="J216" i="493" s="1"/>
  <c r="H216" i="493"/>
  <c r="W215" i="493"/>
  <c r="V215" i="493"/>
  <c r="N215" i="493"/>
  <c r="K215" i="493" a="1"/>
  <c r="K215" i="493" s="1"/>
  <c r="M215" i="493" s="1"/>
  <c r="J215" i="493" a="1"/>
  <c r="J215" i="493" s="1"/>
  <c r="H215" i="493"/>
  <c r="V214" i="493"/>
  <c r="W214" i="493" s="1"/>
  <c r="N214" i="493"/>
  <c r="K214" i="493" a="1"/>
  <c r="K214" i="493" s="1"/>
  <c r="M214" i="493" s="1"/>
  <c r="J214" i="493" a="1"/>
  <c r="J214" i="493" s="1"/>
  <c r="H214" i="493"/>
  <c r="V213" i="493"/>
  <c r="W213" i="493" s="1"/>
  <c r="N213" i="493"/>
  <c r="K213" i="493"/>
  <c r="M213" i="493" s="1"/>
  <c r="K213" i="493" a="1"/>
  <c r="J213" i="493"/>
  <c r="J213" i="493" a="1"/>
  <c r="H213" i="493"/>
  <c r="V212" i="493"/>
  <c r="W212" i="493" s="1"/>
  <c r="N212" i="493"/>
  <c r="K212" i="493" a="1"/>
  <c r="K212" i="493" s="1"/>
  <c r="M212" i="493" s="1"/>
  <c r="J212" i="493" a="1"/>
  <c r="J212" i="493" s="1"/>
  <c r="H212" i="493"/>
  <c r="W211" i="493"/>
  <c r="V211" i="493"/>
  <c r="N211" i="493"/>
  <c r="K211" i="493" a="1"/>
  <c r="K211" i="493" s="1"/>
  <c r="M211" i="493" s="1"/>
  <c r="J211" i="493" a="1"/>
  <c r="J211" i="493" s="1"/>
  <c r="H211" i="493"/>
  <c r="V210" i="493"/>
  <c r="W210" i="493" s="1"/>
  <c r="N210" i="493"/>
  <c r="K210" i="493" a="1"/>
  <c r="K210" i="493" s="1"/>
  <c r="M210" i="493" s="1"/>
  <c r="J210" i="493" a="1"/>
  <c r="J210" i="493" s="1"/>
  <c r="H210" i="493"/>
  <c r="V209" i="493"/>
  <c r="W209" i="493" s="1"/>
  <c r="N209" i="493"/>
  <c r="K209" i="493"/>
  <c r="M209" i="493" s="1"/>
  <c r="K209" i="493" a="1"/>
  <c r="J209" i="493"/>
  <c r="J209" i="493" a="1"/>
  <c r="H209" i="493"/>
  <c r="V208" i="493"/>
  <c r="W208" i="493" s="1"/>
  <c r="N208" i="493"/>
  <c r="K208" i="493" a="1"/>
  <c r="K208" i="493" s="1"/>
  <c r="M208" i="493" s="1"/>
  <c r="J208" i="493" a="1"/>
  <c r="J208" i="493" s="1"/>
  <c r="H208" i="493"/>
  <c r="W207" i="493"/>
  <c r="V207" i="493"/>
  <c r="N207" i="493"/>
  <c r="K207" i="493" a="1"/>
  <c r="K207" i="493" s="1"/>
  <c r="M207" i="493" s="1"/>
  <c r="J207" i="493" a="1"/>
  <c r="J207" i="493" s="1"/>
  <c r="H207" i="493"/>
  <c r="V203" i="493"/>
  <c r="W203" i="493" s="1"/>
  <c r="N203" i="493"/>
  <c r="K203" i="493" a="1"/>
  <c r="K203" i="493" s="1"/>
  <c r="M203" i="493" s="1"/>
  <c r="J203" i="493" a="1"/>
  <c r="J203" i="493" s="1"/>
  <c r="H203" i="493"/>
  <c r="V202" i="493"/>
  <c r="W202" i="493" s="1"/>
  <c r="N202" i="493"/>
  <c r="K202" i="493"/>
  <c r="M202" i="493" s="1"/>
  <c r="K202" i="493" a="1"/>
  <c r="J202" i="493"/>
  <c r="J202" i="493" a="1"/>
  <c r="H202" i="493"/>
  <c r="V201" i="493"/>
  <c r="W201" i="493" s="1"/>
  <c r="N201" i="493"/>
  <c r="K201" i="493" a="1"/>
  <c r="K201" i="493" s="1"/>
  <c r="M201" i="493" s="1"/>
  <c r="J201" i="493" a="1"/>
  <c r="J201" i="493" s="1"/>
  <c r="H201" i="493"/>
  <c r="H200" i="493"/>
  <c r="V199" i="493"/>
  <c r="V256" i="493" s="1"/>
  <c r="W256" i="493" s="1"/>
  <c r="N199" i="493"/>
  <c r="N256" i="493" s="1"/>
  <c r="K199" i="493" a="1"/>
  <c r="K199" i="493" s="1"/>
  <c r="J199" i="493" a="1"/>
  <c r="J199" i="493" s="1"/>
  <c r="H199" i="493"/>
  <c r="H256" i="493" s="1"/>
  <c r="AA198" i="493"/>
  <c r="AA330" i="493" s="1"/>
  <c r="Z198" i="493"/>
  <c r="Z330" i="493" s="1"/>
  <c r="Y198" i="493"/>
  <c r="Y330" i="493" s="1"/>
  <c r="X198" i="493"/>
  <c r="X330" i="493" s="1"/>
  <c r="U198" i="493"/>
  <c r="U330" i="493" s="1"/>
  <c r="T198" i="493"/>
  <c r="T330" i="493" s="1"/>
  <c r="S198" i="493"/>
  <c r="S330" i="493" s="1"/>
  <c r="R198" i="493"/>
  <c r="R330" i="493" s="1"/>
  <c r="Q198" i="493"/>
  <c r="Q330" i="493" s="1"/>
  <c r="P198" i="493"/>
  <c r="O198" i="493"/>
  <c r="I198" i="493"/>
  <c r="I330" i="493" s="1"/>
  <c r="B338" i="493" s="1"/>
  <c r="G198" i="493"/>
  <c r="V197" i="493"/>
  <c r="W197" i="493" s="1"/>
  <c r="N197" i="493"/>
  <c r="K197" i="493" a="1"/>
  <c r="K197" i="493" s="1"/>
  <c r="M197" i="493" s="1"/>
  <c r="J197" i="493" a="1"/>
  <c r="J197" i="493" s="1"/>
  <c r="H197" i="493"/>
  <c r="V196" i="493"/>
  <c r="W196" i="493" s="1"/>
  <c r="N196" i="493"/>
  <c r="K196" i="493"/>
  <c r="M196" i="493" s="1"/>
  <c r="K196" i="493" a="1"/>
  <c r="J196" i="493" a="1"/>
  <c r="J196" i="493" s="1"/>
  <c r="H196" i="493"/>
  <c r="K195" i="493" a="1"/>
  <c r="K195" i="493" s="1"/>
  <c r="M195" i="493" s="1"/>
  <c r="H195" i="493"/>
  <c r="K194" i="493"/>
  <c r="M194" i="493" s="1"/>
  <c r="K194" i="493" a="1"/>
  <c r="H194" i="493"/>
  <c r="K193" i="493" a="1"/>
  <c r="K193" i="493" s="1"/>
  <c r="M193" i="493" s="1"/>
  <c r="H193" i="493"/>
  <c r="K192" i="493"/>
  <c r="M192" i="493" s="1"/>
  <c r="K192" i="493" a="1"/>
  <c r="H192" i="493"/>
  <c r="V191" i="493"/>
  <c r="W191" i="493" s="1"/>
  <c r="N191" i="493"/>
  <c r="K191" i="493" a="1"/>
  <c r="K191" i="493" s="1"/>
  <c r="M191" i="493" s="1"/>
  <c r="J191" i="493" a="1"/>
  <c r="J191" i="493" s="1"/>
  <c r="H191" i="493"/>
  <c r="W190" i="493"/>
  <c r="V190" i="493"/>
  <c r="N190" i="493"/>
  <c r="K190" i="493" a="1"/>
  <c r="K190" i="493" s="1"/>
  <c r="M190" i="493" s="1"/>
  <c r="J190" i="493" a="1"/>
  <c r="J190" i="493" s="1"/>
  <c r="H190" i="493"/>
  <c r="V189" i="493"/>
  <c r="W189" i="493" s="1"/>
  <c r="N189" i="493"/>
  <c r="K189" i="493" a="1"/>
  <c r="K189" i="493" s="1"/>
  <c r="M189" i="493" s="1"/>
  <c r="J189" i="493" a="1"/>
  <c r="J189" i="493" s="1"/>
  <c r="H189" i="493"/>
  <c r="N188" i="493"/>
  <c r="K188" i="493"/>
  <c r="M188" i="493" s="1"/>
  <c r="K188" i="493" a="1"/>
  <c r="J188" i="493"/>
  <c r="J188" i="493" a="1"/>
  <c r="H188" i="493"/>
  <c r="N187" i="493"/>
  <c r="K187" i="493" a="1"/>
  <c r="K187" i="493" s="1"/>
  <c r="M187" i="493" s="1"/>
  <c r="J187" i="493" a="1"/>
  <c r="J187" i="493" s="1"/>
  <c r="H187" i="493"/>
  <c r="W186" i="493"/>
  <c r="V186" i="493"/>
  <c r="N186" i="493"/>
  <c r="K186" i="493" a="1"/>
  <c r="K186" i="493" s="1"/>
  <c r="M186" i="493" s="1"/>
  <c r="J186" i="493" a="1"/>
  <c r="J186" i="493" s="1"/>
  <c r="H186" i="493"/>
  <c r="V185" i="493"/>
  <c r="W185" i="493" s="1"/>
  <c r="N185" i="493"/>
  <c r="K185" i="493" a="1"/>
  <c r="K185" i="493" s="1"/>
  <c r="M185" i="493" s="1"/>
  <c r="J185" i="493" a="1"/>
  <c r="J185" i="493" s="1"/>
  <c r="H185" i="493"/>
  <c r="N184" i="493"/>
  <c r="K184" i="493" a="1"/>
  <c r="K184" i="493" s="1"/>
  <c r="M184" i="493" s="1"/>
  <c r="H184" i="493"/>
  <c r="N183" i="493"/>
  <c r="K183" i="493" a="1"/>
  <c r="K183" i="493" s="1"/>
  <c r="M183" i="493" s="1"/>
  <c r="H183" i="493"/>
  <c r="W182" i="493"/>
  <c r="V182" i="493"/>
  <c r="N182" i="493"/>
  <c r="K182" i="493" a="1"/>
  <c r="K182" i="493" s="1"/>
  <c r="M182" i="493" s="1"/>
  <c r="J182" i="493" a="1"/>
  <c r="J182" i="493" s="1"/>
  <c r="H182" i="493"/>
  <c r="V181" i="493"/>
  <c r="W181" i="493" s="1"/>
  <c r="N181" i="493"/>
  <c r="K181" i="493" a="1"/>
  <c r="K181" i="493" s="1"/>
  <c r="M181" i="493" s="1"/>
  <c r="J181" i="493" a="1"/>
  <c r="J181" i="493" s="1"/>
  <c r="H181" i="493"/>
  <c r="V180" i="493"/>
  <c r="W180" i="493" s="1"/>
  <c r="N180" i="493"/>
  <c r="K180" i="493"/>
  <c r="M180" i="493" s="1"/>
  <c r="K180" i="493" a="1"/>
  <c r="J180" i="493"/>
  <c r="J180" i="493" a="1"/>
  <c r="H180" i="493"/>
  <c r="V179" i="493"/>
  <c r="W179" i="493" s="1"/>
  <c r="N179" i="493"/>
  <c r="K179" i="493" a="1"/>
  <c r="K179" i="493" s="1"/>
  <c r="M179" i="493" s="1"/>
  <c r="J179" i="493" a="1"/>
  <c r="J179" i="493" s="1"/>
  <c r="H179" i="493"/>
  <c r="V178" i="493"/>
  <c r="W178" i="493" s="1"/>
  <c r="N178" i="493"/>
  <c r="K178" i="493" a="1"/>
  <c r="K178" i="493" s="1"/>
  <c r="M178" i="493" s="1"/>
  <c r="J178" i="493" a="1"/>
  <c r="J178" i="493" s="1"/>
  <c r="H178" i="493"/>
  <c r="V177" i="493"/>
  <c r="V198" i="493" s="1"/>
  <c r="N177" i="493"/>
  <c r="N198" i="493" s="1"/>
  <c r="K177" i="493" a="1"/>
  <c r="K177" i="493" s="1"/>
  <c r="J177" i="493" a="1"/>
  <c r="J177" i="493" s="1"/>
  <c r="H177" i="493"/>
  <c r="H198" i="493" s="1"/>
  <c r="X170" i="493"/>
  <c r="Q519" i="493" s="1"/>
  <c r="X169" i="493"/>
  <c r="Q518" i="493" s="1"/>
  <c r="G169" i="493"/>
  <c r="C169" i="493"/>
  <c r="X168" i="493"/>
  <c r="Q517" i="493" s="1"/>
  <c r="I168" i="493"/>
  <c r="E168" i="493"/>
  <c r="K168" i="493" s="1"/>
  <c r="M168" i="493" s="1"/>
  <c r="I167" i="493"/>
  <c r="E167" i="493"/>
  <c r="K167" i="493" s="1"/>
  <c r="M167" i="493" s="1"/>
  <c r="I166" i="493"/>
  <c r="E166" i="493"/>
  <c r="K166" i="493" s="1"/>
  <c r="M166" i="493" s="1"/>
  <c r="X165" i="493"/>
  <c r="Q514" i="493" s="1"/>
  <c r="I165" i="493"/>
  <c r="I169" i="493" s="1"/>
  <c r="E165" i="493"/>
  <c r="K165" i="493" s="1"/>
  <c r="AA162" i="493"/>
  <c r="Z162" i="493"/>
  <c r="Y162" i="493"/>
  <c r="X162" i="493"/>
  <c r="U162" i="493"/>
  <c r="T162" i="493"/>
  <c r="S162" i="493"/>
  <c r="R162" i="493"/>
  <c r="Q162" i="493"/>
  <c r="P162" i="493"/>
  <c r="O162" i="493"/>
  <c r="R170" i="493" s="1"/>
  <c r="I162" i="493"/>
  <c r="G162" i="493"/>
  <c r="C519" i="493" s="1"/>
  <c r="V157" i="493"/>
  <c r="W157" i="493" s="1"/>
  <c r="N157" i="493"/>
  <c r="K157" i="493" a="1"/>
  <c r="K157" i="493" s="1"/>
  <c r="J157" i="493" a="1"/>
  <c r="J157" i="493" s="1"/>
  <c r="D157" i="493"/>
  <c r="H157" i="493" s="1"/>
  <c r="V156" i="493"/>
  <c r="W156" i="493" s="1"/>
  <c r="N156" i="493"/>
  <c r="K156" i="493" a="1"/>
  <c r="K156" i="493" s="1"/>
  <c r="M156" i="493" s="1"/>
  <c r="J156" i="493" a="1"/>
  <c r="J156" i="493" s="1"/>
  <c r="H156" i="493"/>
  <c r="V152" i="493"/>
  <c r="W152" i="493" s="1"/>
  <c r="N152" i="493"/>
  <c r="K152" i="493"/>
  <c r="M152" i="493" s="1"/>
  <c r="K152" i="493" a="1"/>
  <c r="J152" i="493"/>
  <c r="J152" i="493" a="1"/>
  <c r="H152" i="493"/>
  <c r="V151" i="493"/>
  <c r="W151" i="493" s="1"/>
  <c r="N151" i="493"/>
  <c r="K151" i="493" a="1"/>
  <c r="K151" i="493" s="1"/>
  <c r="M151" i="493" s="1"/>
  <c r="J151" i="493" a="1"/>
  <c r="J151" i="493" s="1"/>
  <c r="H151" i="493"/>
  <c r="W149" i="493"/>
  <c r="V149" i="493"/>
  <c r="N149" i="493"/>
  <c r="K149" i="493" a="1"/>
  <c r="K149" i="493" s="1"/>
  <c r="M149" i="493" s="1"/>
  <c r="J149" i="493" a="1"/>
  <c r="J149" i="493" s="1"/>
  <c r="H149" i="493"/>
  <c r="V148" i="493"/>
  <c r="W148" i="493" s="1"/>
  <c r="N148" i="493"/>
  <c r="K148" i="493" a="1"/>
  <c r="K148" i="493" s="1"/>
  <c r="M148" i="493" s="1"/>
  <c r="J148" i="493" a="1"/>
  <c r="J148" i="493" s="1"/>
  <c r="H148" i="493"/>
  <c r="V147" i="493"/>
  <c r="W147" i="493" s="1"/>
  <c r="N147" i="493"/>
  <c r="K147" i="493"/>
  <c r="M147" i="493" s="1"/>
  <c r="K147" i="493" a="1"/>
  <c r="J147" i="493"/>
  <c r="J147" i="493" a="1"/>
  <c r="H147" i="493"/>
  <c r="V146" i="493"/>
  <c r="N146" i="493"/>
  <c r="N162" i="493" s="1"/>
  <c r="K146" i="493" a="1"/>
  <c r="K146" i="493" s="1"/>
  <c r="J146" i="493" a="1"/>
  <c r="J146" i="493" s="1"/>
  <c r="H146" i="493"/>
  <c r="AA145" i="493"/>
  <c r="Z145" i="493"/>
  <c r="Y145" i="493"/>
  <c r="X145" i="493"/>
  <c r="U145" i="493"/>
  <c r="T145" i="493"/>
  <c r="S145" i="493"/>
  <c r="Q145" i="493"/>
  <c r="P145" i="493"/>
  <c r="O145" i="493"/>
  <c r="I145" i="493"/>
  <c r="G145" i="493"/>
  <c r="C518" i="493" s="1"/>
  <c r="V144" i="493"/>
  <c r="W144" i="493" s="1"/>
  <c r="N144" i="493"/>
  <c r="K144" i="493"/>
  <c r="M144" i="493" s="1"/>
  <c r="K144" i="493" a="1"/>
  <c r="J144" i="493"/>
  <c r="J144" i="493" a="1"/>
  <c r="H144" i="493"/>
  <c r="V142" i="493"/>
  <c r="W142" i="493" s="1"/>
  <c r="N142" i="493"/>
  <c r="K142" i="493" a="1"/>
  <c r="K142" i="493" s="1"/>
  <c r="M142" i="493" s="1"/>
  <c r="J142" i="493" a="1"/>
  <c r="J142" i="493" s="1"/>
  <c r="H142" i="493"/>
  <c r="W141" i="493"/>
  <c r="V141" i="493"/>
  <c r="N141" i="493"/>
  <c r="K141" i="493" a="1"/>
  <c r="K141" i="493" s="1"/>
  <c r="M141" i="493" s="1"/>
  <c r="J141" i="493" a="1"/>
  <c r="J141" i="493" s="1"/>
  <c r="H141" i="493"/>
  <c r="V140" i="493"/>
  <c r="W140" i="493" s="1"/>
  <c r="N140" i="493"/>
  <c r="K140" i="493" a="1"/>
  <c r="K140" i="493" s="1"/>
  <c r="M140" i="493" s="1"/>
  <c r="J140" i="493" a="1"/>
  <c r="J140" i="493" s="1"/>
  <c r="H140" i="493"/>
  <c r="V139" i="493"/>
  <c r="W139" i="493" s="1"/>
  <c r="N139" i="493"/>
  <c r="K139" i="493"/>
  <c r="M139" i="493" s="1"/>
  <c r="K139" i="493" a="1"/>
  <c r="J139" i="493"/>
  <c r="J139" i="493" a="1"/>
  <c r="H139" i="493"/>
  <c r="V138" i="493"/>
  <c r="N138" i="493"/>
  <c r="N145" i="493" s="1"/>
  <c r="K138" i="493" a="1"/>
  <c r="K138" i="493" s="1"/>
  <c r="J138" i="493" a="1"/>
  <c r="J138" i="493" s="1"/>
  <c r="H138" i="493"/>
  <c r="AA137" i="493"/>
  <c r="Z137" i="493"/>
  <c r="Y137" i="493"/>
  <c r="X137" i="493"/>
  <c r="U137" i="493"/>
  <c r="T137" i="493"/>
  <c r="S137" i="493"/>
  <c r="Q137" i="493"/>
  <c r="P137" i="493"/>
  <c r="O137" i="493"/>
  <c r="I137" i="493"/>
  <c r="G137" i="493"/>
  <c r="C517" i="493" s="1"/>
  <c r="V136" i="493"/>
  <c r="W136" i="493" s="1"/>
  <c r="N136" i="493"/>
  <c r="K136" i="493"/>
  <c r="M136" i="493" s="1"/>
  <c r="K136" i="493" a="1"/>
  <c r="J136" i="493"/>
  <c r="J136" i="493" a="1"/>
  <c r="H136" i="493"/>
  <c r="V135" i="493"/>
  <c r="W135" i="493" s="1"/>
  <c r="N135" i="493"/>
  <c r="K135" i="493" a="1"/>
  <c r="K135" i="493" s="1"/>
  <c r="M135" i="493" s="1"/>
  <c r="J135" i="493" a="1"/>
  <c r="J135" i="493" s="1"/>
  <c r="H135" i="493"/>
  <c r="W134" i="493"/>
  <c r="V134" i="493"/>
  <c r="N134" i="493"/>
  <c r="K134" i="493" a="1"/>
  <c r="K134" i="493" s="1"/>
  <c r="M134" i="493" s="1"/>
  <c r="J134" i="493" a="1"/>
  <c r="J134" i="493" s="1"/>
  <c r="H134" i="493"/>
  <c r="V133" i="493"/>
  <c r="W133" i="493" s="1"/>
  <c r="N133" i="493"/>
  <c r="K133" i="493" a="1"/>
  <c r="K133" i="493" s="1"/>
  <c r="M133" i="493" s="1"/>
  <c r="J133" i="493" a="1"/>
  <c r="J133" i="493" s="1"/>
  <c r="H133" i="493"/>
  <c r="V132" i="493"/>
  <c r="W132" i="493" s="1"/>
  <c r="N132" i="493"/>
  <c r="K132" i="493"/>
  <c r="M132" i="493" s="1"/>
  <c r="K132" i="493" a="1"/>
  <c r="J132" i="493"/>
  <c r="J132" i="493" a="1"/>
  <c r="H132" i="493"/>
  <c r="V131" i="493"/>
  <c r="W131" i="493" s="1"/>
  <c r="N131" i="493"/>
  <c r="K131" i="493" a="1"/>
  <c r="K131" i="493" s="1"/>
  <c r="M131" i="493" s="1"/>
  <c r="J131" i="493" a="1"/>
  <c r="J131" i="493" s="1"/>
  <c r="H131" i="493"/>
  <c r="W130" i="493"/>
  <c r="V130" i="493"/>
  <c r="N130" i="493"/>
  <c r="K130" i="493" a="1"/>
  <c r="K130" i="493" s="1"/>
  <c r="M130" i="493" s="1"/>
  <c r="J130" i="493" a="1"/>
  <c r="J130" i="493" s="1"/>
  <c r="H130" i="493"/>
  <c r="V129" i="493"/>
  <c r="W129" i="493" s="1"/>
  <c r="N129" i="493"/>
  <c r="K129" i="493" a="1"/>
  <c r="K129" i="493" s="1"/>
  <c r="M129" i="493" s="1"/>
  <c r="J129" i="493" a="1"/>
  <c r="J129" i="493" s="1"/>
  <c r="H129" i="493"/>
  <c r="V128" i="493"/>
  <c r="W128" i="493" s="1"/>
  <c r="N128" i="493"/>
  <c r="K128" i="493"/>
  <c r="M128" i="493" s="1"/>
  <c r="K128" i="493" a="1"/>
  <c r="J128" i="493"/>
  <c r="J128" i="493" a="1"/>
  <c r="H128" i="493"/>
  <c r="V127" i="493"/>
  <c r="W127" i="493" s="1"/>
  <c r="N127" i="493"/>
  <c r="K127" i="493" a="1"/>
  <c r="K127" i="493" s="1"/>
  <c r="M127" i="493" s="1"/>
  <c r="J127" i="493" a="1"/>
  <c r="J127" i="493" s="1"/>
  <c r="H127" i="493"/>
  <c r="W126" i="493"/>
  <c r="V126" i="493"/>
  <c r="N126" i="493"/>
  <c r="K126" i="493" a="1"/>
  <c r="K126" i="493" s="1"/>
  <c r="M126" i="493" s="1"/>
  <c r="J126" i="493" a="1"/>
  <c r="J126" i="493" s="1"/>
  <c r="H126" i="493"/>
  <c r="V125" i="493"/>
  <c r="W125" i="493" s="1"/>
  <c r="N125" i="493"/>
  <c r="K125" i="493" a="1"/>
  <c r="K125" i="493" s="1"/>
  <c r="M125" i="493" s="1"/>
  <c r="J125" i="493" a="1"/>
  <c r="J125" i="493" s="1"/>
  <c r="H125" i="493"/>
  <c r="V124" i="493"/>
  <c r="W124" i="493" s="1"/>
  <c r="N124" i="493"/>
  <c r="K124" i="493"/>
  <c r="M124" i="493" s="1"/>
  <c r="K124" i="493" a="1"/>
  <c r="J124" i="493"/>
  <c r="J124" i="493" a="1"/>
  <c r="H124" i="493"/>
  <c r="V123" i="493"/>
  <c r="W123" i="493" s="1"/>
  <c r="N123" i="493"/>
  <c r="K123" i="493" a="1"/>
  <c r="K123" i="493" s="1"/>
  <c r="M123" i="493" s="1"/>
  <c r="J123" i="493" a="1"/>
  <c r="J123" i="493" s="1"/>
  <c r="H123" i="493"/>
  <c r="W122" i="493"/>
  <c r="V122" i="493"/>
  <c r="N122" i="493"/>
  <c r="N137" i="493" s="1"/>
  <c r="K122" i="493" a="1"/>
  <c r="K122" i="493" s="1"/>
  <c r="J122" i="493" a="1"/>
  <c r="J122" i="493" s="1"/>
  <c r="H122" i="493"/>
  <c r="AA121" i="493"/>
  <c r="Z121" i="493"/>
  <c r="Y121" i="493"/>
  <c r="X121" i="493"/>
  <c r="U121" i="493"/>
  <c r="T121" i="493"/>
  <c r="S121" i="493"/>
  <c r="R121" i="493"/>
  <c r="Q121" i="493"/>
  <c r="P121" i="493"/>
  <c r="O121" i="493"/>
  <c r="R167" i="493" s="1"/>
  <c r="I121" i="493"/>
  <c r="G121" i="493"/>
  <c r="C516" i="493" s="1"/>
  <c r="W120" i="493"/>
  <c r="V120" i="493"/>
  <c r="N120" i="493"/>
  <c r="K120" i="493" a="1"/>
  <c r="K120" i="493" s="1"/>
  <c r="M120" i="493" s="1"/>
  <c r="J120" i="493" a="1"/>
  <c r="J120" i="493" s="1"/>
  <c r="H120" i="493"/>
  <c r="V119" i="493"/>
  <c r="W119" i="493" s="1"/>
  <c r="N119" i="493"/>
  <c r="K119" i="493" a="1"/>
  <c r="K119" i="493" s="1"/>
  <c r="M119" i="493" s="1"/>
  <c r="J119" i="493" a="1"/>
  <c r="J119" i="493" s="1"/>
  <c r="H119" i="493"/>
  <c r="V118" i="493"/>
  <c r="W118" i="493" s="1"/>
  <c r="N118" i="493"/>
  <c r="K118" i="493"/>
  <c r="M118" i="493" s="1"/>
  <c r="K118" i="493" a="1"/>
  <c r="J118" i="493"/>
  <c r="J118" i="493" a="1"/>
  <c r="H118" i="493"/>
  <c r="K117" i="493" a="1"/>
  <c r="K117" i="493" s="1"/>
  <c r="H117" i="493"/>
  <c r="K116" i="493" a="1"/>
  <c r="K116" i="493" s="1"/>
  <c r="H116" i="493"/>
  <c r="K115" i="493" a="1"/>
  <c r="K115" i="493" s="1"/>
  <c r="H115" i="493"/>
  <c r="W114" i="493"/>
  <c r="V114" i="493"/>
  <c r="N114" i="493"/>
  <c r="K114" i="493" a="1"/>
  <c r="K114" i="493" s="1"/>
  <c r="M114" i="493" s="1"/>
  <c r="J114" i="493" a="1"/>
  <c r="J114" i="493" s="1"/>
  <c r="H114" i="493"/>
  <c r="V113" i="493"/>
  <c r="W113" i="493" s="1"/>
  <c r="N113" i="493"/>
  <c r="K113" i="493" a="1"/>
  <c r="K113" i="493" s="1"/>
  <c r="M113" i="493" s="1"/>
  <c r="J113" i="493" a="1"/>
  <c r="J113" i="493" s="1"/>
  <c r="H113" i="493"/>
  <c r="N112" i="493"/>
  <c r="K112" i="493" a="1"/>
  <c r="K112" i="493" s="1"/>
  <c r="M112" i="493" s="1"/>
  <c r="H112" i="493"/>
  <c r="N111" i="493"/>
  <c r="K111" i="493" a="1"/>
  <c r="K111" i="493" s="1"/>
  <c r="M111" i="493" s="1"/>
  <c r="H111" i="493"/>
  <c r="N110" i="493"/>
  <c r="K110" i="493"/>
  <c r="M110" i="493" s="1"/>
  <c r="K110" i="493" a="1"/>
  <c r="H110" i="493"/>
  <c r="N109" i="493"/>
  <c r="K109" i="493" a="1"/>
  <c r="K109" i="493" s="1"/>
  <c r="M109" i="493" s="1"/>
  <c r="H109" i="493"/>
  <c r="N108" i="493"/>
  <c r="K108" i="493" a="1"/>
  <c r="K108" i="493" s="1"/>
  <c r="M108" i="493" s="1"/>
  <c r="H108" i="493"/>
  <c r="N107" i="493"/>
  <c r="K107" i="493" a="1"/>
  <c r="K107" i="493" s="1"/>
  <c r="M107" i="493" s="1"/>
  <c r="H107" i="493"/>
  <c r="V106" i="493"/>
  <c r="W106" i="493" s="1"/>
  <c r="N106" i="493"/>
  <c r="K106" i="493"/>
  <c r="M106" i="493" s="1"/>
  <c r="K106" i="493" a="1"/>
  <c r="J106" i="493" a="1"/>
  <c r="J106" i="493" s="1"/>
  <c r="H106" i="493"/>
  <c r="W105" i="493"/>
  <c r="V105" i="493"/>
  <c r="N105" i="493"/>
  <c r="K105" i="493" a="1"/>
  <c r="K105" i="493" s="1"/>
  <c r="M105" i="493" s="1"/>
  <c r="J105" i="493" a="1"/>
  <c r="J105" i="493" s="1"/>
  <c r="H105" i="493"/>
  <c r="V104" i="493"/>
  <c r="W104" i="493" s="1"/>
  <c r="N104" i="493"/>
  <c r="K104" i="493" a="1"/>
  <c r="K104" i="493" s="1"/>
  <c r="M104" i="493" s="1"/>
  <c r="J104" i="493" a="1"/>
  <c r="J104" i="493" s="1"/>
  <c r="H104" i="493"/>
  <c r="V103" i="493"/>
  <c r="W103" i="493" s="1"/>
  <c r="N103" i="493"/>
  <c r="K103" i="493"/>
  <c r="M103" i="493" s="1"/>
  <c r="K103" i="493" a="1"/>
  <c r="J103" i="493"/>
  <c r="J103" i="493" a="1"/>
  <c r="H103" i="493"/>
  <c r="V102" i="493"/>
  <c r="W102" i="493" s="1"/>
  <c r="N102" i="493"/>
  <c r="K102" i="493" a="1"/>
  <c r="K102" i="493" s="1"/>
  <c r="M102" i="493" s="1"/>
  <c r="J102" i="493" a="1"/>
  <c r="J102" i="493" s="1"/>
  <c r="H102" i="493"/>
  <c r="W101" i="493"/>
  <c r="V101" i="493"/>
  <c r="N101" i="493"/>
  <c r="K101" i="493" a="1"/>
  <c r="K101" i="493" s="1"/>
  <c r="M101" i="493" s="1"/>
  <c r="J101" i="493" a="1"/>
  <c r="J101" i="493" s="1"/>
  <c r="H101" i="493"/>
  <c r="V100" i="493"/>
  <c r="W100" i="493" s="1"/>
  <c r="N100" i="493"/>
  <c r="K100" i="493" a="1"/>
  <c r="K100" i="493" s="1"/>
  <c r="M100" i="493" s="1"/>
  <c r="J100" i="493" a="1"/>
  <c r="J100" i="493" s="1"/>
  <c r="H100" i="493"/>
  <c r="V99" i="493"/>
  <c r="W99" i="493" s="1"/>
  <c r="N99" i="493"/>
  <c r="K99" i="493"/>
  <c r="M99" i="493" s="1"/>
  <c r="K99" i="493" a="1"/>
  <c r="J99" i="493"/>
  <c r="J99" i="493" a="1"/>
  <c r="H99" i="493"/>
  <c r="V98" i="493"/>
  <c r="W98" i="493" s="1"/>
  <c r="N98" i="493"/>
  <c r="K98" i="493" a="1"/>
  <c r="K98" i="493" s="1"/>
  <c r="M98" i="493" s="1"/>
  <c r="J98" i="493" a="1"/>
  <c r="J98" i="493" s="1"/>
  <c r="H98" i="493"/>
  <c r="W97" i="493"/>
  <c r="V97" i="493"/>
  <c r="N97" i="493"/>
  <c r="K97" i="493" a="1"/>
  <c r="K97" i="493" s="1"/>
  <c r="M97" i="493" s="1"/>
  <c r="J97" i="493" a="1"/>
  <c r="J97" i="493" s="1"/>
  <c r="H97" i="493"/>
  <c r="V96" i="493"/>
  <c r="W96" i="493" s="1"/>
  <c r="N96" i="493"/>
  <c r="K96" i="493" a="1"/>
  <c r="K96" i="493" s="1"/>
  <c r="M96" i="493" s="1"/>
  <c r="J96" i="493" a="1"/>
  <c r="J96" i="493" s="1"/>
  <c r="H96" i="493"/>
  <c r="V95" i="493"/>
  <c r="W95" i="493" s="1"/>
  <c r="N95" i="493"/>
  <c r="K95" i="493"/>
  <c r="M95" i="493" s="1"/>
  <c r="K95" i="493" a="1"/>
  <c r="J95" i="493"/>
  <c r="J95" i="493" a="1"/>
  <c r="H95" i="493"/>
  <c r="K94" i="493" a="1"/>
  <c r="K94" i="493" s="1"/>
  <c r="M94" i="493" s="1"/>
  <c r="H94" i="493"/>
  <c r="V93" i="493"/>
  <c r="W93" i="493" s="1"/>
  <c r="N93" i="493"/>
  <c r="K93" i="493" a="1"/>
  <c r="K93" i="493" s="1"/>
  <c r="M93" i="493" s="1"/>
  <c r="J93" i="493" a="1"/>
  <c r="J93" i="493" s="1"/>
  <c r="H93" i="493"/>
  <c r="V92" i="493"/>
  <c r="W92" i="493" s="1"/>
  <c r="N92" i="493"/>
  <c r="K92" i="493"/>
  <c r="M92" i="493" s="1"/>
  <c r="K92" i="493" a="1"/>
  <c r="J92" i="493"/>
  <c r="J92" i="493" a="1"/>
  <c r="H92" i="493"/>
  <c r="V91" i="493"/>
  <c r="W91" i="493" s="1"/>
  <c r="N91" i="493"/>
  <c r="K91" i="493" a="1"/>
  <c r="K91" i="493" s="1"/>
  <c r="M91" i="493" s="1"/>
  <c r="J91" i="493" a="1"/>
  <c r="J91" i="493" s="1"/>
  <c r="H91" i="493"/>
  <c r="W90" i="493"/>
  <c r="V90" i="493"/>
  <c r="N90" i="493"/>
  <c r="K90" i="493" a="1"/>
  <c r="K90" i="493" s="1"/>
  <c r="M90" i="493" s="1"/>
  <c r="J90" i="493" a="1"/>
  <c r="J90" i="493" s="1"/>
  <c r="H90" i="493"/>
  <c r="V89" i="493"/>
  <c r="W89" i="493" s="1"/>
  <c r="N89" i="493"/>
  <c r="K89" i="493" a="1"/>
  <c r="K89" i="493" s="1"/>
  <c r="M89" i="493" s="1"/>
  <c r="J89" i="493" a="1"/>
  <c r="J89" i="493" s="1"/>
  <c r="H89" i="493"/>
  <c r="V88" i="493"/>
  <c r="W88" i="493" s="1"/>
  <c r="N88" i="493"/>
  <c r="K88" i="493"/>
  <c r="M88" i="493" s="1"/>
  <c r="K88" i="493" a="1"/>
  <c r="J88" i="493"/>
  <c r="J88" i="493" a="1"/>
  <c r="H88" i="493"/>
  <c r="V87" i="493"/>
  <c r="N87" i="493"/>
  <c r="N121" i="493" s="1"/>
  <c r="K87" i="493" a="1"/>
  <c r="K87" i="493" s="1"/>
  <c r="J87" i="493" a="1"/>
  <c r="J87" i="493" s="1"/>
  <c r="H87" i="493"/>
  <c r="AA86" i="493"/>
  <c r="Z86" i="493"/>
  <c r="Y86" i="493"/>
  <c r="X86" i="493"/>
  <c r="U86" i="493"/>
  <c r="T86" i="493"/>
  <c r="S86" i="493"/>
  <c r="R86" i="493"/>
  <c r="Q86" i="493"/>
  <c r="P86" i="493"/>
  <c r="O86" i="493"/>
  <c r="R166" i="493" s="1"/>
  <c r="I86" i="493"/>
  <c r="G86" i="493"/>
  <c r="C515" i="493" s="1"/>
  <c r="K85" i="493" a="1"/>
  <c r="K85" i="493" s="1"/>
  <c r="H85" i="493"/>
  <c r="K84" i="493" a="1"/>
  <c r="K84" i="493" s="1"/>
  <c r="H84" i="493"/>
  <c r="K83" i="493" a="1"/>
  <c r="K83" i="493" s="1"/>
  <c r="H83" i="493"/>
  <c r="K82" i="493"/>
  <c r="K82" i="493" a="1"/>
  <c r="H82" i="493"/>
  <c r="K81" i="493" a="1"/>
  <c r="K81" i="493" s="1"/>
  <c r="H81" i="493"/>
  <c r="K80" i="493" a="1"/>
  <c r="K80" i="493" s="1"/>
  <c r="H80" i="493"/>
  <c r="K79" i="493"/>
  <c r="M79" i="493" s="1"/>
  <c r="K79" i="493" a="1"/>
  <c r="H79" i="493"/>
  <c r="K78" i="493" a="1"/>
  <c r="K78" i="493" s="1"/>
  <c r="M78" i="493" s="1"/>
  <c r="H78" i="493"/>
  <c r="K77" i="493"/>
  <c r="M77" i="493" s="1"/>
  <c r="K77" i="493" a="1"/>
  <c r="H77" i="493"/>
  <c r="K76" i="493" a="1"/>
  <c r="K76" i="493" s="1"/>
  <c r="M76" i="493" s="1"/>
  <c r="H76" i="493"/>
  <c r="V75" i="493"/>
  <c r="W75" i="493" s="1"/>
  <c r="N75" i="493"/>
  <c r="K75" i="493" a="1"/>
  <c r="K75" i="493" s="1"/>
  <c r="M75" i="493" s="1"/>
  <c r="J75" i="493" a="1"/>
  <c r="J75" i="493" s="1"/>
  <c r="H75" i="493"/>
  <c r="V74" i="493"/>
  <c r="W74" i="493" s="1"/>
  <c r="N74" i="493"/>
  <c r="K74" i="493"/>
  <c r="M74" i="493" s="1"/>
  <c r="K74" i="493" a="1"/>
  <c r="J74" i="493"/>
  <c r="J74" i="493" a="1"/>
  <c r="H74" i="493"/>
  <c r="V73" i="493"/>
  <c r="W73" i="493" s="1"/>
  <c r="N73" i="493"/>
  <c r="K73" i="493" a="1"/>
  <c r="K73" i="493" s="1"/>
  <c r="M73" i="493" s="1"/>
  <c r="J73" i="493" a="1"/>
  <c r="J73" i="493" s="1"/>
  <c r="H73" i="493"/>
  <c r="W72" i="493"/>
  <c r="V72" i="493"/>
  <c r="N72" i="493"/>
  <c r="K72" i="493" a="1"/>
  <c r="K72" i="493" s="1"/>
  <c r="M72" i="493" s="1"/>
  <c r="J72" i="493" a="1"/>
  <c r="J72" i="493" s="1"/>
  <c r="H72" i="493"/>
  <c r="H71" i="493"/>
  <c r="V70" i="493"/>
  <c r="W70" i="493" s="1"/>
  <c r="N70" i="493"/>
  <c r="K70" i="493"/>
  <c r="M70" i="493" s="1"/>
  <c r="K70" i="493" a="1"/>
  <c r="J70" i="493" a="1"/>
  <c r="J70" i="493" s="1"/>
  <c r="H70" i="493"/>
  <c r="W69" i="493"/>
  <c r="V69" i="493"/>
  <c r="N69" i="493"/>
  <c r="K69" i="493" a="1"/>
  <c r="K69" i="493" s="1"/>
  <c r="M69" i="493" s="1"/>
  <c r="J69" i="493" a="1"/>
  <c r="J69" i="493" s="1"/>
  <c r="H69" i="493"/>
  <c r="K68" i="493" a="1"/>
  <c r="K68" i="493" s="1"/>
  <c r="H68" i="493"/>
  <c r="K67" i="493" a="1"/>
  <c r="K67" i="493" s="1"/>
  <c r="H67" i="493"/>
  <c r="W66" i="493"/>
  <c r="V66" i="493"/>
  <c r="N66" i="493"/>
  <c r="K66" i="493" a="1"/>
  <c r="K66" i="493" s="1"/>
  <c r="M66" i="493" s="1"/>
  <c r="J66" i="493" a="1"/>
  <c r="J66" i="493" s="1"/>
  <c r="H66" i="493"/>
  <c r="V65" i="493"/>
  <c r="W65" i="493" s="1"/>
  <c r="N65" i="493"/>
  <c r="K65" i="493"/>
  <c r="M65" i="493" s="1"/>
  <c r="K65" i="493" a="1"/>
  <c r="J65" i="493" a="1"/>
  <c r="J65" i="493" s="1"/>
  <c r="H65" i="493"/>
  <c r="W64" i="493"/>
  <c r="V64" i="493"/>
  <c r="N64" i="493"/>
  <c r="K64" i="493" a="1"/>
  <c r="K64" i="493" s="1"/>
  <c r="M64" i="493" s="1"/>
  <c r="J64" i="493" a="1"/>
  <c r="J64" i="493" s="1"/>
  <c r="H64" i="493"/>
  <c r="V63" i="493"/>
  <c r="W63" i="493" s="1"/>
  <c r="N63" i="493"/>
  <c r="K63" i="493"/>
  <c r="M63" i="493" s="1"/>
  <c r="K63" i="493" a="1"/>
  <c r="J63" i="493" a="1"/>
  <c r="J63" i="493" s="1"/>
  <c r="H63" i="493"/>
  <c r="W62" i="493"/>
  <c r="V62" i="493"/>
  <c r="N62" i="493"/>
  <c r="K62" i="493" a="1"/>
  <c r="K62" i="493" s="1"/>
  <c r="M62" i="493" s="1"/>
  <c r="J62" i="493" a="1"/>
  <c r="J62" i="493" s="1"/>
  <c r="H62" i="493"/>
  <c r="V61" i="493"/>
  <c r="W61" i="493" s="1"/>
  <c r="N61" i="493"/>
  <c r="K61" i="493"/>
  <c r="M61" i="493" s="1"/>
  <c r="K61" i="493" a="1"/>
  <c r="J61" i="493" a="1"/>
  <c r="J61" i="493" s="1"/>
  <c r="H61" i="493"/>
  <c r="W60" i="493"/>
  <c r="V60" i="493"/>
  <c r="N60" i="493"/>
  <c r="K60" i="493" a="1"/>
  <c r="K60" i="493" s="1"/>
  <c r="M60" i="493" s="1"/>
  <c r="J60" i="493" a="1"/>
  <c r="J60" i="493" s="1"/>
  <c r="H60" i="493"/>
  <c r="W59" i="493"/>
  <c r="V59" i="493"/>
  <c r="N59" i="493"/>
  <c r="K59" i="493" a="1"/>
  <c r="K59" i="493" s="1"/>
  <c r="M59" i="493" s="1"/>
  <c r="J59" i="493" a="1"/>
  <c r="J59" i="493" s="1"/>
  <c r="H59" i="493"/>
  <c r="V58" i="493"/>
  <c r="W58" i="493" s="1"/>
  <c r="N58" i="493"/>
  <c r="K58" i="493"/>
  <c r="M58" i="493" s="1"/>
  <c r="K58" i="493" a="1"/>
  <c r="J58" i="493"/>
  <c r="J58" i="493" a="1"/>
  <c r="H58" i="493"/>
  <c r="V57" i="493"/>
  <c r="W57" i="493" s="1"/>
  <c r="N57" i="493"/>
  <c r="K57" i="493"/>
  <c r="M57" i="493" s="1"/>
  <c r="K57" i="493" a="1"/>
  <c r="J57" i="493" a="1"/>
  <c r="J57" i="493" s="1"/>
  <c r="H57" i="493"/>
  <c r="K56" i="493" a="1"/>
  <c r="K56" i="493" s="1"/>
  <c r="M56" i="493" s="1"/>
  <c r="H56" i="493"/>
  <c r="K55" i="493" a="1"/>
  <c r="K55" i="493" s="1"/>
  <c r="M55" i="493" s="1"/>
  <c r="H55" i="493"/>
  <c r="K54" i="493" a="1"/>
  <c r="K54" i="493" s="1"/>
  <c r="M54" i="493" s="1"/>
  <c r="H54" i="493"/>
  <c r="K53" i="493" a="1"/>
  <c r="K53" i="493" s="1"/>
  <c r="M53" i="493" s="1"/>
  <c r="H53" i="493"/>
  <c r="N52" i="493"/>
  <c r="K52" i="493" a="1"/>
  <c r="K52" i="493" s="1"/>
  <c r="M52" i="493" s="1"/>
  <c r="H52" i="493"/>
  <c r="N51" i="493"/>
  <c r="K51" i="493" a="1"/>
  <c r="K51" i="493" s="1"/>
  <c r="M51" i="493" s="1"/>
  <c r="H51" i="493"/>
  <c r="N50" i="493"/>
  <c r="K50" i="493"/>
  <c r="M50" i="493" s="1"/>
  <c r="K50" i="493" a="1"/>
  <c r="H50" i="493"/>
  <c r="N49" i="493"/>
  <c r="K49" i="493" a="1"/>
  <c r="K49" i="493" s="1"/>
  <c r="M49" i="493" s="1"/>
  <c r="H49" i="493"/>
  <c r="W48" i="493"/>
  <c r="V48" i="493"/>
  <c r="N48" i="493"/>
  <c r="K48" i="493" a="1"/>
  <c r="K48" i="493" s="1"/>
  <c r="M48" i="493" s="1"/>
  <c r="J48" i="493" a="1"/>
  <c r="J48" i="493" s="1"/>
  <c r="H48" i="493"/>
  <c r="V47" i="493"/>
  <c r="W47" i="493" s="1"/>
  <c r="N47" i="493"/>
  <c r="K47" i="493" a="1"/>
  <c r="K47" i="493" s="1"/>
  <c r="M47" i="493" s="1"/>
  <c r="J47" i="493" a="1"/>
  <c r="J47" i="493" s="1"/>
  <c r="H47" i="493"/>
  <c r="V46" i="493"/>
  <c r="W46" i="493" s="1"/>
  <c r="N46" i="493"/>
  <c r="K46" i="493"/>
  <c r="M46" i="493" s="1"/>
  <c r="K46" i="493" a="1"/>
  <c r="J46" i="493"/>
  <c r="J46" i="493" a="1"/>
  <c r="H46" i="493"/>
  <c r="V45" i="493"/>
  <c r="W45" i="493" s="1"/>
  <c r="N45" i="493"/>
  <c r="K45" i="493" a="1"/>
  <c r="K45" i="493" s="1"/>
  <c r="M45" i="493" s="1"/>
  <c r="J45" i="493" a="1"/>
  <c r="J45" i="493" s="1"/>
  <c r="H45" i="493"/>
  <c r="W44" i="493"/>
  <c r="V44" i="493"/>
  <c r="N44" i="493"/>
  <c r="K44" i="493" a="1"/>
  <c r="K44" i="493" s="1"/>
  <c r="M44" i="493" s="1"/>
  <c r="J44" i="493" a="1"/>
  <c r="J44" i="493" s="1"/>
  <c r="H44" i="493"/>
  <c r="V43" i="493"/>
  <c r="W43" i="493" s="1"/>
  <c r="N43" i="493"/>
  <c r="K43" i="493" a="1"/>
  <c r="K43" i="493" s="1"/>
  <c r="M43" i="493" s="1"/>
  <c r="J43" i="493" a="1"/>
  <c r="J43" i="493" s="1"/>
  <c r="H43" i="493"/>
  <c r="V42" i="493"/>
  <c r="W42" i="493" s="1"/>
  <c r="N42" i="493"/>
  <c r="K42" i="493"/>
  <c r="M42" i="493" s="1"/>
  <c r="K42" i="493" a="1"/>
  <c r="J42" i="493"/>
  <c r="J42" i="493" a="1"/>
  <c r="H42" i="493"/>
  <c r="V41" i="493"/>
  <c r="W41" i="493" s="1"/>
  <c r="N41" i="493"/>
  <c r="K41" i="493" a="1"/>
  <c r="K41" i="493" s="1"/>
  <c r="M41" i="493" s="1"/>
  <c r="J41" i="493" a="1"/>
  <c r="J41" i="493" s="1"/>
  <c r="H41" i="493"/>
  <c r="W40" i="493"/>
  <c r="V40" i="493"/>
  <c r="N40" i="493"/>
  <c r="K40" i="493" a="1"/>
  <c r="K40" i="493" s="1"/>
  <c r="M40" i="493" s="1"/>
  <c r="J40" i="493" a="1"/>
  <c r="J40" i="493" s="1"/>
  <c r="H40" i="493"/>
  <c r="V39" i="493"/>
  <c r="W39" i="493" s="1"/>
  <c r="N39" i="493"/>
  <c r="K39" i="493" a="1"/>
  <c r="K39" i="493" s="1"/>
  <c r="M39" i="493" s="1"/>
  <c r="J39" i="493" a="1"/>
  <c r="J39" i="493" s="1"/>
  <c r="H39" i="493"/>
  <c r="V38" i="493"/>
  <c r="W38" i="493" s="1"/>
  <c r="N38" i="493"/>
  <c r="K38" i="493" a="1"/>
  <c r="K38" i="493" s="1"/>
  <c r="M38" i="493" s="1"/>
  <c r="J38" i="493" a="1"/>
  <c r="J38" i="493" s="1"/>
  <c r="H38" i="493"/>
  <c r="V37" i="493"/>
  <c r="W37" i="493" s="1"/>
  <c r="N37" i="493"/>
  <c r="K37" i="493" a="1"/>
  <c r="K37" i="493" s="1"/>
  <c r="M37" i="493" s="1"/>
  <c r="J37" i="493" a="1"/>
  <c r="J37" i="493" s="1"/>
  <c r="H37" i="493"/>
  <c r="H36" i="493"/>
  <c r="H35" i="493"/>
  <c r="H34" i="493"/>
  <c r="V33" i="493"/>
  <c r="W33" i="493" s="1"/>
  <c r="N33" i="493"/>
  <c r="K33" i="493" a="1"/>
  <c r="K33" i="493" s="1"/>
  <c r="M33" i="493" s="1"/>
  <c r="J33" i="493" a="1"/>
  <c r="J33" i="493" s="1"/>
  <c r="H33" i="493"/>
  <c r="V32" i="493"/>
  <c r="W32" i="493" s="1"/>
  <c r="N32" i="493"/>
  <c r="K32" i="493"/>
  <c r="M32" i="493" s="1"/>
  <c r="K32" i="493" a="1"/>
  <c r="J32" i="493"/>
  <c r="J32" i="493" a="1"/>
  <c r="H32" i="493"/>
  <c r="V31" i="493"/>
  <c r="W31" i="493" s="1"/>
  <c r="N31" i="493"/>
  <c r="K31" i="493" a="1"/>
  <c r="K31" i="493" s="1"/>
  <c r="M31" i="493" s="1"/>
  <c r="J31" i="493" a="1"/>
  <c r="J31" i="493" s="1"/>
  <c r="H31" i="493"/>
  <c r="K30" i="493"/>
  <c r="K30" i="493" a="1"/>
  <c r="H30" i="493"/>
  <c r="V29" i="493"/>
  <c r="V86" i="493" s="1"/>
  <c r="W86" i="493" s="1"/>
  <c r="N29" i="493"/>
  <c r="N86" i="493" s="1"/>
  <c r="K29" i="493" a="1"/>
  <c r="K29" i="493" s="1"/>
  <c r="J29" i="493" a="1"/>
  <c r="J29" i="493" s="1"/>
  <c r="H29" i="493"/>
  <c r="H86" i="493" s="1"/>
  <c r="AA28" i="493"/>
  <c r="AA163" i="493" s="1"/>
  <c r="Z28" i="493"/>
  <c r="Z163" i="493" s="1"/>
  <c r="Y28" i="493"/>
  <c r="Y163" i="493" s="1"/>
  <c r="X28" i="493"/>
  <c r="X163" i="493" s="1"/>
  <c r="U28" i="493"/>
  <c r="U163" i="493" s="1"/>
  <c r="T28" i="493"/>
  <c r="T163" i="493" s="1"/>
  <c r="S28" i="493"/>
  <c r="S163" i="493" s="1"/>
  <c r="R28" i="493"/>
  <c r="R163" i="493" s="1"/>
  <c r="Q28" i="493"/>
  <c r="Q163" i="493" s="1"/>
  <c r="P28" i="493"/>
  <c r="X166" i="493" s="1"/>
  <c r="O28" i="493"/>
  <c r="R165" i="493" s="1"/>
  <c r="I28" i="493"/>
  <c r="I163" i="493" s="1"/>
  <c r="B171" i="493" s="1"/>
  <c r="G28" i="493"/>
  <c r="C514" i="493" s="1"/>
  <c r="V27" i="493"/>
  <c r="W27" i="493" s="1"/>
  <c r="N27" i="493"/>
  <c r="K27" i="493" a="1"/>
  <c r="K27" i="493" s="1"/>
  <c r="M27" i="493" s="1"/>
  <c r="J27" i="493" a="1"/>
  <c r="J27" i="493" s="1"/>
  <c r="H27" i="493"/>
  <c r="V26" i="493"/>
  <c r="W26" i="493" s="1"/>
  <c r="N26" i="493"/>
  <c r="K26" i="493"/>
  <c r="M26" i="493" s="1"/>
  <c r="K26" i="493" a="1"/>
  <c r="J26" i="493"/>
  <c r="J26" i="493" a="1"/>
  <c r="H26" i="493"/>
  <c r="K25" i="493" a="1"/>
  <c r="K25" i="493" s="1"/>
  <c r="M25" i="493" s="1"/>
  <c r="J25" i="493" a="1"/>
  <c r="J25" i="493" s="1"/>
  <c r="H25" i="493"/>
  <c r="K24" i="493"/>
  <c r="M24" i="493" s="1"/>
  <c r="K24" i="493" a="1"/>
  <c r="J24" i="493"/>
  <c r="J24" i="493" a="1"/>
  <c r="H24" i="493"/>
  <c r="K23" i="493" a="1"/>
  <c r="K23" i="493" s="1"/>
  <c r="M23" i="493" s="1"/>
  <c r="J23" i="493" a="1"/>
  <c r="J23" i="493" s="1"/>
  <c r="H23" i="493"/>
  <c r="K22" i="493" a="1"/>
  <c r="K22" i="493" s="1"/>
  <c r="M22" i="493" s="1"/>
  <c r="J22" i="493" a="1"/>
  <c r="J22" i="493" s="1"/>
  <c r="H22" i="493"/>
  <c r="V21" i="493"/>
  <c r="W21" i="493" s="1"/>
  <c r="N21" i="493"/>
  <c r="K21" i="493"/>
  <c r="M21" i="493" s="1"/>
  <c r="K21" i="493" a="1"/>
  <c r="J21" i="493"/>
  <c r="J21" i="493" a="1"/>
  <c r="H21" i="493"/>
  <c r="V20" i="493"/>
  <c r="W20" i="493" s="1"/>
  <c r="N20" i="493"/>
  <c r="K20" i="493" a="1"/>
  <c r="K20" i="493" s="1"/>
  <c r="M20" i="493" s="1"/>
  <c r="J20" i="493" a="1"/>
  <c r="J20" i="493" s="1"/>
  <c r="H20" i="493"/>
  <c r="V19" i="493"/>
  <c r="W19" i="493" s="1"/>
  <c r="N19" i="493"/>
  <c r="K19" i="493" a="1"/>
  <c r="K19" i="493" s="1"/>
  <c r="M19" i="493" s="1"/>
  <c r="J19" i="493" a="1"/>
  <c r="J19" i="493" s="1"/>
  <c r="H19" i="493"/>
  <c r="N18" i="493"/>
  <c r="K18" i="493" a="1"/>
  <c r="K18" i="493" s="1"/>
  <c r="M18" i="493" s="1"/>
  <c r="J18" i="493" a="1"/>
  <c r="J18" i="493" s="1"/>
  <c r="H18" i="493"/>
  <c r="N17" i="493"/>
  <c r="K17" i="493" a="1"/>
  <c r="K17" i="493" s="1"/>
  <c r="M17" i="493" s="1"/>
  <c r="J17" i="493" a="1"/>
  <c r="J17" i="493" s="1"/>
  <c r="H17" i="493"/>
  <c r="V16" i="493"/>
  <c r="W16" i="493" s="1"/>
  <c r="N16" i="493"/>
  <c r="K16" i="493" a="1"/>
  <c r="K16" i="493" s="1"/>
  <c r="M16" i="493" s="1"/>
  <c r="J16" i="493" a="1"/>
  <c r="J16" i="493" s="1"/>
  <c r="H16" i="493"/>
  <c r="V15" i="493"/>
  <c r="W15" i="493" s="1"/>
  <c r="N15" i="493"/>
  <c r="K15" i="493" a="1"/>
  <c r="K15" i="493" s="1"/>
  <c r="M15" i="493" s="1"/>
  <c r="J15" i="493" a="1"/>
  <c r="J15" i="493" s="1"/>
  <c r="H15" i="493"/>
  <c r="N14" i="493"/>
  <c r="K14" i="493" a="1"/>
  <c r="K14" i="493" s="1"/>
  <c r="M14" i="493" s="1"/>
  <c r="H14" i="493"/>
  <c r="N13" i="493"/>
  <c r="K13" i="493" a="1"/>
  <c r="K13" i="493" s="1"/>
  <c r="M13" i="493" s="1"/>
  <c r="H13" i="493"/>
  <c r="V12" i="493"/>
  <c r="W12" i="493" s="1"/>
  <c r="N12" i="493"/>
  <c r="K12" i="493" a="1"/>
  <c r="K12" i="493" s="1"/>
  <c r="M12" i="493" s="1"/>
  <c r="J12" i="493" a="1"/>
  <c r="J12" i="493" s="1"/>
  <c r="H12" i="493"/>
  <c r="V11" i="493"/>
  <c r="W11" i="493" s="1"/>
  <c r="N11" i="493"/>
  <c r="K11" i="493"/>
  <c r="M11" i="493" s="1"/>
  <c r="K11" i="493" a="1"/>
  <c r="J11" i="493"/>
  <c r="J11" i="493" a="1"/>
  <c r="H11" i="493"/>
  <c r="V10" i="493"/>
  <c r="W10" i="493" s="1"/>
  <c r="N10" i="493"/>
  <c r="K10" i="493" a="1"/>
  <c r="K10" i="493" s="1"/>
  <c r="M10" i="493" s="1"/>
  <c r="J10" i="493" a="1"/>
  <c r="J10" i="493" s="1"/>
  <c r="H10" i="493"/>
  <c r="W9" i="493"/>
  <c r="V9" i="493"/>
  <c r="N9" i="493"/>
  <c r="K9" i="493" a="1"/>
  <c r="K9" i="493" s="1"/>
  <c r="M9" i="493" s="1"/>
  <c r="J9" i="493" a="1"/>
  <c r="J9" i="493" s="1"/>
  <c r="H9" i="493"/>
  <c r="V8" i="493"/>
  <c r="W8" i="493" s="1"/>
  <c r="N8" i="493"/>
  <c r="K8" i="493" a="1"/>
  <c r="K8" i="493" s="1"/>
  <c r="M8" i="493" s="1"/>
  <c r="J8" i="493" a="1"/>
  <c r="J8" i="493" s="1"/>
  <c r="H8" i="493"/>
  <c r="V7" i="493"/>
  <c r="V28" i="493" s="1"/>
  <c r="N7" i="493"/>
  <c r="K7" i="493"/>
  <c r="K7" i="493" a="1"/>
  <c r="J7" i="493"/>
  <c r="J7" i="493" a="1"/>
  <c r="H7" i="493"/>
  <c r="H28" i="493" s="1"/>
  <c r="H497" i="494" l="1"/>
  <c r="E504" i="494" s="1"/>
  <c r="E339" i="494"/>
  <c r="C511" i="494"/>
  <c r="X339" i="494"/>
  <c r="Z335" i="494" s="1"/>
  <c r="H163" i="494"/>
  <c r="E170" i="494" s="1"/>
  <c r="E519" i="494"/>
  <c r="E516" i="494"/>
  <c r="E518" i="494"/>
  <c r="E517" i="494"/>
  <c r="E515" i="494"/>
  <c r="G330" i="493"/>
  <c r="I506" i="494"/>
  <c r="M506" i="494" s="1" a="1"/>
  <c r="M506" i="494" s="1"/>
  <c r="W497" i="494"/>
  <c r="R523" i="494"/>
  <c r="R526" i="494" s="1"/>
  <c r="Q526" i="494"/>
  <c r="S526" i="494" s="1" a="1"/>
  <c r="S526" i="494" s="1"/>
  <c r="S523" i="494" a="1"/>
  <c r="S523" i="494" s="1"/>
  <c r="M503" i="494"/>
  <c r="X506" i="494"/>
  <c r="Z500" i="494" s="1"/>
  <c r="Z336" i="494"/>
  <c r="Z334" i="494"/>
  <c r="M497" i="494"/>
  <c r="K330" i="494"/>
  <c r="K169" i="494"/>
  <c r="M169" i="494" s="1"/>
  <c r="M165" i="494"/>
  <c r="Q516" i="494"/>
  <c r="G511" i="494"/>
  <c r="K163" i="494"/>
  <c r="E171" i="494" s="1"/>
  <c r="K520" i="494"/>
  <c r="M516" i="494" s="1"/>
  <c r="T171" i="494"/>
  <c r="W163" i="494"/>
  <c r="R506" i="494"/>
  <c r="T504" i="494" s="1"/>
  <c r="Z332" i="494" a="1"/>
  <c r="Z332" i="494" s="1"/>
  <c r="Z337" i="494"/>
  <c r="M336" i="494"/>
  <c r="Z333" i="494"/>
  <c r="K497" i="494"/>
  <c r="R339" i="494"/>
  <c r="M330" i="494"/>
  <c r="B170" i="494"/>
  <c r="C509" i="494" s="1"/>
  <c r="L163" i="494"/>
  <c r="I170" i="494" s="1"/>
  <c r="J163" i="494" a="1"/>
  <c r="J163" i="494" s="1"/>
  <c r="M170" i="494" s="1"/>
  <c r="X172" i="494"/>
  <c r="M163" i="494"/>
  <c r="T165" i="494" a="1"/>
  <c r="T165" i="494" s="1"/>
  <c r="M514" i="494" a="1"/>
  <c r="M514" i="494" s="1"/>
  <c r="V163" i="494"/>
  <c r="I172" i="494" s="1"/>
  <c r="J456" i="493" a="1"/>
  <c r="J456" i="493" s="1"/>
  <c r="R501" i="493"/>
  <c r="N472" i="493"/>
  <c r="N497" i="493" s="1"/>
  <c r="B506" i="493" s="1"/>
  <c r="E506" i="493" s="1"/>
  <c r="M496" i="493"/>
  <c r="K472" i="493"/>
  <c r="J472" i="493" a="1"/>
  <c r="J472" i="493" s="1"/>
  <c r="R502" i="493"/>
  <c r="W481" i="493"/>
  <c r="H330" i="493"/>
  <c r="E337" i="493" s="1"/>
  <c r="H291" i="493"/>
  <c r="J291" i="493" a="1"/>
  <c r="J291" i="493" s="1"/>
  <c r="R334" i="493"/>
  <c r="N307" i="493"/>
  <c r="N330" i="493" s="1"/>
  <c r="B339" i="493" s="1"/>
  <c r="E339" i="493" s="1"/>
  <c r="W308" i="493"/>
  <c r="R336" i="493"/>
  <c r="W316" i="493"/>
  <c r="W329" i="493" s="1"/>
  <c r="H121" i="493"/>
  <c r="H163" i="493" s="1"/>
  <c r="E170" i="493" s="1"/>
  <c r="G509" i="493" s="1"/>
  <c r="V121" i="493"/>
  <c r="W121" i="493" s="1"/>
  <c r="J121" i="493" a="1"/>
  <c r="J121" i="493" s="1"/>
  <c r="H137" i="493"/>
  <c r="V137" i="493"/>
  <c r="W137" i="493" s="1"/>
  <c r="R168" i="493"/>
  <c r="H145" i="493"/>
  <c r="V145" i="493"/>
  <c r="W145" i="493" s="1"/>
  <c r="R169" i="493"/>
  <c r="H162" i="493"/>
  <c r="V162" i="493"/>
  <c r="W162" i="493" s="1"/>
  <c r="J162" i="493" a="1"/>
  <c r="J162" i="493" s="1"/>
  <c r="J137" i="493" a="1"/>
  <c r="J137" i="493" s="1"/>
  <c r="J145" i="493" a="1"/>
  <c r="J145" i="493" s="1"/>
  <c r="N28" i="493"/>
  <c r="N163" i="493" s="1"/>
  <c r="B172" i="493" s="1"/>
  <c r="W7" i="493"/>
  <c r="C510" i="493"/>
  <c r="Q515" i="493"/>
  <c r="K86" i="493"/>
  <c r="M29" i="493"/>
  <c r="M86" i="493" s="1"/>
  <c r="K515" i="493"/>
  <c r="K516" i="493"/>
  <c r="K519" i="493"/>
  <c r="M199" i="493"/>
  <c r="M256" i="493" s="1"/>
  <c r="K256" i="493"/>
  <c r="K28" i="493"/>
  <c r="V163" i="493"/>
  <c r="I172" i="493" s="1"/>
  <c r="W28" i="493"/>
  <c r="W163" i="493" s="1"/>
  <c r="K514" i="493"/>
  <c r="R172" i="493"/>
  <c r="T166" i="493" s="1"/>
  <c r="K121" i="493"/>
  <c r="M87" i="493"/>
  <c r="M121" i="493" s="1"/>
  <c r="K137" i="493"/>
  <c r="K517" i="493"/>
  <c r="K145" i="493"/>
  <c r="M138" i="493"/>
  <c r="M145" i="493" s="1"/>
  <c r="K518" i="493"/>
  <c r="K162" i="493"/>
  <c r="M146" i="493"/>
  <c r="M162" i="493" s="1"/>
  <c r="K169" i="493"/>
  <c r="M165" i="493"/>
  <c r="M177" i="493"/>
  <c r="M198" i="493" s="1"/>
  <c r="K198" i="493"/>
  <c r="M7" i="493"/>
  <c r="M28" i="493" s="1"/>
  <c r="C520" i="493"/>
  <c r="E514" i="493" s="1"/>
  <c r="M122" i="493"/>
  <c r="M137" i="493" s="1"/>
  <c r="E517" i="493"/>
  <c r="W138" i="493"/>
  <c r="E518" i="493"/>
  <c r="W146" i="493"/>
  <c r="E519" i="493"/>
  <c r="O163" i="493"/>
  <c r="E169" i="493"/>
  <c r="W177" i="493"/>
  <c r="W198" i="493" s="1"/>
  <c r="J198" i="493" a="1"/>
  <c r="J198" i="493" s="1"/>
  <c r="X333" i="493"/>
  <c r="P330" i="493"/>
  <c r="X334" i="493" s="1"/>
  <c r="X339" i="493" s="1"/>
  <c r="W199" i="493"/>
  <c r="K291" i="493"/>
  <c r="K336" i="493"/>
  <c r="M332" i="493"/>
  <c r="J28" i="493" a="1"/>
  <c r="J28" i="493" s="1"/>
  <c r="W29" i="493"/>
  <c r="J86" i="493" a="1"/>
  <c r="J86" i="493" s="1"/>
  <c r="W87" i="493"/>
  <c r="G163" i="493"/>
  <c r="P163" i="493"/>
  <c r="X167" i="493" s="1"/>
  <c r="X172" i="493" s="1"/>
  <c r="Z166" i="493" s="1"/>
  <c r="B337" i="493"/>
  <c r="J330" i="493" a="1"/>
  <c r="J330" i="493" s="1"/>
  <c r="M337" i="493" s="1"/>
  <c r="R332" i="493"/>
  <c r="O330" i="493"/>
  <c r="M257" i="493"/>
  <c r="M291" i="493" s="1"/>
  <c r="V291" i="493"/>
  <c r="W291" i="493" s="1"/>
  <c r="K307" i="493"/>
  <c r="M292" i="493"/>
  <c r="M307" i="493" s="1"/>
  <c r="K363" i="493"/>
  <c r="M344" i="493"/>
  <c r="M363" i="493" s="1"/>
  <c r="V307" i="493"/>
  <c r="W307" i="493" s="1"/>
  <c r="E336" i="493"/>
  <c r="K421" i="493"/>
  <c r="M364" i="493"/>
  <c r="M421" i="493" s="1"/>
  <c r="M308" i="493"/>
  <c r="M315" i="493" s="1"/>
  <c r="M316" i="493"/>
  <c r="M329" i="493" s="1"/>
  <c r="W344" i="493"/>
  <c r="W363" i="493" s="1"/>
  <c r="M456" i="493"/>
  <c r="J363" i="493" a="1"/>
  <c r="J363" i="493" s="1"/>
  <c r="W364" i="493"/>
  <c r="R500" i="493"/>
  <c r="V456" i="493"/>
  <c r="W456" i="493" s="1"/>
  <c r="M457" i="493"/>
  <c r="M472" i="493" s="1"/>
  <c r="W457" i="493"/>
  <c r="V472" i="493"/>
  <c r="W472" i="493" s="1"/>
  <c r="B504" i="493"/>
  <c r="J497" i="493" a="1"/>
  <c r="J497" i="493" s="1"/>
  <c r="M504" i="493" s="1"/>
  <c r="R499" i="493"/>
  <c r="X499" i="493"/>
  <c r="O497" i="493"/>
  <c r="X500" i="493" s="1"/>
  <c r="K456" i="493"/>
  <c r="V480" i="493"/>
  <c r="W480" i="493" s="1"/>
  <c r="W496" i="493"/>
  <c r="K496" i="493"/>
  <c r="R524" i="493"/>
  <c r="S524" i="493" a="1"/>
  <c r="S524" i="493" s="1"/>
  <c r="M473" i="493"/>
  <c r="M480" i="493" s="1"/>
  <c r="K503" i="493"/>
  <c r="M499" i="493"/>
  <c r="J526" i="493"/>
  <c r="Q523" i="493"/>
  <c r="R525" i="493"/>
  <c r="E503" i="493"/>
  <c r="T523" i="493" a="1"/>
  <c r="T523" i="493" s="1"/>
  <c r="T524" i="493" a="1"/>
  <c r="T524" i="493" s="1"/>
  <c r="T525" i="493" a="1"/>
  <c r="T525" i="493" s="1"/>
  <c r="C526" i="493"/>
  <c r="T526" i="493" s="1" a="1"/>
  <c r="T526" i="493" s="1"/>
  <c r="G509" i="494" l="1"/>
  <c r="T499" i="494" a="1"/>
  <c r="T499" i="494" s="1"/>
  <c r="T502" i="494"/>
  <c r="Z338" i="494"/>
  <c r="M515" i="494"/>
  <c r="M517" i="494"/>
  <c r="M518" i="494"/>
  <c r="E520" i="494"/>
  <c r="K511" i="494"/>
  <c r="O511" i="494" s="1" a="1"/>
  <c r="O511" i="494" s="1"/>
  <c r="M172" i="494" a="1"/>
  <c r="M172" i="494" s="1"/>
  <c r="Z171" i="494"/>
  <c r="Z166" i="494"/>
  <c r="Z169" i="494"/>
  <c r="Z170" i="494"/>
  <c r="Z165" i="494" a="1"/>
  <c r="Z165" i="494" s="1"/>
  <c r="Z168" i="494"/>
  <c r="T338" i="494"/>
  <c r="T333" i="494"/>
  <c r="T337" i="494"/>
  <c r="T335" i="494"/>
  <c r="T334" i="494"/>
  <c r="T336" i="494"/>
  <c r="I171" i="494"/>
  <c r="M171" i="494" s="1"/>
  <c r="E338" i="494"/>
  <c r="I338" i="494" s="1"/>
  <c r="M338" i="494" s="1"/>
  <c r="L330" i="494"/>
  <c r="I337" i="494" s="1"/>
  <c r="Z505" i="494"/>
  <c r="Z502" i="494"/>
  <c r="Z501" i="494"/>
  <c r="Z504" i="494"/>
  <c r="Z503" i="494"/>
  <c r="O509" i="494" a="1"/>
  <c r="O509" i="494" s="1"/>
  <c r="T332" i="494" a="1"/>
  <c r="T332" i="494" s="1"/>
  <c r="E505" i="494"/>
  <c r="I505" i="494" s="1"/>
  <c r="M505" i="494" s="1"/>
  <c r="L497" i="494"/>
  <c r="I504" i="494" s="1"/>
  <c r="T505" i="494"/>
  <c r="T500" i="494"/>
  <c r="M519" i="494"/>
  <c r="Q520" i="494"/>
  <c r="Z167" i="494"/>
  <c r="Z499" i="494" a="1"/>
  <c r="Z499" i="494" s="1"/>
  <c r="T503" i="494"/>
  <c r="T501" i="494"/>
  <c r="C511" i="493"/>
  <c r="Z336" i="493"/>
  <c r="Z338" i="493"/>
  <c r="Z335" i="493"/>
  <c r="E516" i="493"/>
  <c r="E515" i="493"/>
  <c r="M163" i="493"/>
  <c r="T169" i="493"/>
  <c r="T168" i="493"/>
  <c r="E172" i="493"/>
  <c r="G511" i="493"/>
  <c r="R523" i="493"/>
  <c r="R526" i="493" s="1"/>
  <c r="Q526" i="493"/>
  <c r="S526" i="493" s="1" a="1"/>
  <c r="S526" i="493" s="1"/>
  <c r="S523" i="493" a="1"/>
  <c r="S523" i="493" s="1"/>
  <c r="R506" i="493"/>
  <c r="T499" i="493" s="1" a="1"/>
  <c r="T499" i="493" s="1"/>
  <c r="V497" i="493"/>
  <c r="K497" i="493"/>
  <c r="R339" i="493"/>
  <c r="T332" i="493" s="1" a="1"/>
  <c r="T332" i="493" s="1"/>
  <c r="B170" i="493"/>
  <c r="C509" i="493" s="1"/>
  <c r="J163" i="493" a="1"/>
  <c r="J163" i="493" s="1"/>
  <c r="M170" i="493" s="1"/>
  <c r="Z334" i="493"/>
  <c r="Z170" i="493"/>
  <c r="V330" i="493"/>
  <c r="I339" i="493" s="1"/>
  <c r="M339" i="493" s="1" a="1"/>
  <c r="M339" i="493" s="1"/>
  <c r="M330" i="493"/>
  <c r="M169" i="493"/>
  <c r="T165" i="493" a="1"/>
  <c r="T165" i="493" s="1"/>
  <c r="M172" i="493" a="1"/>
  <c r="M172" i="493" s="1"/>
  <c r="T170" i="493"/>
  <c r="T167" i="493"/>
  <c r="M503" i="493"/>
  <c r="X506" i="493"/>
  <c r="Z500" i="493" s="1"/>
  <c r="T500" i="493"/>
  <c r="M497" i="493"/>
  <c r="Z165" i="493" a="1"/>
  <c r="Z165" i="493" s="1"/>
  <c r="Z171" i="493"/>
  <c r="Q516" i="493"/>
  <c r="Z167" i="493"/>
  <c r="Z332" i="493" a="1"/>
  <c r="Z332" i="493" s="1"/>
  <c r="Z337" i="493"/>
  <c r="M336" i="493"/>
  <c r="Z333" i="493"/>
  <c r="W330" i="493"/>
  <c r="Z169" i="493"/>
  <c r="Z168" i="493"/>
  <c r="E520" i="493"/>
  <c r="K330" i="493"/>
  <c r="K520" i="493"/>
  <c r="M518" i="493" s="1"/>
  <c r="T171" i="493"/>
  <c r="K163" i="493"/>
  <c r="E171" i="493" s="1"/>
  <c r="S517" i="494" l="1"/>
  <c r="S518" i="494"/>
  <c r="S515" i="494"/>
  <c r="S519" i="494"/>
  <c r="S514" i="494" a="1"/>
  <c r="S514" i="494" s="1"/>
  <c r="S520" i="494" s="1"/>
  <c r="S516" i="494"/>
  <c r="G510" i="494"/>
  <c r="M516" i="493"/>
  <c r="M515" i="493"/>
  <c r="M519" i="493"/>
  <c r="E338" i="493"/>
  <c r="I338" i="493" s="1"/>
  <c r="M338" i="493" s="1"/>
  <c r="L330" i="493"/>
  <c r="I337" i="493" s="1"/>
  <c r="Q520" i="493"/>
  <c r="Z499" i="493" a="1"/>
  <c r="Z499" i="493" s="1"/>
  <c r="M514" i="493" a="1"/>
  <c r="M514" i="493" s="1"/>
  <c r="M517" i="493"/>
  <c r="L163" i="493"/>
  <c r="I170" i="493" s="1"/>
  <c r="E505" i="493"/>
  <c r="I505" i="493" s="1"/>
  <c r="M505" i="493" s="1"/>
  <c r="L497" i="493"/>
  <c r="I504" i="493" s="1"/>
  <c r="G510" i="493"/>
  <c r="K510" i="493" s="1"/>
  <c r="O510" i="493" s="1"/>
  <c r="I171" i="493"/>
  <c r="M171" i="493" s="1"/>
  <c r="Z505" i="493"/>
  <c r="Z502" i="493"/>
  <c r="Z501" i="493"/>
  <c r="Z504" i="493"/>
  <c r="Z503" i="493"/>
  <c r="O509" i="493" a="1"/>
  <c r="O509" i="493" s="1"/>
  <c r="T338" i="493"/>
  <c r="T334" i="493"/>
  <c r="T335" i="493"/>
  <c r="T336" i="493"/>
  <c r="T333" i="493"/>
  <c r="T337" i="493"/>
  <c r="I506" i="493"/>
  <c r="W497" i="493"/>
  <c r="T505" i="493"/>
  <c r="T502" i="493"/>
  <c r="T501" i="493"/>
  <c r="T503" i="493"/>
  <c r="T504" i="493"/>
  <c r="AC489" i="489"/>
  <c r="AC490" i="489"/>
  <c r="AC491" i="489"/>
  <c r="AC323" i="489"/>
  <c r="AC154" i="489"/>
  <c r="AC155" i="489"/>
  <c r="AC153" i="489"/>
  <c r="AG9" i="490"/>
  <c r="AG10" i="490"/>
  <c r="I28" i="125"/>
  <c r="K510" i="494" l="1"/>
  <c r="O510" i="494" s="1"/>
  <c r="K509" i="494"/>
  <c r="K509" i="493"/>
  <c r="M506" i="493" a="1"/>
  <c r="M506" i="493" s="1"/>
  <c r="K511" i="493"/>
  <c r="O511" i="493" s="1" a="1"/>
  <c r="O511" i="493" s="1"/>
  <c r="S514" i="493" a="1"/>
  <c r="S514" i="493" s="1"/>
  <c r="S518" i="493"/>
  <c r="S517" i="493"/>
  <c r="S519" i="493"/>
  <c r="S515" i="493"/>
  <c r="S516" i="493"/>
  <c r="S520" i="493" l="1"/>
  <c r="AB33" i="490"/>
  <c r="AB124" i="490"/>
  <c r="AB31" i="490"/>
  <c r="AB29" i="490"/>
  <c r="AB214" i="490"/>
  <c r="AB305" i="490"/>
  <c r="AB199" i="490"/>
  <c r="AB136" i="490" l="1"/>
  <c r="AB40" i="490"/>
  <c r="AB212" i="490"/>
  <c r="AB215" i="490"/>
  <c r="AB37" i="490" l="1"/>
  <c r="AB7" i="490"/>
  <c r="AB48" i="490"/>
  <c r="AB70" i="490"/>
  <c r="AB69" i="490"/>
  <c r="AB65" i="490"/>
  <c r="AB279" i="490" l="1"/>
  <c r="AB278" i="490"/>
  <c r="AB208" i="490"/>
  <c r="AB181" i="490"/>
  <c r="AB10" i="490"/>
  <c r="AB32" i="490"/>
  <c r="AB52" i="490"/>
  <c r="AB120" i="490"/>
  <c r="AB118" i="490"/>
  <c r="AB20" i="490"/>
  <c r="AB261" i="490" l="1"/>
  <c r="AB221" i="490"/>
  <c r="AB262" i="490"/>
  <c r="AB264" i="490" l="1"/>
  <c r="AB116" i="490"/>
  <c r="AB115" i="490"/>
  <c r="AB50" i="490"/>
  <c r="H323" i="491" l="1"/>
  <c r="H323" i="492"/>
  <c r="H323" i="434"/>
  <c r="H323" i="125"/>
  <c r="H323" i="490"/>
  <c r="H323" i="489"/>
  <c r="AB113" i="490" l="1"/>
  <c r="AB93" i="490"/>
  <c r="AB190" i="490" l="1"/>
  <c r="AB203" i="490" l="1"/>
  <c r="AB182" i="490" l="1"/>
  <c r="AB149" i="490" l="1"/>
  <c r="AB148" i="490"/>
  <c r="AB15" i="490"/>
  <c r="AB284" i="490"/>
  <c r="AB157" i="490"/>
  <c r="AB147" i="490"/>
  <c r="P526" i="492" l="1"/>
  <c r="O526" i="492"/>
  <c r="N526" i="492"/>
  <c r="M526" i="492"/>
  <c r="L526" i="492"/>
  <c r="K526" i="492"/>
  <c r="I526" i="492"/>
  <c r="H526" i="492"/>
  <c r="G526" i="492"/>
  <c r="F526" i="492"/>
  <c r="E526" i="492"/>
  <c r="D526" i="492"/>
  <c r="C525" i="492"/>
  <c r="J525" i="492" s="1"/>
  <c r="Q525" i="492" s="1"/>
  <c r="C524" i="492"/>
  <c r="J524" i="492" s="1"/>
  <c r="Q524" i="492" s="1"/>
  <c r="C523" i="492"/>
  <c r="J523" i="492" s="1"/>
  <c r="G507" i="492"/>
  <c r="N507" i="492" s="1"/>
  <c r="X505" i="492"/>
  <c r="X504" i="492"/>
  <c r="X503" i="492"/>
  <c r="G503" i="492"/>
  <c r="C503" i="492"/>
  <c r="X502" i="492"/>
  <c r="I502" i="492"/>
  <c r="E502" i="492"/>
  <c r="K502" i="492" s="1"/>
  <c r="M502" i="492" s="1"/>
  <c r="X501" i="492"/>
  <c r="I501" i="492"/>
  <c r="E501" i="492"/>
  <c r="I500" i="492"/>
  <c r="E500" i="492"/>
  <c r="I499" i="492"/>
  <c r="I503" i="492" s="1"/>
  <c r="E499" i="492"/>
  <c r="AA496" i="492"/>
  <c r="Z496" i="492"/>
  <c r="Y496" i="492"/>
  <c r="X496" i="492"/>
  <c r="U496" i="492"/>
  <c r="T496" i="492"/>
  <c r="S496" i="492"/>
  <c r="R496" i="492"/>
  <c r="Q496" i="492"/>
  <c r="P496" i="492"/>
  <c r="O496" i="492"/>
  <c r="I496" i="492"/>
  <c r="G496" i="492"/>
  <c r="V491" i="492"/>
  <c r="W491" i="492" s="1"/>
  <c r="N491" i="492"/>
  <c r="K491" i="492" a="1"/>
  <c r="K491" i="492" s="1"/>
  <c r="M491" i="492" s="1"/>
  <c r="J491" i="492" a="1"/>
  <c r="J491" i="492" s="1"/>
  <c r="D491" i="492"/>
  <c r="H491" i="492" s="1"/>
  <c r="V488" i="492"/>
  <c r="W488" i="492" s="1"/>
  <c r="N488" i="492"/>
  <c r="K488" i="492" a="1"/>
  <c r="K488" i="492" s="1"/>
  <c r="M488" i="492" s="1"/>
  <c r="J488" i="492" a="1"/>
  <c r="J488" i="492" s="1"/>
  <c r="H488" i="492"/>
  <c r="V487" i="492"/>
  <c r="W487" i="492" s="1"/>
  <c r="N487" i="492"/>
  <c r="K487" i="492" a="1"/>
  <c r="K487" i="492" s="1"/>
  <c r="M487" i="492" s="1"/>
  <c r="J487" i="492" a="1"/>
  <c r="J487" i="492" s="1"/>
  <c r="H487" i="492"/>
  <c r="H485" i="492"/>
  <c r="V484" i="492"/>
  <c r="W484" i="492" s="1"/>
  <c r="N484" i="492"/>
  <c r="K484" i="492" a="1"/>
  <c r="K484" i="492" s="1"/>
  <c r="M484" i="492" s="1"/>
  <c r="J484" i="492" a="1"/>
  <c r="J484" i="492" s="1"/>
  <c r="H484" i="492"/>
  <c r="V483" i="492"/>
  <c r="W483" i="492" s="1"/>
  <c r="N483" i="492"/>
  <c r="K483" i="492" a="1"/>
  <c r="K483" i="492" s="1"/>
  <c r="M483" i="492" s="1"/>
  <c r="J483" i="492" a="1"/>
  <c r="J483" i="492" s="1"/>
  <c r="H483" i="492"/>
  <c r="V482" i="492"/>
  <c r="W482" i="492" s="1"/>
  <c r="N482" i="492"/>
  <c r="K482" i="492" a="1"/>
  <c r="K482" i="492" s="1"/>
  <c r="M482" i="492" s="1"/>
  <c r="J482" i="492" a="1"/>
  <c r="J482" i="492" s="1"/>
  <c r="H482" i="492"/>
  <c r="V481" i="492"/>
  <c r="W481" i="492" s="1"/>
  <c r="N481" i="492"/>
  <c r="K481" i="492" a="1"/>
  <c r="K481" i="492" s="1"/>
  <c r="J481" i="492" a="1"/>
  <c r="J481" i="492" s="1"/>
  <c r="H481" i="492"/>
  <c r="AA480" i="492"/>
  <c r="Z480" i="492"/>
  <c r="Y480" i="492"/>
  <c r="X480" i="492"/>
  <c r="U480" i="492"/>
  <c r="T480" i="492"/>
  <c r="S480" i="492"/>
  <c r="Q480" i="492"/>
  <c r="P480" i="492"/>
  <c r="O480" i="492"/>
  <c r="R503" i="492" s="1"/>
  <c r="I480" i="492"/>
  <c r="G480" i="492"/>
  <c r="J480" i="492" s="1" a="1"/>
  <c r="J480" i="492" s="1"/>
  <c r="V479" i="492"/>
  <c r="W479" i="492" s="1"/>
  <c r="N479" i="492"/>
  <c r="K479" i="492" a="1"/>
  <c r="K479" i="492" s="1"/>
  <c r="M479" i="492" s="1"/>
  <c r="J479" i="492" a="1"/>
  <c r="J479" i="492" s="1"/>
  <c r="H479" i="492"/>
  <c r="V477" i="492"/>
  <c r="W477" i="492" s="1"/>
  <c r="N477" i="492"/>
  <c r="K477" i="492" a="1"/>
  <c r="K477" i="492" s="1"/>
  <c r="M477" i="492" s="1"/>
  <c r="J477" i="492" a="1"/>
  <c r="J477" i="492" s="1"/>
  <c r="H477" i="492"/>
  <c r="V476" i="492"/>
  <c r="W476" i="492" s="1"/>
  <c r="N476" i="492"/>
  <c r="K476" i="492" a="1"/>
  <c r="K476" i="492" s="1"/>
  <c r="M476" i="492" s="1"/>
  <c r="J476" i="492" a="1"/>
  <c r="J476" i="492" s="1"/>
  <c r="H476" i="492"/>
  <c r="V475" i="492"/>
  <c r="W475" i="492" s="1"/>
  <c r="N475" i="492"/>
  <c r="K475" i="492" a="1"/>
  <c r="K475" i="492" s="1"/>
  <c r="M475" i="492" s="1"/>
  <c r="J475" i="492" a="1"/>
  <c r="J475" i="492" s="1"/>
  <c r="H475" i="492"/>
  <c r="V474" i="492"/>
  <c r="W474" i="492" s="1"/>
  <c r="N474" i="492"/>
  <c r="K474" i="492" a="1"/>
  <c r="K474" i="492" s="1"/>
  <c r="M474" i="492" s="1"/>
  <c r="J474" i="492" a="1"/>
  <c r="J474" i="492" s="1"/>
  <c r="H474" i="492"/>
  <c r="V473" i="492"/>
  <c r="V480" i="492" s="1"/>
  <c r="W480" i="492" s="1"/>
  <c r="N473" i="492"/>
  <c r="K473" i="492" a="1"/>
  <c r="K473" i="492" s="1"/>
  <c r="J473" i="492" a="1"/>
  <c r="J473" i="492" s="1"/>
  <c r="H473" i="492"/>
  <c r="AA472" i="492"/>
  <c r="Z472" i="492"/>
  <c r="Y472" i="492"/>
  <c r="X472" i="492"/>
  <c r="U472" i="492"/>
  <c r="T472" i="492"/>
  <c r="S472" i="492"/>
  <c r="Q472" i="492"/>
  <c r="P472" i="492"/>
  <c r="O472" i="492"/>
  <c r="R502" i="492" s="1"/>
  <c r="I472" i="492"/>
  <c r="G472" i="492"/>
  <c r="J472" i="492" s="1" a="1"/>
  <c r="J472" i="492" s="1"/>
  <c r="V471" i="492"/>
  <c r="W471" i="492" s="1"/>
  <c r="N471" i="492"/>
  <c r="K471" i="492" a="1"/>
  <c r="K471" i="492" s="1"/>
  <c r="M471" i="492" s="1"/>
  <c r="J471" i="492" a="1"/>
  <c r="J471" i="492" s="1"/>
  <c r="H471" i="492"/>
  <c r="V470" i="492"/>
  <c r="W470" i="492" s="1"/>
  <c r="N470" i="492"/>
  <c r="K470" i="492" a="1"/>
  <c r="K470" i="492" s="1"/>
  <c r="M470" i="492" s="1"/>
  <c r="J470" i="492" a="1"/>
  <c r="J470" i="492" s="1"/>
  <c r="H470" i="492"/>
  <c r="V469" i="492"/>
  <c r="W469" i="492" s="1"/>
  <c r="N469" i="492"/>
  <c r="K469" i="492" a="1"/>
  <c r="K469" i="492" s="1"/>
  <c r="M469" i="492" s="1"/>
  <c r="J469" i="492" a="1"/>
  <c r="J469" i="492" s="1"/>
  <c r="H469" i="492"/>
  <c r="V468" i="492"/>
  <c r="W468" i="492" s="1"/>
  <c r="N468" i="492"/>
  <c r="K468" i="492" a="1"/>
  <c r="K468" i="492" s="1"/>
  <c r="M468" i="492" s="1"/>
  <c r="J468" i="492" a="1"/>
  <c r="J468" i="492" s="1"/>
  <c r="H468" i="492"/>
  <c r="V467" i="492"/>
  <c r="W467" i="492" s="1"/>
  <c r="N467" i="492"/>
  <c r="K467" i="492" a="1"/>
  <c r="K467" i="492" s="1"/>
  <c r="M467" i="492" s="1"/>
  <c r="J467" i="492" a="1"/>
  <c r="J467" i="492" s="1"/>
  <c r="H467" i="492"/>
  <c r="V466" i="492"/>
  <c r="W466" i="492" s="1"/>
  <c r="N466" i="492"/>
  <c r="K466" i="492" a="1"/>
  <c r="K466" i="492" s="1"/>
  <c r="M466" i="492" s="1"/>
  <c r="J466" i="492" a="1"/>
  <c r="J466" i="492" s="1"/>
  <c r="H466" i="492"/>
  <c r="V465" i="492"/>
  <c r="W465" i="492" s="1"/>
  <c r="N465" i="492"/>
  <c r="K465" i="492"/>
  <c r="M465" i="492" s="1"/>
  <c r="K465" i="492" a="1"/>
  <c r="J465" i="492"/>
  <c r="J465" i="492" a="1"/>
  <c r="H465" i="492"/>
  <c r="V464" i="492"/>
  <c r="W464" i="492" s="1"/>
  <c r="N464" i="492"/>
  <c r="K464" i="492" a="1"/>
  <c r="K464" i="492" s="1"/>
  <c r="M464" i="492" s="1"/>
  <c r="J464" i="492" a="1"/>
  <c r="J464" i="492" s="1"/>
  <c r="H464" i="492"/>
  <c r="V463" i="492"/>
  <c r="W463" i="492" s="1"/>
  <c r="N463" i="492"/>
  <c r="K463" i="492" a="1"/>
  <c r="K463" i="492" s="1"/>
  <c r="M463" i="492" s="1"/>
  <c r="J463" i="492" a="1"/>
  <c r="J463" i="492" s="1"/>
  <c r="H463" i="492"/>
  <c r="V462" i="492"/>
  <c r="W462" i="492" s="1"/>
  <c r="N462" i="492"/>
  <c r="K462" i="492" a="1"/>
  <c r="K462" i="492" s="1"/>
  <c r="M462" i="492" s="1"/>
  <c r="J462" i="492" a="1"/>
  <c r="J462" i="492" s="1"/>
  <c r="H462" i="492"/>
  <c r="V461" i="492"/>
  <c r="W461" i="492" s="1"/>
  <c r="N461" i="492"/>
  <c r="K461" i="492" a="1"/>
  <c r="K461" i="492" s="1"/>
  <c r="M461" i="492" s="1"/>
  <c r="J461" i="492" a="1"/>
  <c r="J461" i="492" s="1"/>
  <c r="H461" i="492"/>
  <c r="V460" i="492"/>
  <c r="W460" i="492" s="1"/>
  <c r="N460" i="492"/>
  <c r="K460" i="492" a="1"/>
  <c r="K460" i="492" s="1"/>
  <c r="M460" i="492" s="1"/>
  <c r="J460" i="492" a="1"/>
  <c r="J460" i="492" s="1"/>
  <c r="H460" i="492"/>
  <c r="V459" i="492"/>
  <c r="W459" i="492" s="1"/>
  <c r="N459" i="492"/>
  <c r="K459" i="492" a="1"/>
  <c r="K459" i="492" s="1"/>
  <c r="M459" i="492" s="1"/>
  <c r="J459" i="492" a="1"/>
  <c r="J459" i="492" s="1"/>
  <c r="H459" i="492"/>
  <c r="V458" i="492"/>
  <c r="W458" i="492" s="1"/>
  <c r="N458" i="492"/>
  <c r="K458" i="492" a="1"/>
  <c r="K458" i="492" s="1"/>
  <c r="M458" i="492" s="1"/>
  <c r="J458" i="492" a="1"/>
  <c r="J458" i="492" s="1"/>
  <c r="H458" i="492"/>
  <c r="V457" i="492"/>
  <c r="W457" i="492" s="1"/>
  <c r="N457" i="492"/>
  <c r="K457" i="492" a="1"/>
  <c r="K457" i="492" s="1"/>
  <c r="J457" i="492" a="1"/>
  <c r="J457" i="492" s="1"/>
  <c r="H457" i="492"/>
  <c r="H472" i="492" s="1"/>
  <c r="AA456" i="492"/>
  <c r="Z456" i="492"/>
  <c r="Y456" i="492"/>
  <c r="X456" i="492"/>
  <c r="U456" i="492"/>
  <c r="T456" i="492"/>
  <c r="S456" i="492"/>
  <c r="R456" i="492"/>
  <c r="Q456" i="492"/>
  <c r="P456" i="492"/>
  <c r="O456" i="492"/>
  <c r="I456" i="492"/>
  <c r="G456" i="492"/>
  <c r="V455" i="492"/>
  <c r="W455" i="492" s="1"/>
  <c r="N455" i="492"/>
  <c r="K455" i="492" a="1"/>
  <c r="K455" i="492" s="1"/>
  <c r="M455" i="492" s="1"/>
  <c r="J455" i="492" a="1"/>
  <c r="J455" i="492" s="1"/>
  <c r="H455" i="492"/>
  <c r="V454" i="492"/>
  <c r="W454" i="492" s="1"/>
  <c r="N454" i="492"/>
  <c r="K454" i="492" a="1"/>
  <c r="K454" i="492" s="1"/>
  <c r="M454" i="492" s="1"/>
  <c r="J454" i="492" a="1"/>
  <c r="J454" i="492" s="1"/>
  <c r="H454" i="492"/>
  <c r="V453" i="492"/>
  <c r="W453" i="492" s="1"/>
  <c r="N453" i="492"/>
  <c r="K453" i="492" a="1"/>
  <c r="K453" i="492" s="1"/>
  <c r="M453" i="492" s="1"/>
  <c r="J453" i="492" a="1"/>
  <c r="J453" i="492" s="1"/>
  <c r="H453" i="492"/>
  <c r="K452" i="492" a="1"/>
  <c r="K452" i="492" s="1"/>
  <c r="M452" i="492" s="1"/>
  <c r="H452" i="492"/>
  <c r="K451" i="492" a="1"/>
  <c r="K451" i="492" s="1"/>
  <c r="M451" i="492" s="1"/>
  <c r="H451" i="492"/>
  <c r="K450" i="492" a="1"/>
  <c r="K450" i="492" s="1"/>
  <c r="M450" i="492" s="1"/>
  <c r="H450" i="492"/>
  <c r="V449" i="492"/>
  <c r="W449" i="492" s="1"/>
  <c r="N449" i="492"/>
  <c r="K449" i="492" a="1"/>
  <c r="K449" i="492" s="1"/>
  <c r="M449" i="492" s="1"/>
  <c r="J449" i="492" a="1"/>
  <c r="J449" i="492" s="1"/>
  <c r="H449" i="492"/>
  <c r="V448" i="492"/>
  <c r="W448" i="492" s="1"/>
  <c r="N448" i="492"/>
  <c r="K448" i="492" a="1"/>
  <c r="K448" i="492" s="1"/>
  <c r="M448" i="492" s="1"/>
  <c r="J448" i="492" a="1"/>
  <c r="J448" i="492" s="1"/>
  <c r="H448" i="492"/>
  <c r="N447" i="492"/>
  <c r="K447" i="492" a="1"/>
  <c r="K447" i="492" s="1"/>
  <c r="M447" i="492" s="1"/>
  <c r="H447" i="492"/>
  <c r="N446" i="492"/>
  <c r="K446" i="492" a="1"/>
  <c r="K446" i="492" s="1"/>
  <c r="M446" i="492" s="1"/>
  <c r="H446" i="492"/>
  <c r="N445" i="492"/>
  <c r="K445" i="492"/>
  <c r="M445" i="492" s="1"/>
  <c r="K445" i="492" a="1"/>
  <c r="H445" i="492"/>
  <c r="N444" i="492"/>
  <c r="K444" i="492" a="1"/>
  <c r="K444" i="492" s="1"/>
  <c r="M444" i="492" s="1"/>
  <c r="H444" i="492"/>
  <c r="N443" i="492"/>
  <c r="K443" i="492" a="1"/>
  <c r="K443" i="492" s="1"/>
  <c r="M443" i="492" s="1"/>
  <c r="H443" i="492"/>
  <c r="N442" i="492"/>
  <c r="K442" i="492" a="1"/>
  <c r="K442" i="492" s="1"/>
  <c r="M442" i="492" s="1"/>
  <c r="H442" i="492"/>
  <c r="V441" i="492"/>
  <c r="W441" i="492" s="1"/>
  <c r="N441" i="492"/>
  <c r="K441" i="492"/>
  <c r="M441" i="492" s="1"/>
  <c r="K441" i="492" a="1"/>
  <c r="J441" i="492"/>
  <c r="J441" i="492" a="1"/>
  <c r="H441" i="492"/>
  <c r="V440" i="492"/>
  <c r="W440" i="492" s="1"/>
  <c r="N440" i="492"/>
  <c r="K440" i="492" a="1"/>
  <c r="K440" i="492" s="1"/>
  <c r="M440" i="492" s="1"/>
  <c r="J440" i="492" a="1"/>
  <c r="J440" i="492" s="1"/>
  <c r="H440" i="492"/>
  <c r="V439" i="492"/>
  <c r="W439" i="492" s="1"/>
  <c r="N439" i="492"/>
  <c r="K439" i="492" a="1"/>
  <c r="K439" i="492" s="1"/>
  <c r="M439" i="492" s="1"/>
  <c r="J439" i="492" a="1"/>
  <c r="J439" i="492" s="1"/>
  <c r="H439" i="492"/>
  <c r="V438" i="492"/>
  <c r="W438" i="492" s="1"/>
  <c r="N438" i="492"/>
  <c r="K438" i="492" a="1"/>
  <c r="K438" i="492" s="1"/>
  <c r="M438" i="492" s="1"/>
  <c r="J438" i="492" a="1"/>
  <c r="J438" i="492" s="1"/>
  <c r="H438" i="492"/>
  <c r="V437" i="492"/>
  <c r="W437" i="492" s="1"/>
  <c r="N437" i="492"/>
  <c r="K437" i="492"/>
  <c r="M437" i="492" s="1"/>
  <c r="K437" i="492" a="1"/>
  <c r="J437" i="492"/>
  <c r="J437" i="492" a="1"/>
  <c r="H437" i="492"/>
  <c r="V436" i="492"/>
  <c r="W436" i="492" s="1"/>
  <c r="N436" i="492"/>
  <c r="K436" i="492" a="1"/>
  <c r="K436" i="492" s="1"/>
  <c r="M436" i="492" s="1"/>
  <c r="J436" i="492" a="1"/>
  <c r="J436" i="492" s="1"/>
  <c r="H436" i="492"/>
  <c r="V435" i="492"/>
  <c r="W435" i="492" s="1"/>
  <c r="N435" i="492"/>
  <c r="K435" i="492" a="1"/>
  <c r="K435" i="492" s="1"/>
  <c r="M435" i="492" s="1"/>
  <c r="J435" i="492" a="1"/>
  <c r="J435" i="492" s="1"/>
  <c r="H435" i="492"/>
  <c r="V434" i="492"/>
  <c r="W434" i="492" s="1"/>
  <c r="N434" i="492"/>
  <c r="K434" i="492" a="1"/>
  <c r="K434" i="492" s="1"/>
  <c r="M434" i="492" s="1"/>
  <c r="J434" i="492" a="1"/>
  <c r="J434" i="492" s="1"/>
  <c r="H434" i="492"/>
  <c r="V433" i="492"/>
  <c r="W433" i="492" s="1"/>
  <c r="N433" i="492"/>
  <c r="K433" i="492"/>
  <c r="M433" i="492" s="1"/>
  <c r="K433" i="492" a="1"/>
  <c r="J433" i="492"/>
  <c r="J433" i="492" a="1"/>
  <c r="H433" i="492"/>
  <c r="V432" i="492"/>
  <c r="W432" i="492" s="1"/>
  <c r="N432" i="492"/>
  <c r="K432" i="492" a="1"/>
  <c r="K432" i="492" s="1"/>
  <c r="M432" i="492" s="1"/>
  <c r="J432" i="492" a="1"/>
  <c r="J432" i="492" s="1"/>
  <c r="H432" i="492"/>
  <c r="W431" i="492"/>
  <c r="V431" i="492"/>
  <c r="N431" i="492"/>
  <c r="K431" i="492" a="1"/>
  <c r="K431" i="492" s="1"/>
  <c r="M431" i="492" s="1"/>
  <c r="J431" i="492" a="1"/>
  <c r="J431" i="492" s="1"/>
  <c r="H431" i="492"/>
  <c r="V430" i="492"/>
  <c r="W430" i="492" s="1"/>
  <c r="N430" i="492"/>
  <c r="K430" i="492" a="1"/>
  <c r="K430" i="492" s="1"/>
  <c r="M430" i="492" s="1"/>
  <c r="J430" i="492" a="1"/>
  <c r="J430" i="492" s="1"/>
  <c r="H430" i="492"/>
  <c r="N429" i="492"/>
  <c r="K429" i="492"/>
  <c r="M429" i="492" s="1"/>
  <c r="K429" i="492" a="1"/>
  <c r="H429" i="492"/>
  <c r="V428" i="492"/>
  <c r="W428" i="492" s="1"/>
  <c r="N428" i="492"/>
  <c r="K428" i="492" a="1"/>
  <c r="K428" i="492" s="1"/>
  <c r="M428" i="492" s="1"/>
  <c r="J428" i="492" a="1"/>
  <c r="J428" i="492" s="1"/>
  <c r="H428" i="492"/>
  <c r="V427" i="492"/>
  <c r="W427" i="492" s="1"/>
  <c r="N427" i="492"/>
  <c r="K427" i="492" a="1"/>
  <c r="K427" i="492" s="1"/>
  <c r="M427" i="492" s="1"/>
  <c r="J427" i="492" a="1"/>
  <c r="J427" i="492" s="1"/>
  <c r="H427" i="492"/>
  <c r="V426" i="492"/>
  <c r="W426" i="492" s="1"/>
  <c r="N426" i="492"/>
  <c r="K426" i="492" a="1"/>
  <c r="K426" i="492" s="1"/>
  <c r="M426" i="492" s="1"/>
  <c r="J426" i="492" a="1"/>
  <c r="J426" i="492" s="1"/>
  <c r="H426" i="492"/>
  <c r="V425" i="492"/>
  <c r="W425" i="492" s="1"/>
  <c r="N425" i="492"/>
  <c r="K425" i="492"/>
  <c r="M425" i="492" s="1"/>
  <c r="K425" i="492" a="1"/>
  <c r="J425" i="492"/>
  <c r="J425" i="492" a="1"/>
  <c r="H425" i="492"/>
  <c r="V424" i="492"/>
  <c r="W424" i="492" s="1"/>
  <c r="N424" i="492"/>
  <c r="K424" i="492" a="1"/>
  <c r="K424" i="492" s="1"/>
  <c r="M424" i="492" s="1"/>
  <c r="J424" i="492" a="1"/>
  <c r="J424" i="492" s="1"/>
  <c r="H424" i="492"/>
  <c r="V423" i="492"/>
  <c r="W423" i="492" s="1"/>
  <c r="N423" i="492"/>
  <c r="K423" i="492" a="1"/>
  <c r="K423" i="492" s="1"/>
  <c r="M423" i="492" s="1"/>
  <c r="J423" i="492" a="1"/>
  <c r="J423" i="492" s="1"/>
  <c r="H423" i="492"/>
  <c r="V422" i="492"/>
  <c r="N422" i="492"/>
  <c r="K422" i="492" a="1"/>
  <c r="K422" i="492" s="1"/>
  <c r="J422" i="492" a="1"/>
  <c r="J422" i="492" s="1"/>
  <c r="H422" i="492"/>
  <c r="AA421" i="492"/>
  <c r="Z421" i="492"/>
  <c r="Y421" i="492"/>
  <c r="X421" i="492"/>
  <c r="U421" i="492"/>
  <c r="T421" i="492"/>
  <c r="S421" i="492"/>
  <c r="R421" i="492"/>
  <c r="Q421" i="492"/>
  <c r="P421" i="492"/>
  <c r="O421" i="492"/>
  <c r="I421" i="492"/>
  <c r="G421" i="492"/>
  <c r="K420" i="492" a="1"/>
  <c r="K420" i="492" s="1"/>
  <c r="M420" i="492" s="1"/>
  <c r="H420" i="492"/>
  <c r="K419" i="492" a="1"/>
  <c r="K419" i="492" s="1"/>
  <c r="M419" i="492" s="1"/>
  <c r="H419" i="492"/>
  <c r="K418" i="492"/>
  <c r="M418" i="492" s="1"/>
  <c r="K418" i="492" a="1"/>
  <c r="H418" i="492"/>
  <c r="K417" i="492" a="1"/>
  <c r="K417" i="492" s="1"/>
  <c r="M417" i="492" s="1"/>
  <c r="H417" i="492"/>
  <c r="K416" i="492" a="1"/>
  <c r="K416" i="492" s="1"/>
  <c r="M416" i="492" s="1"/>
  <c r="H416" i="492"/>
  <c r="K415" i="492" a="1"/>
  <c r="K415" i="492" s="1"/>
  <c r="M415" i="492" s="1"/>
  <c r="H415" i="492"/>
  <c r="K414" i="492"/>
  <c r="M414" i="492" s="1"/>
  <c r="K414" i="492" a="1"/>
  <c r="H414" i="492"/>
  <c r="K413" i="492" a="1"/>
  <c r="K413" i="492" s="1"/>
  <c r="M413" i="492" s="1"/>
  <c r="H413" i="492"/>
  <c r="K412" i="492" a="1"/>
  <c r="K412" i="492" s="1"/>
  <c r="M412" i="492" s="1"/>
  <c r="H412" i="492"/>
  <c r="K411" i="492" a="1"/>
  <c r="K411" i="492" s="1"/>
  <c r="M411" i="492" s="1"/>
  <c r="H411" i="492"/>
  <c r="V410" i="492"/>
  <c r="W410" i="492" s="1"/>
  <c r="N410" i="492"/>
  <c r="K410" i="492" a="1"/>
  <c r="K410" i="492" s="1"/>
  <c r="M410" i="492" s="1"/>
  <c r="J410" i="492" a="1"/>
  <c r="J410" i="492" s="1"/>
  <c r="H410" i="492"/>
  <c r="V409" i="492"/>
  <c r="W409" i="492" s="1"/>
  <c r="N409" i="492"/>
  <c r="K409" i="492" a="1"/>
  <c r="K409" i="492" s="1"/>
  <c r="M409" i="492" s="1"/>
  <c r="J409" i="492" a="1"/>
  <c r="J409" i="492" s="1"/>
  <c r="H409" i="492"/>
  <c r="V408" i="492"/>
  <c r="W408" i="492" s="1"/>
  <c r="N408" i="492"/>
  <c r="K408" i="492" a="1"/>
  <c r="K408" i="492" s="1"/>
  <c r="M408" i="492" s="1"/>
  <c r="J408" i="492" a="1"/>
  <c r="J408" i="492" s="1"/>
  <c r="H408" i="492"/>
  <c r="V407" i="492"/>
  <c r="W407" i="492" s="1"/>
  <c r="N407" i="492"/>
  <c r="K407" i="492" a="1"/>
  <c r="K407" i="492" s="1"/>
  <c r="M407" i="492" s="1"/>
  <c r="J407" i="492" a="1"/>
  <c r="J407" i="492" s="1"/>
  <c r="H407" i="492"/>
  <c r="H406" i="492"/>
  <c r="V405" i="492"/>
  <c r="W405" i="492" s="1"/>
  <c r="N405" i="492"/>
  <c r="K405" i="492" a="1"/>
  <c r="K405" i="492" s="1"/>
  <c r="M405" i="492" s="1"/>
  <c r="J405" i="492" a="1"/>
  <c r="J405" i="492" s="1"/>
  <c r="H405" i="492"/>
  <c r="V404" i="492"/>
  <c r="W404" i="492" s="1"/>
  <c r="N404" i="492"/>
  <c r="K404" i="492" a="1"/>
  <c r="K404" i="492" s="1"/>
  <c r="M404" i="492" s="1"/>
  <c r="J404" i="492" a="1"/>
  <c r="J404" i="492" s="1"/>
  <c r="H404" i="492"/>
  <c r="H403" i="492"/>
  <c r="K402" i="492" a="1"/>
  <c r="K402" i="492" s="1"/>
  <c r="H402" i="492"/>
  <c r="V401" i="492"/>
  <c r="W401" i="492" s="1"/>
  <c r="N401" i="492"/>
  <c r="K401" i="492"/>
  <c r="M401" i="492" s="1"/>
  <c r="K401" i="492" a="1"/>
  <c r="J401" i="492"/>
  <c r="J401" i="492" a="1"/>
  <c r="H401" i="492"/>
  <c r="V400" i="492"/>
  <c r="W400" i="492" s="1"/>
  <c r="N400" i="492"/>
  <c r="K400" i="492" a="1"/>
  <c r="K400" i="492" s="1"/>
  <c r="M400" i="492" s="1"/>
  <c r="J400" i="492" a="1"/>
  <c r="J400" i="492" s="1"/>
  <c r="H400" i="492"/>
  <c r="V399" i="492"/>
  <c r="W399" i="492" s="1"/>
  <c r="N399" i="492"/>
  <c r="K399" i="492" a="1"/>
  <c r="K399" i="492" s="1"/>
  <c r="M399" i="492" s="1"/>
  <c r="J399" i="492" a="1"/>
  <c r="J399" i="492" s="1"/>
  <c r="H399" i="492"/>
  <c r="V398" i="492"/>
  <c r="W398" i="492" s="1"/>
  <c r="N398" i="492"/>
  <c r="K398" i="492" a="1"/>
  <c r="K398" i="492" s="1"/>
  <c r="M398" i="492" s="1"/>
  <c r="J398" i="492" a="1"/>
  <c r="J398" i="492" s="1"/>
  <c r="H398" i="492"/>
  <c r="V397" i="492"/>
  <c r="W397" i="492" s="1"/>
  <c r="N397" i="492"/>
  <c r="K397" i="492"/>
  <c r="M397" i="492" s="1"/>
  <c r="K397" i="492" a="1"/>
  <c r="J397" i="492"/>
  <c r="J397" i="492" a="1"/>
  <c r="H397" i="492"/>
  <c r="V396" i="492"/>
  <c r="W396" i="492" s="1"/>
  <c r="N396" i="492"/>
  <c r="K396" i="492" a="1"/>
  <c r="K396" i="492" s="1"/>
  <c r="M396" i="492" s="1"/>
  <c r="J396" i="492" a="1"/>
  <c r="J396" i="492" s="1"/>
  <c r="H396" i="492"/>
  <c r="V395" i="492"/>
  <c r="W395" i="492" s="1"/>
  <c r="N395" i="492"/>
  <c r="K395" i="492" a="1"/>
  <c r="K395" i="492" s="1"/>
  <c r="M395" i="492" s="1"/>
  <c r="J395" i="492" a="1"/>
  <c r="J395" i="492" s="1"/>
  <c r="H395" i="492"/>
  <c r="V394" i="492"/>
  <c r="W394" i="492" s="1"/>
  <c r="N394" i="492"/>
  <c r="K394" i="492" a="1"/>
  <c r="K394" i="492" s="1"/>
  <c r="M394" i="492" s="1"/>
  <c r="J394" i="492" a="1"/>
  <c r="J394" i="492" s="1"/>
  <c r="H394" i="492"/>
  <c r="V393" i="492"/>
  <c r="W393" i="492" s="1"/>
  <c r="N393" i="492"/>
  <c r="K393" i="492"/>
  <c r="M393" i="492" s="1"/>
  <c r="K393" i="492" a="1"/>
  <c r="J393" i="492"/>
  <c r="J393" i="492" a="1"/>
  <c r="H393" i="492"/>
  <c r="V392" i="492"/>
  <c r="W392" i="492" s="1"/>
  <c r="N392" i="492"/>
  <c r="K392" i="492" a="1"/>
  <c r="K392" i="492" s="1"/>
  <c r="M392" i="492" s="1"/>
  <c r="J392" i="492" a="1"/>
  <c r="J392" i="492" s="1"/>
  <c r="H392" i="492"/>
  <c r="K391" i="492" a="1"/>
  <c r="K391" i="492" s="1"/>
  <c r="M391" i="492" s="1"/>
  <c r="H391" i="492"/>
  <c r="K390" i="492" a="1"/>
  <c r="K390" i="492" s="1"/>
  <c r="M390" i="492" s="1"/>
  <c r="H390" i="492"/>
  <c r="K389" i="492" a="1"/>
  <c r="K389" i="492" s="1"/>
  <c r="M389" i="492" s="1"/>
  <c r="H389" i="492"/>
  <c r="K388" i="492" a="1"/>
  <c r="K388" i="492" s="1"/>
  <c r="M388" i="492" s="1"/>
  <c r="H388" i="492"/>
  <c r="N387" i="492"/>
  <c r="K387" i="492" a="1"/>
  <c r="K387" i="492" s="1"/>
  <c r="M387" i="492" s="1"/>
  <c r="H387" i="492"/>
  <c r="N386" i="492"/>
  <c r="K386" i="492" a="1"/>
  <c r="K386" i="492" s="1"/>
  <c r="M386" i="492" s="1"/>
  <c r="H386" i="492"/>
  <c r="N385" i="492"/>
  <c r="K385" i="492" a="1"/>
  <c r="K385" i="492" s="1"/>
  <c r="M385" i="492" s="1"/>
  <c r="H385" i="492"/>
  <c r="N384" i="492"/>
  <c r="K384" i="492" a="1"/>
  <c r="K384" i="492" s="1"/>
  <c r="M384" i="492" s="1"/>
  <c r="H384" i="492"/>
  <c r="V383" i="492"/>
  <c r="W383" i="492" s="1"/>
  <c r="N383" i="492"/>
  <c r="K383" i="492" a="1"/>
  <c r="K383" i="492" s="1"/>
  <c r="M383" i="492" s="1"/>
  <c r="J383" i="492" a="1"/>
  <c r="J383" i="492" s="1"/>
  <c r="H383" i="492"/>
  <c r="V382" i="492"/>
  <c r="W382" i="492" s="1"/>
  <c r="N382" i="492"/>
  <c r="K382" i="492" a="1"/>
  <c r="K382" i="492" s="1"/>
  <c r="M382" i="492" s="1"/>
  <c r="J382" i="492" a="1"/>
  <c r="J382" i="492" s="1"/>
  <c r="H382" i="492"/>
  <c r="V381" i="492"/>
  <c r="W381" i="492" s="1"/>
  <c r="N381" i="492"/>
  <c r="K381" i="492"/>
  <c r="M381" i="492" s="1"/>
  <c r="K381" i="492" a="1"/>
  <c r="J381" i="492"/>
  <c r="J381" i="492" a="1"/>
  <c r="H381" i="492"/>
  <c r="V380" i="492"/>
  <c r="W380" i="492" s="1"/>
  <c r="N380" i="492"/>
  <c r="K380" i="492" a="1"/>
  <c r="K380" i="492" s="1"/>
  <c r="M380" i="492" s="1"/>
  <c r="J380" i="492" a="1"/>
  <c r="J380" i="492" s="1"/>
  <c r="H380" i="492"/>
  <c r="V379" i="492"/>
  <c r="W379" i="492" s="1"/>
  <c r="N379" i="492"/>
  <c r="K379" i="492" a="1"/>
  <c r="K379" i="492" s="1"/>
  <c r="M379" i="492" s="1"/>
  <c r="J379" i="492" a="1"/>
  <c r="J379" i="492" s="1"/>
  <c r="H379" i="492"/>
  <c r="V378" i="492"/>
  <c r="W378" i="492" s="1"/>
  <c r="N378" i="492"/>
  <c r="K378" i="492" a="1"/>
  <c r="K378" i="492" s="1"/>
  <c r="M378" i="492" s="1"/>
  <c r="J378" i="492" a="1"/>
  <c r="J378" i="492" s="1"/>
  <c r="H378" i="492"/>
  <c r="V377" i="492"/>
  <c r="W377" i="492" s="1"/>
  <c r="N377" i="492"/>
  <c r="K377" i="492"/>
  <c r="M377" i="492" s="1"/>
  <c r="K377" i="492" a="1"/>
  <c r="J377" i="492"/>
  <c r="J377" i="492" a="1"/>
  <c r="H377" i="492"/>
  <c r="V376" i="492"/>
  <c r="W376" i="492" s="1"/>
  <c r="N376" i="492"/>
  <c r="K376" i="492" a="1"/>
  <c r="K376" i="492" s="1"/>
  <c r="M376" i="492" s="1"/>
  <c r="J376" i="492" a="1"/>
  <c r="J376" i="492" s="1"/>
  <c r="H376" i="492"/>
  <c r="V375" i="492"/>
  <c r="W375" i="492" s="1"/>
  <c r="N375" i="492"/>
  <c r="K375" i="492" a="1"/>
  <c r="K375" i="492" s="1"/>
  <c r="M375" i="492" s="1"/>
  <c r="J375" i="492" a="1"/>
  <c r="J375" i="492" s="1"/>
  <c r="H375" i="492"/>
  <c r="V374" i="492"/>
  <c r="W374" i="492" s="1"/>
  <c r="N374" i="492"/>
  <c r="K374" i="492" a="1"/>
  <c r="K374" i="492" s="1"/>
  <c r="M374" i="492" s="1"/>
  <c r="J374" i="492" a="1"/>
  <c r="J374" i="492" s="1"/>
  <c r="H374" i="492"/>
  <c r="V373" i="492"/>
  <c r="W373" i="492" s="1"/>
  <c r="N373" i="492"/>
  <c r="K373" i="492"/>
  <c r="M373" i="492" s="1"/>
  <c r="K373" i="492" a="1"/>
  <c r="J373" i="492"/>
  <c r="J373" i="492" a="1"/>
  <c r="H373" i="492"/>
  <c r="V372" i="492"/>
  <c r="W372" i="492" s="1"/>
  <c r="N372" i="492"/>
  <c r="K372" i="492" a="1"/>
  <c r="K372" i="492" s="1"/>
  <c r="M372" i="492" s="1"/>
  <c r="J372" i="492" a="1"/>
  <c r="J372" i="492" s="1"/>
  <c r="H372" i="492"/>
  <c r="K371" i="492" a="1"/>
  <c r="K371" i="492" s="1"/>
  <c r="M371" i="492" s="1"/>
  <c r="H371" i="492"/>
  <c r="K370" i="492" a="1"/>
  <c r="K370" i="492" s="1"/>
  <c r="M370" i="492" s="1"/>
  <c r="H370" i="492"/>
  <c r="K369" i="492" a="1"/>
  <c r="K369" i="492" s="1"/>
  <c r="M369" i="492" s="1"/>
  <c r="H369" i="492"/>
  <c r="V368" i="492"/>
  <c r="W368" i="492" s="1"/>
  <c r="N368" i="492"/>
  <c r="K368" i="492" a="1"/>
  <c r="K368" i="492" s="1"/>
  <c r="M368" i="492" s="1"/>
  <c r="J368" i="492" a="1"/>
  <c r="J368" i="492" s="1"/>
  <c r="H368" i="492"/>
  <c r="V367" i="492"/>
  <c r="W367" i="492" s="1"/>
  <c r="N367" i="492"/>
  <c r="K367" i="492" a="1"/>
  <c r="K367" i="492" s="1"/>
  <c r="M367" i="492" s="1"/>
  <c r="J367" i="492" a="1"/>
  <c r="J367" i="492" s="1"/>
  <c r="H367" i="492"/>
  <c r="V366" i="492"/>
  <c r="W366" i="492" s="1"/>
  <c r="N366" i="492"/>
  <c r="K366" i="492"/>
  <c r="M366" i="492" s="1"/>
  <c r="K366" i="492" a="1"/>
  <c r="J366" i="492"/>
  <c r="J366" i="492" a="1"/>
  <c r="H366" i="492"/>
  <c r="K365" i="492" a="1"/>
  <c r="K365" i="492" s="1"/>
  <c r="H365" i="492"/>
  <c r="V364" i="492"/>
  <c r="N364" i="492"/>
  <c r="K364" i="492" a="1"/>
  <c r="K364" i="492" s="1"/>
  <c r="J364" i="492" a="1"/>
  <c r="J364" i="492" s="1"/>
  <c r="H364" i="492"/>
  <c r="AA363" i="492"/>
  <c r="AA497" i="492" s="1"/>
  <c r="Z363" i="492"/>
  <c r="Z497" i="492" s="1"/>
  <c r="Y363" i="492"/>
  <c r="Y497" i="492" s="1"/>
  <c r="X363" i="492"/>
  <c r="X497" i="492" s="1"/>
  <c r="U363" i="492"/>
  <c r="U497" i="492" s="1"/>
  <c r="T363" i="492"/>
  <c r="T497" i="492" s="1"/>
  <c r="S363" i="492"/>
  <c r="S497" i="492" s="1"/>
  <c r="R363" i="492"/>
  <c r="R497" i="492" s="1"/>
  <c r="Q363" i="492"/>
  <c r="Q497" i="492" s="1"/>
  <c r="P363" i="492"/>
  <c r="P497" i="492" s="1"/>
  <c r="O363" i="492"/>
  <c r="I363" i="492"/>
  <c r="I497" i="492" s="1"/>
  <c r="B505" i="492" s="1"/>
  <c r="G363" i="492"/>
  <c r="G497" i="492" s="1"/>
  <c r="V362" i="492"/>
  <c r="W362" i="492" s="1"/>
  <c r="N362" i="492"/>
  <c r="K362" i="492" a="1"/>
  <c r="K362" i="492" s="1"/>
  <c r="M362" i="492" s="1"/>
  <c r="J362" i="492" a="1"/>
  <c r="J362" i="492" s="1"/>
  <c r="H362" i="492"/>
  <c r="V361" i="492"/>
  <c r="W361" i="492" s="1"/>
  <c r="N361" i="492"/>
  <c r="K361" i="492" a="1"/>
  <c r="K361" i="492" s="1"/>
  <c r="M361" i="492" s="1"/>
  <c r="J361" i="492" a="1"/>
  <c r="J361" i="492" s="1"/>
  <c r="H361" i="492"/>
  <c r="K360" i="492" a="1"/>
  <c r="K360" i="492" s="1"/>
  <c r="M360" i="492" s="1"/>
  <c r="H360" i="492"/>
  <c r="K359" i="492" a="1"/>
  <c r="K359" i="492" s="1"/>
  <c r="M359" i="492" s="1"/>
  <c r="H359" i="492"/>
  <c r="K358" i="492" a="1"/>
  <c r="K358" i="492" s="1"/>
  <c r="M358" i="492" s="1"/>
  <c r="H358" i="492"/>
  <c r="K357" i="492" a="1"/>
  <c r="K357" i="492" s="1"/>
  <c r="M357" i="492" s="1"/>
  <c r="H357" i="492"/>
  <c r="V356" i="492"/>
  <c r="W356" i="492" s="1"/>
  <c r="N356" i="492"/>
  <c r="K356" i="492" a="1"/>
  <c r="K356" i="492" s="1"/>
  <c r="M356" i="492" s="1"/>
  <c r="J356" i="492" a="1"/>
  <c r="J356" i="492" s="1"/>
  <c r="H356" i="492"/>
  <c r="V355" i="492"/>
  <c r="W355" i="492" s="1"/>
  <c r="N355" i="492"/>
  <c r="K355" i="492" a="1"/>
  <c r="K355" i="492" s="1"/>
  <c r="M355" i="492" s="1"/>
  <c r="J355" i="492" a="1"/>
  <c r="J355" i="492" s="1"/>
  <c r="H355" i="492"/>
  <c r="V354" i="492"/>
  <c r="W354" i="492" s="1"/>
  <c r="N354" i="492"/>
  <c r="K354" i="492"/>
  <c r="M354" i="492" s="1"/>
  <c r="K354" i="492" a="1"/>
  <c r="J354" i="492"/>
  <c r="J354" i="492" a="1"/>
  <c r="H354" i="492"/>
  <c r="V353" i="492"/>
  <c r="W353" i="492" s="1"/>
  <c r="N353" i="492"/>
  <c r="K353" i="492" a="1"/>
  <c r="K353" i="492" s="1"/>
  <c r="M353" i="492" s="1"/>
  <c r="J353" i="492" a="1"/>
  <c r="J353" i="492" s="1"/>
  <c r="H353" i="492"/>
  <c r="W352" i="492"/>
  <c r="V352" i="492"/>
  <c r="N352" i="492"/>
  <c r="K352" i="492" a="1"/>
  <c r="K352" i="492" s="1"/>
  <c r="M352" i="492" s="1"/>
  <c r="J352" i="492" a="1"/>
  <c r="J352" i="492" s="1"/>
  <c r="H352" i="492"/>
  <c r="K351" i="492"/>
  <c r="M351" i="492" s="1"/>
  <c r="K351" i="492" a="1"/>
  <c r="H351" i="492"/>
  <c r="K350" i="492" a="1"/>
  <c r="K350" i="492" s="1"/>
  <c r="M350" i="492" s="1"/>
  <c r="H350" i="492"/>
  <c r="V349" i="492"/>
  <c r="W349" i="492" s="1"/>
  <c r="N349" i="492"/>
  <c r="K349" i="492" a="1"/>
  <c r="K349" i="492" s="1"/>
  <c r="M349" i="492" s="1"/>
  <c r="J349" i="492" a="1"/>
  <c r="J349" i="492" s="1"/>
  <c r="H349" i="492"/>
  <c r="V348" i="492"/>
  <c r="W348" i="492" s="1"/>
  <c r="N348" i="492"/>
  <c r="K348" i="492"/>
  <c r="M348" i="492" s="1"/>
  <c r="K348" i="492" a="1"/>
  <c r="J348" i="492"/>
  <c r="J348" i="492" a="1"/>
  <c r="H348" i="492"/>
  <c r="V347" i="492"/>
  <c r="W347" i="492" s="1"/>
  <c r="N347" i="492"/>
  <c r="K347" i="492" a="1"/>
  <c r="K347" i="492" s="1"/>
  <c r="M347" i="492" s="1"/>
  <c r="J347" i="492" a="1"/>
  <c r="J347" i="492" s="1"/>
  <c r="H347" i="492"/>
  <c r="V346" i="492"/>
  <c r="W346" i="492" s="1"/>
  <c r="N346" i="492"/>
  <c r="K346" i="492" a="1"/>
  <c r="K346" i="492" s="1"/>
  <c r="M346" i="492" s="1"/>
  <c r="J346" i="492" a="1"/>
  <c r="J346" i="492" s="1"/>
  <c r="H346" i="492"/>
  <c r="V345" i="492"/>
  <c r="W345" i="492" s="1"/>
  <c r="N345" i="492"/>
  <c r="K345" i="492" a="1"/>
  <c r="K345" i="492" s="1"/>
  <c r="M345" i="492" s="1"/>
  <c r="J345" i="492" a="1"/>
  <c r="J345" i="492" s="1"/>
  <c r="H345" i="492"/>
  <c r="V344" i="492"/>
  <c r="W344" i="492" s="1"/>
  <c r="N344" i="492"/>
  <c r="K344" i="492" a="1"/>
  <c r="K344" i="492" s="1"/>
  <c r="J344" i="492" a="1"/>
  <c r="J344" i="492" s="1"/>
  <c r="H344" i="492"/>
  <c r="X338" i="492"/>
  <c r="X337" i="492"/>
  <c r="X336" i="492"/>
  <c r="G336" i="492"/>
  <c r="C336" i="492"/>
  <c r="X335" i="492"/>
  <c r="I335" i="492"/>
  <c r="E335" i="492"/>
  <c r="K335" i="492" s="1"/>
  <c r="M335" i="492" s="1"/>
  <c r="I334" i="492"/>
  <c r="E334" i="492"/>
  <c r="K334" i="492" s="1"/>
  <c r="M334" i="492" s="1"/>
  <c r="I333" i="492"/>
  <c r="E333" i="492"/>
  <c r="K333" i="492" s="1"/>
  <c r="M333" i="492" s="1"/>
  <c r="X332" i="492"/>
  <c r="I332" i="492"/>
  <c r="I336" i="492" s="1"/>
  <c r="E332" i="492"/>
  <c r="AA329" i="492"/>
  <c r="Z329" i="492"/>
  <c r="Y329" i="492"/>
  <c r="X329" i="492"/>
  <c r="U329" i="492"/>
  <c r="T329" i="492"/>
  <c r="S329" i="492"/>
  <c r="R329" i="492"/>
  <c r="Q329" i="492"/>
  <c r="P329" i="492"/>
  <c r="O329" i="492"/>
  <c r="R337" i="492" s="1"/>
  <c r="I329" i="492"/>
  <c r="G329" i="492"/>
  <c r="K328" i="492" a="1"/>
  <c r="K328" i="492" s="1"/>
  <c r="H328" i="492"/>
  <c r="K327" i="492" a="1"/>
  <c r="K327" i="492" s="1"/>
  <c r="H327" i="492"/>
  <c r="K326" i="492" a="1"/>
  <c r="K326" i="492" s="1"/>
  <c r="H326" i="492"/>
  <c r="V325" i="492"/>
  <c r="W325" i="492" s="1"/>
  <c r="N325" i="492"/>
  <c r="K325" i="492" a="1"/>
  <c r="K325" i="492" s="1"/>
  <c r="D325" i="492"/>
  <c r="H325" i="492" s="1"/>
  <c r="K324" i="492" a="1"/>
  <c r="K324" i="492" s="1"/>
  <c r="H324" i="492"/>
  <c r="V322" i="492"/>
  <c r="W322" i="492" s="1"/>
  <c r="N322" i="492"/>
  <c r="K322" i="492" a="1"/>
  <c r="K322" i="492" s="1"/>
  <c r="M322" i="492" s="1"/>
  <c r="J322" i="492" a="1"/>
  <c r="J322" i="492" s="1"/>
  <c r="H322" i="492"/>
  <c r="V321" i="492"/>
  <c r="W321" i="492" s="1"/>
  <c r="N321" i="492"/>
  <c r="K321" i="492"/>
  <c r="M321" i="492" s="1"/>
  <c r="K321" i="492" a="1"/>
  <c r="J321" i="492"/>
  <c r="J321" i="492" a="1"/>
  <c r="H321" i="492"/>
  <c r="V319" i="492"/>
  <c r="W319" i="492" s="1"/>
  <c r="N319" i="492"/>
  <c r="K319" i="492" a="1"/>
  <c r="K319" i="492" s="1"/>
  <c r="M319" i="492" s="1"/>
  <c r="J319" i="492" a="1"/>
  <c r="J319" i="492" s="1"/>
  <c r="H319" i="492"/>
  <c r="V318" i="492"/>
  <c r="W318" i="492" s="1"/>
  <c r="N318" i="492"/>
  <c r="K318" i="492" a="1"/>
  <c r="K318" i="492" s="1"/>
  <c r="M318" i="492" s="1"/>
  <c r="J318" i="492" a="1"/>
  <c r="J318" i="492" s="1"/>
  <c r="H318" i="492"/>
  <c r="V317" i="492"/>
  <c r="W317" i="492" s="1"/>
  <c r="N317" i="492"/>
  <c r="K317" i="492" a="1"/>
  <c r="K317" i="492" s="1"/>
  <c r="M317" i="492" s="1"/>
  <c r="J317" i="492" a="1"/>
  <c r="J317" i="492" s="1"/>
  <c r="H317" i="492"/>
  <c r="V316" i="492"/>
  <c r="V329" i="492" s="1"/>
  <c r="N316" i="492"/>
  <c r="K316" i="492"/>
  <c r="M316" i="492" s="1"/>
  <c r="K316" i="492" a="1"/>
  <c r="J316" i="492"/>
  <c r="J316" i="492" a="1"/>
  <c r="H316" i="492"/>
  <c r="AA315" i="492"/>
  <c r="Z315" i="492"/>
  <c r="Y315" i="492"/>
  <c r="X315" i="492"/>
  <c r="U315" i="492"/>
  <c r="T315" i="492"/>
  <c r="S315" i="492"/>
  <c r="Q315" i="492"/>
  <c r="P315" i="492"/>
  <c r="O315" i="492"/>
  <c r="R336" i="492" s="1"/>
  <c r="I315" i="492"/>
  <c r="G315" i="492"/>
  <c r="J315" i="492" s="1" a="1"/>
  <c r="J315" i="492" s="1"/>
  <c r="V314" i="492"/>
  <c r="W314" i="492" s="1"/>
  <c r="N314" i="492"/>
  <c r="K314" i="492" a="1"/>
  <c r="K314" i="492" s="1"/>
  <c r="M314" i="492" s="1"/>
  <c r="J314" i="492" a="1"/>
  <c r="J314" i="492" s="1"/>
  <c r="H314" i="492"/>
  <c r="V312" i="492"/>
  <c r="W312" i="492" s="1"/>
  <c r="N312" i="492"/>
  <c r="K312" i="492" a="1"/>
  <c r="K312" i="492" s="1"/>
  <c r="M312" i="492" s="1"/>
  <c r="J312" i="492" a="1"/>
  <c r="J312" i="492" s="1"/>
  <c r="H312" i="492"/>
  <c r="V311" i="492"/>
  <c r="W311" i="492" s="1"/>
  <c r="N311" i="492"/>
  <c r="K311" i="492" a="1"/>
  <c r="K311" i="492" s="1"/>
  <c r="M311" i="492" s="1"/>
  <c r="J311" i="492" a="1"/>
  <c r="J311" i="492" s="1"/>
  <c r="H311" i="492"/>
  <c r="V310" i="492"/>
  <c r="W310" i="492" s="1"/>
  <c r="N310" i="492"/>
  <c r="K310" i="492"/>
  <c r="M310" i="492" s="1"/>
  <c r="K310" i="492" a="1"/>
  <c r="J310" i="492"/>
  <c r="J310" i="492" a="1"/>
  <c r="H310" i="492"/>
  <c r="V309" i="492"/>
  <c r="W309" i="492" s="1"/>
  <c r="N309" i="492"/>
  <c r="K309" i="492" a="1"/>
  <c r="K309" i="492" s="1"/>
  <c r="M309" i="492" s="1"/>
  <c r="J309" i="492" a="1"/>
  <c r="J309" i="492" s="1"/>
  <c r="H309" i="492"/>
  <c r="V308" i="492"/>
  <c r="W308" i="492" s="1"/>
  <c r="N308" i="492"/>
  <c r="K308" i="492" a="1"/>
  <c r="K308" i="492" s="1"/>
  <c r="J308" i="492" a="1"/>
  <c r="J308" i="492" s="1"/>
  <c r="H308" i="492"/>
  <c r="AA307" i="492"/>
  <c r="Z307" i="492"/>
  <c r="Y307" i="492"/>
  <c r="X307" i="492"/>
  <c r="U307" i="492"/>
  <c r="T307" i="492"/>
  <c r="S307" i="492"/>
  <c r="Q307" i="492"/>
  <c r="P307" i="492"/>
  <c r="O307" i="492"/>
  <c r="I307" i="492"/>
  <c r="G307" i="492"/>
  <c r="V306" i="492"/>
  <c r="W306" i="492" s="1"/>
  <c r="N306" i="492"/>
  <c r="K306" i="492" a="1"/>
  <c r="K306" i="492" s="1"/>
  <c r="M306" i="492" s="1"/>
  <c r="J306" i="492" a="1"/>
  <c r="J306" i="492" s="1"/>
  <c r="H306" i="492"/>
  <c r="V305" i="492"/>
  <c r="W305" i="492" s="1"/>
  <c r="N305" i="492"/>
  <c r="K305" i="492"/>
  <c r="M305" i="492" s="1"/>
  <c r="K305" i="492" a="1"/>
  <c r="J305" i="492"/>
  <c r="J305" i="492" a="1"/>
  <c r="H305" i="492"/>
  <c r="V304" i="492"/>
  <c r="W304" i="492" s="1"/>
  <c r="N304" i="492"/>
  <c r="K304" i="492" a="1"/>
  <c r="K304" i="492" s="1"/>
  <c r="M304" i="492" s="1"/>
  <c r="J304" i="492" a="1"/>
  <c r="J304" i="492" s="1"/>
  <c r="H304" i="492"/>
  <c r="V303" i="492"/>
  <c r="W303" i="492" s="1"/>
  <c r="N303" i="492"/>
  <c r="K303" i="492" a="1"/>
  <c r="K303" i="492" s="1"/>
  <c r="M303" i="492" s="1"/>
  <c r="J303" i="492" a="1"/>
  <c r="J303" i="492" s="1"/>
  <c r="H303" i="492"/>
  <c r="V302" i="492"/>
  <c r="W302" i="492" s="1"/>
  <c r="N302" i="492"/>
  <c r="K302" i="492" a="1"/>
  <c r="K302" i="492" s="1"/>
  <c r="M302" i="492" s="1"/>
  <c r="J302" i="492" a="1"/>
  <c r="J302" i="492" s="1"/>
  <c r="H302" i="492"/>
  <c r="V301" i="492"/>
  <c r="W301" i="492" s="1"/>
  <c r="N301" i="492"/>
  <c r="K301" i="492" a="1"/>
  <c r="K301" i="492" s="1"/>
  <c r="M301" i="492" s="1"/>
  <c r="J301" i="492" a="1"/>
  <c r="J301" i="492" s="1"/>
  <c r="H301" i="492"/>
  <c r="V300" i="492"/>
  <c r="W300" i="492" s="1"/>
  <c r="N300" i="492"/>
  <c r="K300" i="492" a="1"/>
  <c r="K300" i="492" s="1"/>
  <c r="M300" i="492" s="1"/>
  <c r="J300" i="492" a="1"/>
  <c r="J300" i="492" s="1"/>
  <c r="H300" i="492"/>
  <c r="V299" i="492"/>
  <c r="W299" i="492" s="1"/>
  <c r="N299" i="492"/>
  <c r="K299" i="492" a="1"/>
  <c r="K299" i="492" s="1"/>
  <c r="M299" i="492" s="1"/>
  <c r="J299" i="492" a="1"/>
  <c r="J299" i="492" s="1"/>
  <c r="H299" i="492"/>
  <c r="V298" i="492"/>
  <c r="W298" i="492" s="1"/>
  <c r="N298" i="492"/>
  <c r="K298" i="492" a="1"/>
  <c r="K298" i="492" s="1"/>
  <c r="M298" i="492" s="1"/>
  <c r="J298" i="492" a="1"/>
  <c r="J298" i="492" s="1"/>
  <c r="H298" i="492"/>
  <c r="V297" i="492"/>
  <c r="W297" i="492" s="1"/>
  <c r="N297" i="492"/>
  <c r="K297" i="492" a="1"/>
  <c r="K297" i="492" s="1"/>
  <c r="M297" i="492" s="1"/>
  <c r="J297" i="492" a="1"/>
  <c r="J297" i="492" s="1"/>
  <c r="H297" i="492"/>
  <c r="V296" i="492"/>
  <c r="W296" i="492" s="1"/>
  <c r="N296" i="492"/>
  <c r="K296" i="492" a="1"/>
  <c r="K296" i="492" s="1"/>
  <c r="M296" i="492" s="1"/>
  <c r="J296" i="492" a="1"/>
  <c r="J296" i="492" s="1"/>
  <c r="H296" i="492"/>
  <c r="V295" i="492"/>
  <c r="W295" i="492" s="1"/>
  <c r="N295" i="492"/>
  <c r="K295" i="492" a="1"/>
  <c r="K295" i="492" s="1"/>
  <c r="M295" i="492" s="1"/>
  <c r="J295" i="492" a="1"/>
  <c r="J295" i="492" s="1"/>
  <c r="H295" i="492"/>
  <c r="V294" i="492"/>
  <c r="W294" i="492" s="1"/>
  <c r="N294" i="492"/>
  <c r="K294" i="492" a="1"/>
  <c r="K294" i="492" s="1"/>
  <c r="M294" i="492" s="1"/>
  <c r="J294" i="492" a="1"/>
  <c r="J294" i="492" s="1"/>
  <c r="H294" i="492"/>
  <c r="V293" i="492"/>
  <c r="W293" i="492" s="1"/>
  <c r="N293" i="492"/>
  <c r="K293" i="492" a="1"/>
  <c r="K293" i="492" s="1"/>
  <c r="M293" i="492" s="1"/>
  <c r="J293" i="492" a="1"/>
  <c r="J293" i="492" s="1"/>
  <c r="H293" i="492"/>
  <c r="V292" i="492"/>
  <c r="W292" i="492" s="1"/>
  <c r="N292" i="492"/>
  <c r="K292" i="492" a="1"/>
  <c r="K292" i="492" s="1"/>
  <c r="J292" i="492" a="1"/>
  <c r="J292" i="492" s="1"/>
  <c r="H292" i="492"/>
  <c r="AA291" i="492"/>
  <c r="Z291" i="492"/>
  <c r="Y291" i="492"/>
  <c r="X291" i="492"/>
  <c r="U291" i="492"/>
  <c r="T291" i="492"/>
  <c r="S291" i="492"/>
  <c r="R291" i="492"/>
  <c r="Q291" i="492"/>
  <c r="P291" i="492"/>
  <c r="O291" i="492"/>
  <c r="I291" i="492"/>
  <c r="G291" i="492"/>
  <c r="V290" i="492"/>
  <c r="W290" i="492" s="1"/>
  <c r="N290" i="492"/>
  <c r="K290" i="492" a="1"/>
  <c r="K290" i="492" s="1"/>
  <c r="M290" i="492" s="1"/>
  <c r="J290" i="492" a="1"/>
  <c r="J290" i="492" s="1"/>
  <c r="H290" i="492"/>
  <c r="V289" i="492"/>
  <c r="W289" i="492" s="1"/>
  <c r="N289" i="492"/>
  <c r="K289" i="492" a="1"/>
  <c r="K289" i="492" s="1"/>
  <c r="M289" i="492" s="1"/>
  <c r="J289" i="492" a="1"/>
  <c r="J289" i="492" s="1"/>
  <c r="H289" i="492"/>
  <c r="V288" i="492"/>
  <c r="W288" i="492" s="1"/>
  <c r="N288" i="492"/>
  <c r="K288" i="492" a="1"/>
  <c r="K288" i="492" s="1"/>
  <c r="M288" i="492" s="1"/>
  <c r="J288" i="492" a="1"/>
  <c r="J288" i="492" s="1"/>
  <c r="H288" i="492"/>
  <c r="H287" i="492"/>
  <c r="H286" i="492"/>
  <c r="H285" i="492"/>
  <c r="V284" i="492"/>
  <c r="W284" i="492" s="1"/>
  <c r="N284" i="492"/>
  <c r="K284" i="492" a="1"/>
  <c r="K284" i="492" s="1"/>
  <c r="M284" i="492" s="1"/>
  <c r="J284" i="492" a="1"/>
  <c r="J284" i="492" s="1"/>
  <c r="H284" i="492"/>
  <c r="V283" i="492"/>
  <c r="W283" i="492" s="1"/>
  <c r="N283" i="492"/>
  <c r="K283" i="492" a="1"/>
  <c r="K283" i="492" s="1"/>
  <c r="M283" i="492" s="1"/>
  <c r="J283" i="492" a="1"/>
  <c r="J283" i="492" s="1"/>
  <c r="H283" i="492"/>
  <c r="N282" i="492"/>
  <c r="K282" i="492" a="1"/>
  <c r="K282" i="492" s="1"/>
  <c r="M282" i="492" s="1"/>
  <c r="H282" i="492"/>
  <c r="N281" i="492"/>
  <c r="K281" i="492" a="1"/>
  <c r="K281" i="492" s="1"/>
  <c r="M281" i="492" s="1"/>
  <c r="H281" i="492"/>
  <c r="N280" i="492"/>
  <c r="K280" i="492" a="1"/>
  <c r="K280" i="492" s="1"/>
  <c r="M280" i="492" s="1"/>
  <c r="H280" i="492"/>
  <c r="N279" i="492"/>
  <c r="K279" i="492" a="1"/>
  <c r="K279" i="492" s="1"/>
  <c r="M279" i="492" s="1"/>
  <c r="H279" i="492"/>
  <c r="N278" i="492"/>
  <c r="K278" i="492" a="1"/>
  <c r="K278" i="492" s="1"/>
  <c r="M278" i="492" s="1"/>
  <c r="H278" i="492"/>
  <c r="N277" i="492"/>
  <c r="K277" i="492" a="1"/>
  <c r="K277" i="492" s="1"/>
  <c r="M277" i="492" s="1"/>
  <c r="H277" i="492"/>
  <c r="V276" i="492"/>
  <c r="W276" i="492" s="1"/>
  <c r="N276" i="492"/>
  <c r="K276" i="492" a="1"/>
  <c r="K276" i="492" s="1"/>
  <c r="M276" i="492" s="1"/>
  <c r="J276" i="492" a="1"/>
  <c r="J276" i="492" s="1"/>
  <c r="H276" i="492"/>
  <c r="V275" i="492"/>
  <c r="W275" i="492" s="1"/>
  <c r="N275" i="492"/>
  <c r="K275" i="492" a="1"/>
  <c r="K275" i="492" s="1"/>
  <c r="M275" i="492" s="1"/>
  <c r="J275" i="492" a="1"/>
  <c r="J275" i="492" s="1"/>
  <c r="H275" i="492"/>
  <c r="V274" i="492"/>
  <c r="W274" i="492" s="1"/>
  <c r="N274" i="492"/>
  <c r="K274" i="492" a="1"/>
  <c r="K274" i="492" s="1"/>
  <c r="M274" i="492" s="1"/>
  <c r="J274" i="492" a="1"/>
  <c r="J274" i="492" s="1"/>
  <c r="H274" i="492"/>
  <c r="V273" i="492"/>
  <c r="W273" i="492" s="1"/>
  <c r="N273" i="492"/>
  <c r="K273" i="492" a="1"/>
  <c r="K273" i="492" s="1"/>
  <c r="M273" i="492" s="1"/>
  <c r="J273" i="492" a="1"/>
  <c r="J273" i="492" s="1"/>
  <c r="H273" i="492"/>
  <c r="V272" i="492"/>
  <c r="W272" i="492" s="1"/>
  <c r="N272" i="492"/>
  <c r="K272" i="492" a="1"/>
  <c r="K272" i="492" s="1"/>
  <c r="M272" i="492" s="1"/>
  <c r="J272" i="492" a="1"/>
  <c r="J272" i="492" s="1"/>
  <c r="H272" i="492"/>
  <c r="V271" i="492"/>
  <c r="W271" i="492" s="1"/>
  <c r="N271" i="492"/>
  <c r="K271" i="492" a="1"/>
  <c r="K271" i="492" s="1"/>
  <c r="M271" i="492" s="1"/>
  <c r="J271" i="492" a="1"/>
  <c r="J271" i="492" s="1"/>
  <c r="H271" i="492"/>
  <c r="V270" i="492"/>
  <c r="W270" i="492" s="1"/>
  <c r="N270" i="492"/>
  <c r="K270" i="492" a="1"/>
  <c r="K270" i="492" s="1"/>
  <c r="M270" i="492" s="1"/>
  <c r="J270" i="492" a="1"/>
  <c r="J270" i="492" s="1"/>
  <c r="H270" i="492"/>
  <c r="V269" i="492"/>
  <c r="W269" i="492" s="1"/>
  <c r="N269" i="492"/>
  <c r="K269" i="492" a="1"/>
  <c r="K269" i="492" s="1"/>
  <c r="M269" i="492" s="1"/>
  <c r="J269" i="492" a="1"/>
  <c r="J269" i="492" s="1"/>
  <c r="H269" i="492"/>
  <c r="V268" i="492"/>
  <c r="W268" i="492" s="1"/>
  <c r="N268" i="492"/>
  <c r="K268" i="492" a="1"/>
  <c r="K268" i="492" s="1"/>
  <c r="M268" i="492" s="1"/>
  <c r="J268" i="492" a="1"/>
  <c r="J268" i="492" s="1"/>
  <c r="H268" i="492"/>
  <c r="V267" i="492"/>
  <c r="W267" i="492" s="1"/>
  <c r="N267" i="492"/>
  <c r="K267" i="492" a="1"/>
  <c r="K267" i="492" s="1"/>
  <c r="M267" i="492" s="1"/>
  <c r="J267" i="492" a="1"/>
  <c r="J267" i="492" s="1"/>
  <c r="H267" i="492"/>
  <c r="W266" i="492"/>
  <c r="V266" i="492"/>
  <c r="N266" i="492"/>
  <c r="K266" i="492" a="1"/>
  <c r="K266" i="492" s="1"/>
  <c r="M266" i="492" s="1"/>
  <c r="J266" i="492" a="1"/>
  <c r="J266" i="492" s="1"/>
  <c r="H266" i="492"/>
  <c r="V265" i="492"/>
  <c r="W265" i="492" s="1"/>
  <c r="N265" i="492"/>
  <c r="K265" i="492" a="1"/>
  <c r="K265" i="492" s="1"/>
  <c r="M265" i="492" s="1"/>
  <c r="J265" i="492" a="1"/>
  <c r="J265" i="492" s="1"/>
  <c r="H265" i="492"/>
  <c r="N264" i="492"/>
  <c r="K264" i="492"/>
  <c r="M264" i="492" s="1"/>
  <c r="K264" i="492" a="1"/>
  <c r="H264" i="492"/>
  <c r="V263" i="492"/>
  <c r="W263" i="492" s="1"/>
  <c r="N263" i="492"/>
  <c r="K263" i="492" a="1"/>
  <c r="K263" i="492" s="1"/>
  <c r="M263" i="492" s="1"/>
  <c r="J263" i="492" a="1"/>
  <c r="J263" i="492" s="1"/>
  <c r="H263" i="492"/>
  <c r="V262" i="492"/>
  <c r="W262" i="492" s="1"/>
  <c r="N262" i="492"/>
  <c r="K262" i="492" a="1"/>
  <c r="K262" i="492" s="1"/>
  <c r="M262" i="492" s="1"/>
  <c r="J262" i="492" a="1"/>
  <c r="J262" i="492" s="1"/>
  <c r="H262" i="492"/>
  <c r="V261" i="492"/>
  <c r="W261" i="492" s="1"/>
  <c r="N261" i="492"/>
  <c r="K261" i="492" a="1"/>
  <c r="K261" i="492" s="1"/>
  <c r="M261" i="492" s="1"/>
  <c r="J261" i="492" a="1"/>
  <c r="J261" i="492" s="1"/>
  <c r="H261" i="492"/>
  <c r="V260" i="492"/>
  <c r="W260" i="492" s="1"/>
  <c r="N260" i="492"/>
  <c r="K260" i="492"/>
  <c r="M260" i="492" s="1"/>
  <c r="K260" i="492" a="1"/>
  <c r="J260" i="492"/>
  <c r="J260" i="492" a="1"/>
  <c r="H260" i="492"/>
  <c r="V259" i="492"/>
  <c r="W259" i="492" s="1"/>
  <c r="N259" i="492"/>
  <c r="K259" i="492" a="1"/>
  <c r="K259" i="492" s="1"/>
  <c r="M259" i="492" s="1"/>
  <c r="J259" i="492" a="1"/>
  <c r="J259" i="492" s="1"/>
  <c r="H259" i="492"/>
  <c r="V258" i="492"/>
  <c r="W258" i="492" s="1"/>
  <c r="N258" i="492"/>
  <c r="K258" i="492" a="1"/>
  <c r="K258" i="492" s="1"/>
  <c r="M258" i="492" s="1"/>
  <c r="J258" i="492" a="1"/>
  <c r="J258" i="492" s="1"/>
  <c r="H258" i="492"/>
  <c r="V257" i="492"/>
  <c r="N257" i="492"/>
  <c r="K257" i="492" a="1"/>
  <c r="K257" i="492" s="1"/>
  <c r="J257" i="492" a="1"/>
  <c r="J257" i="492" s="1"/>
  <c r="H257" i="492"/>
  <c r="AA256" i="492"/>
  <c r="Z256" i="492"/>
  <c r="Y256" i="492"/>
  <c r="X256" i="492"/>
  <c r="U256" i="492"/>
  <c r="T256" i="492"/>
  <c r="S256" i="492"/>
  <c r="R256" i="492"/>
  <c r="Q256" i="492"/>
  <c r="P256" i="492"/>
  <c r="O256" i="492"/>
  <c r="R333" i="492" s="1"/>
  <c r="I256" i="492"/>
  <c r="G256" i="492"/>
  <c r="K249" i="492" a="1"/>
  <c r="K249" i="492" s="1"/>
  <c r="M249" i="492" s="1"/>
  <c r="K248" i="492" a="1"/>
  <c r="K248" i="492" s="1"/>
  <c r="M248" i="492" s="1"/>
  <c r="K247" i="492" a="1"/>
  <c r="K247" i="492" s="1"/>
  <c r="M247" i="492" s="1"/>
  <c r="K246" i="492" a="1"/>
  <c r="K246" i="492" s="1"/>
  <c r="M246" i="492" s="1"/>
  <c r="V245" i="492"/>
  <c r="W245" i="492" s="1"/>
  <c r="N245" i="492"/>
  <c r="K245" i="492" a="1"/>
  <c r="K245" i="492" s="1"/>
  <c r="M245" i="492" s="1"/>
  <c r="J245" i="492" a="1"/>
  <c r="J245" i="492" s="1"/>
  <c r="H245" i="492"/>
  <c r="V244" i="492"/>
  <c r="W244" i="492" s="1"/>
  <c r="N244" i="492"/>
  <c r="K244" i="492"/>
  <c r="M244" i="492" s="1"/>
  <c r="K244" i="492" a="1"/>
  <c r="J244" i="492"/>
  <c r="J244" i="492" a="1"/>
  <c r="H244" i="492"/>
  <c r="V243" i="492"/>
  <c r="W243" i="492" s="1"/>
  <c r="N243" i="492"/>
  <c r="K243" i="492" a="1"/>
  <c r="K243" i="492" s="1"/>
  <c r="M243" i="492" s="1"/>
  <c r="J243" i="492" a="1"/>
  <c r="J243" i="492" s="1"/>
  <c r="H243" i="492"/>
  <c r="V242" i="492"/>
  <c r="W242" i="492" s="1"/>
  <c r="N242" i="492"/>
  <c r="K242" i="492" a="1"/>
  <c r="K242" i="492" s="1"/>
  <c r="M242" i="492" s="1"/>
  <c r="J242" i="492" a="1"/>
  <c r="J242" i="492" s="1"/>
  <c r="H242" i="492"/>
  <c r="M241" i="492"/>
  <c r="V240" i="492"/>
  <c r="W240" i="492" s="1"/>
  <c r="N240" i="492"/>
  <c r="K240" i="492"/>
  <c r="M240" i="492" s="1"/>
  <c r="K240" i="492" a="1"/>
  <c r="J240" i="492" a="1"/>
  <c r="J240" i="492" s="1"/>
  <c r="H240" i="492"/>
  <c r="W239" i="492"/>
  <c r="V239" i="492"/>
  <c r="N239" i="492"/>
  <c r="K239" i="492" a="1"/>
  <c r="K239" i="492" s="1"/>
  <c r="M239" i="492" s="1"/>
  <c r="J239" i="492" a="1"/>
  <c r="J239" i="492" s="1"/>
  <c r="H239" i="492"/>
  <c r="K238" i="492" a="1"/>
  <c r="K238" i="492" s="1"/>
  <c r="M238" i="492" s="1"/>
  <c r="H238" i="492"/>
  <c r="H237" i="492"/>
  <c r="V236" i="492"/>
  <c r="W236" i="492" s="1"/>
  <c r="N236" i="492"/>
  <c r="K236" i="492" a="1"/>
  <c r="K236" i="492" s="1"/>
  <c r="M236" i="492" s="1"/>
  <c r="J236" i="492" a="1"/>
  <c r="J236" i="492" s="1"/>
  <c r="H236" i="492"/>
  <c r="V235" i="492"/>
  <c r="W235" i="492" s="1"/>
  <c r="N235" i="492"/>
  <c r="K235" i="492"/>
  <c r="M235" i="492" s="1"/>
  <c r="K235" i="492" a="1"/>
  <c r="J235" i="492"/>
  <c r="J235" i="492" a="1"/>
  <c r="H235" i="492"/>
  <c r="V234" i="492"/>
  <c r="W234" i="492" s="1"/>
  <c r="N234" i="492"/>
  <c r="K234" i="492" a="1"/>
  <c r="K234" i="492" s="1"/>
  <c r="M234" i="492" s="1"/>
  <c r="J234" i="492" a="1"/>
  <c r="J234" i="492" s="1"/>
  <c r="H234" i="492"/>
  <c r="V233" i="492"/>
  <c r="W233" i="492" s="1"/>
  <c r="N233" i="492"/>
  <c r="K233" i="492" a="1"/>
  <c r="K233" i="492" s="1"/>
  <c r="M233" i="492" s="1"/>
  <c r="J233" i="492" a="1"/>
  <c r="J233" i="492" s="1"/>
  <c r="H233" i="492"/>
  <c r="V232" i="492"/>
  <c r="W232" i="492" s="1"/>
  <c r="N232" i="492"/>
  <c r="K232" i="492" a="1"/>
  <c r="K232" i="492" s="1"/>
  <c r="M232" i="492" s="1"/>
  <c r="J232" i="492" a="1"/>
  <c r="J232" i="492" s="1"/>
  <c r="H232" i="492"/>
  <c r="V231" i="492"/>
  <c r="W231" i="492" s="1"/>
  <c r="N231" i="492"/>
  <c r="K231" i="492"/>
  <c r="M231" i="492" s="1"/>
  <c r="K231" i="492" a="1"/>
  <c r="J231" i="492"/>
  <c r="J231" i="492" a="1"/>
  <c r="H231" i="492"/>
  <c r="V230" i="492"/>
  <c r="W230" i="492" s="1"/>
  <c r="N230" i="492"/>
  <c r="K230" i="492" a="1"/>
  <c r="K230" i="492" s="1"/>
  <c r="M230" i="492" s="1"/>
  <c r="J230" i="492" a="1"/>
  <c r="J230" i="492" s="1"/>
  <c r="H230" i="492"/>
  <c r="V229" i="492"/>
  <c r="W229" i="492" s="1"/>
  <c r="N229" i="492"/>
  <c r="K229" i="492" a="1"/>
  <c r="K229" i="492" s="1"/>
  <c r="M229" i="492" s="1"/>
  <c r="J229" i="492" a="1"/>
  <c r="J229" i="492" s="1"/>
  <c r="H229" i="492"/>
  <c r="V228" i="492"/>
  <c r="W228" i="492" s="1"/>
  <c r="N228" i="492"/>
  <c r="K228" i="492" a="1"/>
  <c r="K228" i="492" s="1"/>
  <c r="M228" i="492" s="1"/>
  <c r="J228" i="492" a="1"/>
  <c r="J228" i="492" s="1"/>
  <c r="H228" i="492"/>
  <c r="V227" i="492"/>
  <c r="W227" i="492" s="1"/>
  <c r="N227" i="492"/>
  <c r="K227" i="492"/>
  <c r="M227" i="492" s="1"/>
  <c r="K227" i="492" a="1"/>
  <c r="J227" i="492"/>
  <c r="J227" i="492" a="1"/>
  <c r="H227" i="492"/>
  <c r="N226" i="492"/>
  <c r="K226" i="492" a="1"/>
  <c r="K226" i="492" s="1"/>
  <c r="M226" i="492" s="1"/>
  <c r="N225" i="492"/>
  <c r="K225" i="492" a="1"/>
  <c r="K225" i="492" s="1"/>
  <c r="M225" i="492" s="1"/>
  <c r="N224" i="492"/>
  <c r="K224" i="492" a="1"/>
  <c r="K224" i="492" s="1"/>
  <c r="M224" i="492" s="1"/>
  <c r="N223" i="492"/>
  <c r="K223" i="492" a="1"/>
  <c r="K223" i="492" s="1"/>
  <c r="M223" i="492" s="1"/>
  <c r="N222" i="492"/>
  <c r="K222" i="492" a="1"/>
  <c r="K222" i="492" s="1"/>
  <c r="M222" i="492" s="1"/>
  <c r="H222" i="492"/>
  <c r="N221" i="492"/>
  <c r="K221" i="492" a="1"/>
  <c r="K221" i="492" s="1"/>
  <c r="M221" i="492" s="1"/>
  <c r="H221" i="492"/>
  <c r="N220" i="492"/>
  <c r="K220" i="492" a="1"/>
  <c r="K220" i="492" s="1"/>
  <c r="M220" i="492" s="1"/>
  <c r="H220" i="492"/>
  <c r="N219" i="492"/>
  <c r="K219" i="492" a="1"/>
  <c r="K219" i="492" s="1"/>
  <c r="M219" i="492" s="1"/>
  <c r="H219" i="492"/>
  <c r="V218" i="492"/>
  <c r="W218" i="492" s="1"/>
  <c r="N218" i="492"/>
  <c r="K218" i="492" a="1"/>
  <c r="K218" i="492" s="1"/>
  <c r="M218" i="492" s="1"/>
  <c r="J218" i="492" a="1"/>
  <c r="J218" i="492" s="1"/>
  <c r="H218" i="492"/>
  <c r="V217" i="492"/>
  <c r="W217" i="492" s="1"/>
  <c r="N217" i="492"/>
  <c r="K217" i="492" a="1"/>
  <c r="K217" i="492" s="1"/>
  <c r="M217" i="492" s="1"/>
  <c r="J217" i="492" a="1"/>
  <c r="J217" i="492" s="1"/>
  <c r="H217" i="492"/>
  <c r="V216" i="492"/>
  <c r="W216" i="492" s="1"/>
  <c r="N216" i="492"/>
  <c r="K216" i="492" a="1"/>
  <c r="K216" i="492" s="1"/>
  <c r="M216" i="492" s="1"/>
  <c r="J216" i="492" a="1"/>
  <c r="J216" i="492" s="1"/>
  <c r="H216" i="492"/>
  <c r="V215" i="492"/>
  <c r="W215" i="492" s="1"/>
  <c r="N215" i="492"/>
  <c r="K215" i="492" a="1"/>
  <c r="K215" i="492" s="1"/>
  <c r="M215" i="492" s="1"/>
  <c r="J215" i="492" a="1"/>
  <c r="J215" i="492" s="1"/>
  <c r="H215" i="492"/>
  <c r="V214" i="492"/>
  <c r="W214" i="492" s="1"/>
  <c r="N214" i="492"/>
  <c r="K214" i="492" a="1"/>
  <c r="K214" i="492" s="1"/>
  <c r="M214" i="492" s="1"/>
  <c r="J214" i="492" a="1"/>
  <c r="J214" i="492" s="1"/>
  <c r="H214" i="492"/>
  <c r="V213" i="492"/>
  <c r="W213" i="492" s="1"/>
  <c r="N213" i="492"/>
  <c r="K213" i="492" a="1"/>
  <c r="K213" i="492" s="1"/>
  <c r="M213" i="492" s="1"/>
  <c r="J213" i="492" a="1"/>
  <c r="J213" i="492" s="1"/>
  <c r="H213" i="492"/>
  <c r="V212" i="492"/>
  <c r="W212" i="492" s="1"/>
  <c r="N212" i="492"/>
  <c r="K212" i="492" a="1"/>
  <c r="K212" i="492" s="1"/>
  <c r="M212" i="492" s="1"/>
  <c r="J212" i="492" a="1"/>
  <c r="J212" i="492" s="1"/>
  <c r="H212" i="492"/>
  <c r="V211" i="492"/>
  <c r="W211" i="492" s="1"/>
  <c r="N211" i="492"/>
  <c r="K211" i="492" a="1"/>
  <c r="K211" i="492" s="1"/>
  <c r="M211" i="492" s="1"/>
  <c r="J211" i="492" a="1"/>
  <c r="J211" i="492" s="1"/>
  <c r="H211" i="492"/>
  <c r="V210" i="492"/>
  <c r="W210" i="492" s="1"/>
  <c r="N210" i="492"/>
  <c r="K210" i="492" a="1"/>
  <c r="K210" i="492" s="1"/>
  <c r="M210" i="492" s="1"/>
  <c r="J210" i="492" a="1"/>
  <c r="J210" i="492" s="1"/>
  <c r="H210" i="492"/>
  <c r="V209" i="492"/>
  <c r="W209" i="492" s="1"/>
  <c r="N209" i="492"/>
  <c r="K209" i="492" a="1"/>
  <c r="K209" i="492" s="1"/>
  <c r="M209" i="492" s="1"/>
  <c r="J209" i="492" a="1"/>
  <c r="J209" i="492" s="1"/>
  <c r="H209" i="492"/>
  <c r="V208" i="492"/>
  <c r="W208" i="492" s="1"/>
  <c r="N208" i="492"/>
  <c r="K208" i="492" a="1"/>
  <c r="K208" i="492" s="1"/>
  <c r="M208" i="492" s="1"/>
  <c r="J208" i="492" a="1"/>
  <c r="J208" i="492" s="1"/>
  <c r="H208" i="492"/>
  <c r="V207" i="492"/>
  <c r="W207" i="492" s="1"/>
  <c r="N207" i="492"/>
  <c r="K207" i="492" a="1"/>
  <c r="K207" i="492" s="1"/>
  <c r="M207" i="492" s="1"/>
  <c r="J207" i="492" a="1"/>
  <c r="J207" i="492" s="1"/>
  <c r="H207" i="492"/>
  <c r="V203" i="492"/>
  <c r="W203" i="492" s="1"/>
  <c r="N203" i="492"/>
  <c r="K203" i="492" a="1"/>
  <c r="K203" i="492" s="1"/>
  <c r="M203" i="492" s="1"/>
  <c r="J203" i="492" a="1"/>
  <c r="J203" i="492" s="1"/>
  <c r="H203" i="492"/>
  <c r="V202" i="492"/>
  <c r="W202" i="492" s="1"/>
  <c r="N202" i="492"/>
  <c r="K202" i="492" a="1"/>
  <c r="K202" i="492" s="1"/>
  <c r="M202" i="492" s="1"/>
  <c r="J202" i="492" a="1"/>
  <c r="J202" i="492" s="1"/>
  <c r="H202" i="492"/>
  <c r="V201" i="492"/>
  <c r="W201" i="492" s="1"/>
  <c r="N201" i="492"/>
  <c r="K201" i="492" a="1"/>
  <c r="K201" i="492" s="1"/>
  <c r="M201" i="492" s="1"/>
  <c r="J201" i="492" a="1"/>
  <c r="J201" i="492" s="1"/>
  <c r="H201" i="492"/>
  <c r="H200" i="492"/>
  <c r="V199" i="492"/>
  <c r="N199" i="492"/>
  <c r="K199" i="492" a="1"/>
  <c r="K199" i="492" s="1"/>
  <c r="J199" i="492" a="1"/>
  <c r="J199" i="492" s="1"/>
  <c r="H199" i="492"/>
  <c r="AA198" i="492"/>
  <c r="AA330" i="492" s="1"/>
  <c r="Z198" i="492"/>
  <c r="Z330" i="492" s="1"/>
  <c r="Y198" i="492"/>
  <c r="Y330" i="492" s="1"/>
  <c r="X198" i="492"/>
  <c r="X330" i="492" s="1"/>
  <c r="U198" i="492"/>
  <c r="U330" i="492" s="1"/>
  <c r="T198" i="492"/>
  <c r="T330" i="492" s="1"/>
  <c r="S198" i="492"/>
  <c r="S330" i="492" s="1"/>
  <c r="R198" i="492"/>
  <c r="R330" i="492" s="1"/>
  <c r="Q198" i="492"/>
  <c r="Q330" i="492" s="1"/>
  <c r="P198" i="492"/>
  <c r="O198" i="492"/>
  <c r="I198" i="492"/>
  <c r="I330" i="492" s="1"/>
  <c r="B338" i="492" s="1"/>
  <c r="G198" i="492"/>
  <c r="G330" i="492" s="1"/>
  <c r="V197" i="492"/>
  <c r="W197" i="492" s="1"/>
  <c r="N197" i="492"/>
  <c r="K197" i="492" a="1"/>
  <c r="K197" i="492" s="1"/>
  <c r="M197" i="492" s="1"/>
  <c r="J197" i="492" a="1"/>
  <c r="J197" i="492" s="1"/>
  <c r="H197" i="492"/>
  <c r="V196" i="492"/>
  <c r="W196" i="492" s="1"/>
  <c r="N196" i="492"/>
  <c r="K196" i="492" a="1"/>
  <c r="K196" i="492" s="1"/>
  <c r="M196" i="492" s="1"/>
  <c r="J196" i="492" a="1"/>
  <c r="J196" i="492" s="1"/>
  <c r="H196" i="492"/>
  <c r="K195" i="492" a="1"/>
  <c r="K195" i="492" s="1"/>
  <c r="M195" i="492" s="1"/>
  <c r="H195" i="492"/>
  <c r="K194" i="492"/>
  <c r="M194" i="492" s="1"/>
  <c r="K194" i="492" a="1"/>
  <c r="H194" i="492"/>
  <c r="K193" i="492" a="1"/>
  <c r="K193" i="492" s="1"/>
  <c r="M193" i="492" s="1"/>
  <c r="H193" i="492"/>
  <c r="K192" i="492" a="1"/>
  <c r="K192" i="492" s="1"/>
  <c r="M192" i="492" s="1"/>
  <c r="H192" i="492"/>
  <c r="V191" i="492"/>
  <c r="W191" i="492" s="1"/>
  <c r="N191" i="492"/>
  <c r="K191" i="492" a="1"/>
  <c r="K191" i="492" s="1"/>
  <c r="M191" i="492" s="1"/>
  <c r="J191" i="492" a="1"/>
  <c r="J191" i="492" s="1"/>
  <c r="H191" i="492"/>
  <c r="V190" i="492"/>
  <c r="W190" i="492" s="1"/>
  <c r="N190" i="492"/>
  <c r="K190" i="492" a="1"/>
  <c r="K190" i="492" s="1"/>
  <c r="M190" i="492" s="1"/>
  <c r="J190" i="492" a="1"/>
  <c r="J190" i="492" s="1"/>
  <c r="H190" i="492"/>
  <c r="V189" i="492"/>
  <c r="W189" i="492" s="1"/>
  <c r="N189" i="492"/>
  <c r="K189" i="492" a="1"/>
  <c r="K189" i="492" s="1"/>
  <c r="M189" i="492" s="1"/>
  <c r="J189" i="492" a="1"/>
  <c r="J189" i="492" s="1"/>
  <c r="H189" i="492"/>
  <c r="N188" i="492"/>
  <c r="K188" i="492" a="1"/>
  <c r="K188" i="492" s="1"/>
  <c r="M188" i="492" s="1"/>
  <c r="J188" i="492" a="1"/>
  <c r="J188" i="492" s="1"/>
  <c r="H188" i="492"/>
  <c r="N187" i="492"/>
  <c r="K187" i="492" a="1"/>
  <c r="K187" i="492" s="1"/>
  <c r="M187" i="492" s="1"/>
  <c r="J187" i="492" a="1"/>
  <c r="J187" i="492" s="1"/>
  <c r="H187" i="492"/>
  <c r="V186" i="492"/>
  <c r="W186" i="492" s="1"/>
  <c r="N186" i="492"/>
  <c r="K186" i="492" a="1"/>
  <c r="K186" i="492" s="1"/>
  <c r="M186" i="492" s="1"/>
  <c r="J186" i="492" a="1"/>
  <c r="J186" i="492" s="1"/>
  <c r="H186" i="492"/>
  <c r="V185" i="492"/>
  <c r="W185" i="492" s="1"/>
  <c r="N185" i="492"/>
  <c r="K185" i="492" a="1"/>
  <c r="K185" i="492" s="1"/>
  <c r="M185" i="492" s="1"/>
  <c r="J185" i="492" a="1"/>
  <c r="J185" i="492" s="1"/>
  <c r="H185" i="492"/>
  <c r="N184" i="492"/>
  <c r="K184" i="492" a="1"/>
  <c r="K184" i="492" s="1"/>
  <c r="M184" i="492" s="1"/>
  <c r="H184" i="492"/>
  <c r="N183" i="492"/>
  <c r="K183" i="492" a="1"/>
  <c r="K183" i="492" s="1"/>
  <c r="M183" i="492" s="1"/>
  <c r="H183" i="492"/>
  <c r="V182" i="492"/>
  <c r="W182" i="492" s="1"/>
  <c r="N182" i="492"/>
  <c r="K182" i="492" a="1"/>
  <c r="K182" i="492" s="1"/>
  <c r="M182" i="492" s="1"/>
  <c r="J182" i="492" a="1"/>
  <c r="J182" i="492" s="1"/>
  <c r="H182" i="492"/>
  <c r="V181" i="492"/>
  <c r="W181" i="492" s="1"/>
  <c r="N181" i="492"/>
  <c r="K181" i="492" a="1"/>
  <c r="K181" i="492" s="1"/>
  <c r="M181" i="492" s="1"/>
  <c r="J181" i="492" a="1"/>
  <c r="J181" i="492" s="1"/>
  <c r="H181" i="492"/>
  <c r="V180" i="492"/>
  <c r="W180" i="492" s="1"/>
  <c r="N180" i="492"/>
  <c r="K180" i="492" a="1"/>
  <c r="K180" i="492" s="1"/>
  <c r="M180" i="492" s="1"/>
  <c r="J180" i="492" a="1"/>
  <c r="J180" i="492" s="1"/>
  <c r="H180" i="492"/>
  <c r="V179" i="492"/>
  <c r="W179" i="492" s="1"/>
  <c r="N179" i="492"/>
  <c r="K179" i="492" a="1"/>
  <c r="K179" i="492" s="1"/>
  <c r="M179" i="492" s="1"/>
  <c r="J179" i="492" a="1"/>
  <c r="J179" i="492" s="1"/>
  <c r="H179" i="492"/>
  <c r="V178" i="492"/>
  <c r="W178" i="492" s="1"/>
  <c r="N178" i="492"/>
  <c r="K178" i="492" a="1"/>
  <c r="K178" i="492" s="1"/>
  <c r="M178" i="492" s="1"/>
  <c r="J178" i="492" a="1"/>
  <c r="J178" i="492" s="1"/>
  <c r="H178" i="492"/>
  <c r="V177" i="492"/>
  <c r="V198" i="492" s="1"/>
  <c r="N177" i="492"/>
  <c r="K177" i="492" a="1"/>
  <c r="K177" i="492" s="1"/>
  <c r="J177" i="492" a="1"/>
  <c r="J177" i="492" s="1"/>
  <c r="H177" i="492"/>
  <c r="H198" i="492" s="1"/>
  <c r="X170" i="492"/>
  <c r="Q519" i="492" s="1"/>
  <c r="X169" i="492"/>
  <c r="Q518" i="492" s="1"/>
  <c r="G169" i="492"/>
  <c r="C169" i="492"/>
  <c r="X168" i="492"/>
  <c r="Q517" i="492" s="1"/>
  <c r="I168" i="492"/>
  <c r="E168" i="492"/>
  <c r="I167" i="492"/>
  <c r="E167" i="492"/>
  <c r="I166" i="492"/>
  <c r="E166" i="492"/>
  <c r="X165" i="492"/>
  <c r="Q514" i="492" s="1"/>
  <c r="I165" i="492"/>
  <c r="E165" i="492"/>
  <c r="K165" i="492" s="1"/>
  <c r="AA162" i="492"/>
  <c r="Z162" i="492"/>
  <c r="Y162" i="492"/>
  <c r="X162" i="492"/>
  <c r="U162" i="492"/>
  <c r="T162" i="492"/>
  <c r="S162" i="492"/>
  <c r="R162" i="492"/>
  <c r="Q162" i="492"/>
  <c r="P162" i="492"/>
  <c r="O162" i="492"/>
  <c r="I162" i="492"/>
  <c r="G162" i="492"/>
  <c r="C519" i="492" s="1"/>
  <c r="V157" i="492"/>
  <c r="W157" i="492" s="1"/>
  <c r="N157" i="492"/>
  <c r="K157" i="492" a="1"/>
  <c r="K157" i="492" s="1"/>
  <c r="J157" i="492" a="1"/>
  <c r="J157" i="492" s="1"/>
  <c r="D157" i="492"/>
  <c r="H157" i="492" s="1"/>
  <c r="V156" i="492"/>
  <c r="W156" i="492" s="1"/>
  <c r="N156" i="492"/>
  <c r="K156" i="492" a="1"/>
  <c r="K156" i="492" s="1"/>
  <c r="M156" i="492" s="1"/>
  <c r="J156" i="492" a="1"/>
  <c r="J156" i="492" s="1"/>
  <c r="H156" i="492"/>
  <c r="V152" i="492"/>
  <c r="W152" i="492" s="1"/>
  <c r="N152" i="492"/>
  <c r="K152" i="492" a="1"/>
  <c r="K152" i="492" s="1"/>
  <c r="M152" i="492" s="1"/>
  <c r="J152" i="492" a="1"/>
  <c r="J152" i="492" s="1"/>
  <c r="H152" i="492"/>
  <c r="V151" i="492"/>
  <c r="W151" i="492" s="1"/>
  <c r="N151" i="492"/>
  <c r="K151" i="492" a="1"/>
  <c r="K151" i="492" s="1"/>
  <c r="M151" i="492" s="1"/>
  <c r="J151" i="492" a="1"/>
  <c r="J151" i="492" s="1"/>
  <c r="H151" i="492"/>
  <c r="V149" i="492"/>
  <c r="W149" i="492" s="1"/>
  <c r="N149" i="492"/>
  <c r="K149" i="492" a="1"/>
  <c r="K149" i="492" s="1"/>
  <c r="M149" i="492" s="1"/>
  <c r="J149" i="492" a="1"/>
  <c r="J149" i="492" s="1"/>
  <c r="H149" i="492"/>
  <c r="V148" i="492"/>
  <c r="W148" i="492" s="1"/>
  <c r="N148" i="492"/>
  <c r="K148" i="492" a="1"/>
  <c r="K148" i="492" s="1"/>
  <c r="M148" i="492" s="1"/>
  <c r="J148" i="492" a="1"/>
  <c r="J148" i="492" s="1"/>
  <c r="H148" i="492"/>
  <c r="V147" i="492"/>
  <c r="W147" i="492" s="1"/>
  <c r="N147" i="492"/>
  <c r="K147" i="492" a="1"/>
  <c r="K147" i="492" s="1"/>
  <c r="M147" i="492" s="1"/>
  <c r="J147" i="492" a="1"/>
  <c r="J147" i="492" s="1"/>
  <c r="H147" i="492"/>
  <c r="V146" i="492"/>
  <c r="N146" i="492"/>
  <c r="K146" i="492" a="1"/>
  <c r="K146" i="492" s="1"/>
  <c r="J146" i="492" a="1"/>
  <c r="J146" i="492" s="1"/>
  <c r="H146" i="492"/>
  <c r="AA145" i="492"/>
  <c r="Z145" i="492"/>
  <c r="Y145" i="492"/>
  <c r="X145" i="492"/>
  <c r="U145" i="492"/>
  <c r="T145" i="492"/>
  <c r="S145" i="492"/>
  <c r="Q145" i="492"/>
  <c r="P145" i="492"/>
  <c r="O145" i="492"/>
  <c r="I145" i="492"/>
  <c r="G145" i="492"/>
  <c r="C518" i="492" s="1"/>
  <c r="V144" i="492"/>
  <c r="W144" i="492" s="1"/>
  <c r="N144" i="492"/>
  <c r="K144" i="492" a="1"/>
  <c r="K144" i="492" s="1"/>
  <c r="M144" i="492" s="1"/>
  <c r="J144" i="492" a="1"/>
  <c r="J144" i="492" s="1"/>
  <c r="H144" i="492"/>
  <c r="V142" i="492"/>
  <c r="W142" i="492" s="1"/>
  <c r="N142" i="492"/>
  <c r="K142" i="492" a="1"/>
  <c r="K142" i="492" s="1"/>
  <c r="M142" i="492" s="1"/>
  <c r="J142" i="492" a="1"/>
  <c r="J142" i="492" s="1"/>
  <c r="H142" i="492"/>
  <c r="V141" i="492"/>
  <c r="W141" i="492" s="1"/>
  <c r="N141" i="492"/>
  <c r="K141" i="492" a="1"/>
  <c r="K141" i="492" s="1"/>
  <c r="M141" i="492" s="1"/>
  <c r="J141" i="492" a="1"/>
  <c r="J141" i="492" s="1"/>
  <c r="H141" i="492"/>
  <c r="V140" i="492"/>
  <c r="W140" i="492" s="1"/>
  <c r="N140" i="492"/>
  <c r="K140" i="492" a="1"/>
  <c r="K140" i="492" s="1"/>
  <c r="M140" i="492" s="1"/>
  <c r="J140" i="492" a="1"/>
  <c r="J140" i="492" s="1"/>
  <c r="H140" i="492"/>
  <c r="V139" i="492"/>
  <c r="W139" i="492" s="1"/>
  <c r="N139" i="492"/>
  <c r="K139" i="492" a="1"/>
  <c r="K139" i="492" s="1"/>
  <c r="M139" i="492" s="1"/>
  <c r="J139" i="492" a="1"/>
  <c r="J139" i="492" s="1"/>
  <c r="H139" i="492"/>
  <c r="V138" i="492"/>
  <c r="N138" i="492"/>
  <c r="K138" i="492" a="1"/>
  <c r="K138" i="492" s="1"/>
  <c r="J138" i="492" a="1"/>
  <c r="J138" i="492" s="1"/>
  <c r="H138" i="492"/>
  <c r="AA137" i="492"/>
  <c r="Z137" i="492"/>
  <c r="Y137" i="492"/>
  <c r="X137" i="492"/>
  <c r="U137" i="492"/>
  <c r="T137" i="492"/>
  <c r="S137" i="492"/>
  <c r="Q137" i="492"/>
  <c r="P137" i="492"/>
  <c r="O137" i="492"/>
  <c r="I137" i="492"/>
  <c r="G137" i="492"/>
  <c r="C517" i="492" s="1"/>
  <c r="V136" i="492"/>
  <c r="W136" i="492" s="1"/>
  <c r="N136" i="492"/>
  <c r="K136" i="492" a="1"/>
  <c r="K136" i="492" s="1"/>
  <c r="M136" i="492" s="1"/>
  <c r="J136" i="492" a="1"/>
  <c r="J136" i="492" s="1"/>
  <c r="H136" i="492"/>
  <c r="V135" i="492"/>
  <c r="W135" i="492" s="1"/>
  <c r="N135" i="492"/>
  <c r="K135" i="492" a="1"/>
  <c r="K135" i="492" s="1"/>
  <c r="M135" i="492" s="1"/>
  <c r="J135" i="492" a="1"/>
  <c r="J135" i="492" s="1"/>
  <c r="H135" i="492"/>
  <c r="V134" i="492"/>
  <c r="W134" i="492" s="1"/>
  <c r="N134" i="492"/>
  <c r="K134" i="492" a="1"/>
  <c r="K134" i="492" s="1"/>
  <c r="M134" i="492" s="1"/>
  <c r="J134" i="492" a="1"/>
  <c r="J134" i="492" s="1"/>
  <c r="H134" i="492"/>
  <c r="V133" i="492"/>
  <c r="W133" i="492" s="1"/>
  <c r="N133" i="492"/>
  <c r="K133" i="492" a="1"/>
  <c r="K133" i="492" s="1"/>
  <c r="M133" i="492" s="1"/>
  <c r="J133" i="492" a="1"/>
  <c r="J133" i="492" s="1"/>
  <c r="H133" i="492"/>
  <c r="V132" i="492"/>
  <c r="W132" i="492" s="1"/>
  <c r="N132" i="492"/>
  <c r="K132" i="492" a="1"/>
  <c r="K132" i="492" s="1"/>
  <c r="M132" i="492" s="1"/>
  <c r="J132" i="492" a="1"/>
  <c r="J132" i="492" s="1"/>
  <c r="H132" i="492"/>
  <c r="V131" i="492"/>
  <c r="W131" i="492" s="1"/>
  <c r="N131" i="492"/>
  <c r="K131" i="492" a="1"/>
  <c r="K131" i="492" s="1"/>
  <c r="M131" i="492" s="1"/>
  <c r="J131" i="492" a="1"/>
  <c r="J131" i="492" s="1"/>
  <c r="H131" i="492"/>
  <c r="V130" i="492"/>
  <c r="W130" i="492" s="1"/>
  <c r="N130" i="492"/>
  <c r="K130" i="492" a="1"/>
  <c r="K130" i="492" s="1"/>
  <c r="M130" i="492" s="1"/>
  <c r="J130" i="492" a="1"/>
  <c r="J130" i="492" s="1"/>
  <c r="H130" i="492"/>
  <c r="V129" i="492"/>
  <c r="W129" i="492" s="1"/>
  <c r="N129" i="492"/>
  <c r="K129" i="492" a="1"/>
  <c r="K129" i="492" s="1"/>
  <c r="M129" i="492" s="1"/>
  <c r="J129" i="492" a="1"/>
  <c r="J129" i="492" s="1"/>
  <c r="H129" i="492"/>
  <c r="V128" i="492"/>
  <c r="W128" i="492" s="1"/>
  <c r="N128" i="492"/>
  <c r="K128" i="492" a="1"/>
  <c r="K128" i="492" s="1"/>
  <c r="M128" i="492" s="1"/>
  <c r="J128" i="492" a="1"/>
  <c r="J128" i="492" s="1"/>
  <c r="H128" i="492"/>
  <c r="V127" i="492"/>
  <c r="W127" i="492" s="1"/>
  <c r="N127" i="492"/>
  <c r="K127" i="492" a="1"/>
  <c r="K127" i="492" s="1"/>
  <c r="M127" i="492" s="1"/>
  <c r="J127" i="492" a="1"/>
  <c r="J127" i="492" s="1"/>
  <c r="H127" i="492"/>
  <c r="V126" i="492"/>
  <c r="W126" i="492" s="1"/>
  <c r="N126" i="492"/>
  <c r="K126" i="492" a="1"/>
  <c r="K126" i="492" s="1"/>
  <c r="M126" i="492" s="1"/>
  <c r="J126" i="492" a="1"/>
  <c r="J126" i="492" s="1"/>
  <c r="H126" i="492"/>
  <c r="V125" i="492"/>
  <c r="W125" i="492" s="1"/>
  <c r="N125" i="492"/>
  <c r="K125" i="492" a="1"/>
  <c r="K125" i="492" s="1"/>
  <c r="M125" i="492" s="1"/>
  <c r="J125" i="492" a="1"/>
  <c r="J125" i="492" s="1"/>
  <c r="H125" i="492"/>
  <c r="V124" i="492"/>
  <c r="W124" i="492" s="1"/>
  <c r="N124" i="492"/>
  <c r="K124" i="492"/>
  <c r="M124" i="492" s="1"/>
  <c r="K124" i="492" a="1"/>
  <c r="J124" i="492"/>
  <c r="J124" i="492" a="1"/>
  <c r="H124" i="492"/>
  <c r="V123" i="492"/>
  <c r="W123" i="492" s="1"/>
  <c r="N123" i="492"/>
  <c r="K123" i="492" a="1"/>
  <c r="K123" i="492" s="1"/>
  <c r="M123" i="492" s="1"/>
  <c r="J123" i="492" a="1"/>
  <c r="J123" i="492" s="1"/>
  <c r="H123" i="492"/>
  <c r="V122" i="492"/>
  <c r="W122" i="492" s="1"/>
  <c r="N122" i="492"/>
  <c r="K122" i="492" a="1"/>
  <c r="K122" i="492" s="1"/>
  <c r="J122" i="492" a="1"/>
  <c r="J122" i="492" s="1"/>
  <c r="H122" i="492"/>
  <c r="AA121" i="492"/>
  <c r="Z121" i="492"/>
  <c r="Y121" i="492"/>
  <c r="X121" i="492"/>
  <c r="U121" i="492"/>
  <c r="T121" i="492"/>
  <c r="S121" i="492"/>
  <c r="R121" i="492"/>
  <c r="Q121" i="492"/>
  <c r="P121" i="492"/>
  <c r="O121" i="492"/>
  <c r="I121" i="492"/>
  <c r="G121" i="492"/>
  <c r="C516" i="492" s="1"/>
  <c r="V120" i="492"/>
  <c r="W120" i="492" s="1"/>
  <c r="N120" i="492"/>
  <c r="K120" i="492" a="1"/>
  <c r="K120" i="492" s="1"/>
  <c r="M120" i="492" s="1"/>
  <c r="J120" i="492" a="1"/>
  <c r="J120" i="492" s="1"/>
  <c r="H120" i="492"/>
  <c r="V119" i="492"/>
  <c r="W119" i="492" s="1"/>
  <c r="N119" i="492"/>
  <c r="K119" i="492" a="1"/>
  <c r="K119" i="492" s="1"/>
  <c r="M119" i="492" s="1"/>
  <c r="J119" i="492" a="1"/>
  <c r="J119" i="492" s="1"/>
  <c r="H119" i="492"/>
  <c r="V118" i="492"/>
  <c r="W118" i="492" s="1"/>
  <c r="N118" i="492"/>
  <c r="K118" i="492"/>
  <c r="M118" i="492" s="1"/>
  <c r="K118" i="492" a="1"/>
  <c r="J118" i="492" a="1"/>
  <c r="J118" i="492" s="1"/>
  <c r="H118" i="492"/>
  <c r="K117" i="492" a="1"/>
  <c r="K117" i="492" s="1"/>
  <c r="H117" i="492"/>
  <c r="K116" i="492" a="1"/>
  <c r="K116" i="492" s="1"/>
  <c r="H116" i="492"/>
  <c r="K115" i="492"/>
  <c r="K115" i="492" a="1"/>
  <c r="H115" i="492"/>
  <c r="V114" i="492"/>
  <c r="W114" i="492" s="1"/>
  <c r="N114" i="492"/>
  <c r="K114" i="492" a="1"/>
  <c r="K114" i="492" s="1"/>
  <c r="M114" i="492" s="1"/>
  <c r="J114" i="492" a="1"/>
  <c r="J114" i="492" s="1"/>
  <c r="H114" i="492"/>
  <c r="V113" i="492"/>
  <c r="W113" i="492" s="1"/>
  <c r="N113" i="492"/>
  <c r="K113" i="492" a="1"/>
  <c r="K113" i="492" s="1"/>
  <c r="M113" i="492" s="1"/>
  <c r="J113" i="492" a="1"/>
  <c r="J113" i="492" s="1"/>
  <c r="H113" i="492"/>
  <c r="N112" i="492"/>
  <c r="K112" i="492" a="1"/>
  <c r="K112" i="492" s="1"/>
  <c r="M112" i="492" s="1"/>
  <c r="H112" i="492"/>
  <c r="N111" i="492"/>
  <c r="K111" i="492" a="1"/>
  <c r="K111" i="492" s="1"/>
  <c r="M111" i="492" s="1"/>
  <c r="H111" i="492"/>
  <c r="N110" i="492"/>
  <c r="K110" i="492" a="1"/>
  <c r="K110" i="492" s="1"/>
  <c r="M110" i="492" s="1"/>
  <c r="H110" i="492"/>
  <c r="N109" i="492"/>
  <c r="K109" i="492" a="1"/>
  <c r="K109" i="492" s="1"/>
  <c r="M109" i="492" s="1"/>
  <c r="H109" i="492"/>
  <c r="N108" i="492"/>
  <c r="K108" i="492" a="1"/>
  <c r="K108" i="492" s="1"/>
  <c r="M108" i="492" s="1"/>
  <c r="H108" i="492"/>
  <c r="N107" i="492"/>
  <c r="K107" i="492" a="1"/>
  <c r="K107" i="492" s="1"/>
  <c r="M107" i="492" s="1"/>
  <c r="H107" i="492"/>
  <c r="V106" i="492"/>
  <c r="W106" i="492" s="1"/>
  <c r="N106" i="492"/>
  <c r="K106" i="492" a="1"/>
  <c r="K106" i="492" s="1"/>
  <c r="M106" i="492" s="1"/>
  <c r="J106" i="492" a="1"/>
  <c r="J106" i="492" s="1"/>
  <c r="H106" i="492"/>
  <c r="V105" i="492"/>
  <c r="W105" i="492" s="1"/>
  <c r="N105" i="492"/>
  <c r="K105" i="492"/>
  <c r="M105" i="492" s="1"/>
  <c r="K105" i="492" a="1"/>
  <c r="J105" i="492"/>
  <c r="J105" i="492" a="1"/>
  <c r="H105" i="492"/>
  <c r="V104" i="492"/>
  <c r="W104" i="492" s="1"/>
  <c r="N104" i="492"/>
  <c r="K104" i="492" a="1"/>
  <c r="K104" i="492" s="1"/>
  <c r="M104" i="492" s="1"/>
  <c r="J104" i="492" a="1"/>
  <c r="J104" i="492" s="1"/>
  <c r="H104" i="492"/>
  <c r="V103" i="492"/>
  <c r="W103" i="492" s="1"/>
  <c r="N103" i="492"/>
  <c r="K103" i="492" a="1"/>
  <c r="K103" i="492" s="1"/>
  <c r="M103" i="492" s="1"/>
  <c r="J103" i="492" a="1"/>
  <c r="J103" i="492" s="1"/>
  <c r="H103" i="492"/>
  <c r="V102" i="492"/>
  <c r="W102" i="492" s="1"/>
  <c r="N102" i="492"/>
  <c r="K102" i="492" a="1"/>
  <c r="K102" i="492" s="1"/>
  <c r="M102" i="492" s="1"/>
  <c r="J102" i="492" a="1"/>
  <c r="J102" i="492" s="1"/>
  <c r="H102" i="492"/>
  <c r="V101" i="492"/>
  <c r="W101" i="492" s="1"/>
  <c r="N101" i="492"/>
  <c r="K101" i="492" a="1"/>
  <c r="K101" i="492" s="1"/>
  <c r="M101" i="492" s="1"/>
  <c r="J101" i="492" a="1"/>
  <c r="J101" i="492" s="1"/>
  <c r="H101" i="492"/>
  <c r="V100" i="492"/>
  <c r="W100" i="492" s="1"/>
  <c r="N100" i="492"/>
  <c r="K100" i="492" a="1"/>
  <c r="K100" i="492" s="1"/>
  <c r="M100" i="492" s="1"/>
  <c r="J100" i="492" a="1"/>
  <c r="J100" i="492" s="1"/>
  <c r="H100" i="492"/>
  <c r="V99" i="492"/>
  <c r="W99" i="492" s="1"/>
  <c r="N99" i="492"/>
  <c r="K99" i="492" a="1"/>
  <c r="K99" i="492" s="1"/>
  <c r="M99" i="492" s="1"/>
  <c r="J99" i="492" a="1"/>
  <c r="J99" i="492" s="1"/>
  <c r="H99" i="492"/>
  <c r="V98" i="492"/>
  <c r="W98" i="492" s="1"/>
  <c r="N98" i="492"/>
  <c r="K98" i="492" a="1"/>
  <c r="K98" i="492" s="1"/>
  <c r="M98" i="492" s="1"/>
  <c r="J98" i="492" a="1"/>
  <c r="J98" i="492" s="1"/>
  <c r="H98" i="492"/>
  <c r="V97" i="492"/>
  <c r="W97" i="492" s="1"/>
  <c r="N97" i="492"/>
  <c r="K97" i="492" a="1"/>
  <c r="K97" i="492" s="1"/>
  <c r="M97" i="492" s="1"/>
  <c r="J97" i="492" a="1"/>
  <c r="J97" i="492" s="1"/>
  <c r="H97" i="492"/>
  <c r="V96" i="492"/>
  <c r="W96" i="492" s="1"/>
  <c r="N96" i="492"/>
  <c r="K96" i="492" a="1"/>
  <c r="K96" i="492" s="1"/>
  <c r="M96" i="492" s="1"/>
  <c r="J96" i="492" a="1"/>
  <c r="J96" i="492" s="1"/>
  <c r="H96" i="492"/>
  <c r="V95" i="492"/>
  <c r="W95" i="492" s="1"/>
  <c r="N95" i="492"/>
  <c r="K95" i="492" a="1"/>
  <c r="K95" i="492" s="1"/>
  <c r="M95" i="492" s="1"/>
  <c r="J95" i="492" a="1"/>
  <c r="J95" i="492" s="1"/>
  <c r="H95" i="492"/>
  <c r="K94" i="492"/>
  <c r="M94" i="492" s="1"/>
  <c r="K94" i="492" a="1"/>
  <c r="H94" i="492"/>
  <c r="V93" i="492"/>
  <c r="W93" i="492" s="1"/>
  <c r="N93" i="492"/>
  <c r="K93" i="492" a="1"/>
  <c r="K93" i="492" s="1"/>
  <c r="M93" i="492" s="1"/>
  <c r="J93" i="492" a="1"/>
  <c r="J93" i="492" s="1"/>
  <c r="H93" i="492"/>
  <c r="V92" i="492"/>
  <c r="W92" i="492" s="1"/>
  <c r="N92" i="492"/>
  <c r="K92" i="492" a="1"/>
  <c r="K92" i="492" s="1"/>
  <c r="M92" i="492" s="1"/>
  <c r="J92" i="492" a="1"/>
  <c r="J92" i="492" s="1"/>
  <c r="H92" i="492"/>
  <c r="V91" i="492"/>
  <c r="W91" i="492" s="1"/>
  <c r="N91" i="492"/>
  <c r="K91" i="492" a="1"/>
  <c r="K91" i="492" s="1"/>
  <c r="M91" i="492" s="1"/>
  <c r="J91" i="492" a="1"/>
  <c r="J91" i="492" s="1"/>
  <c r="H91" i="492"/>
  <c r="V90" i="492"/>
  <c r="W90" i="492" s="1"/>
  <c r="N90" i="492"/>
  <c r="K90" i="492"/>
  <c r="M90" i="492" s="1"/>
  <c r="K90" i="492" a="1"/>
  <c r="J90" i="492"/>
  <c r="J90" i="492" a="1"/>
  <c r="H90" i="492"/>
  <c r="V89" i="492"/>
  <c r="W89" i="492" s="1"/>
  <c r="N89" i="492"/>
  <c r="K89" i="492" a="1"/>
  <c r="K89" i="492" s="1"/>
  <c r="M89" i="492" s="1"/>
  <c r="J89" i="492" a="1"/>
  <c r="J89" i="492" s="1"/>
  <c r="H89" i="492"/>
  <c r="V88" i="492"/>
  <c r="W88" i="492" s="1"/>
  <c r="N88" i="492"/>
  <c r="K88" i="492" a="1"/>
  <c r="K88" i="492" s="1"/>
  <c r="M88" i="492" s="1"/>
  <c r="J88" i="492" a="1"/>
  <c r="J88" i="492" s="1"/>
  <c r="H88" i="492"/>
  <c r="V87" i="492"/>
  <c r="N87" i="492"/>
  <c r="K87" i="492" a="1"/>
  <c r="K87" i="492" s="1"/>
  <c r="J87" i="492" a="1"/>
  <c r="J87" i="492" s="1"/>
  <c r="H87" i="492"/>
  <c r="AA86" i="492"/>
  <c r="Z86" i="492"/>
  <c r="Y86" i="492"/>
  <c r="X86" i="492"/>
  <c r="U86" i="492"/>
  <c r="T86" i="492"/>
  <c r="S86" i="492"/>
  <c r="R86" i="492"/>
  <c r="Q86" i="492"/>
  <c r="P86" i="492"/>
  <c r="O86" i="492"/>
  <c r="R166" i="492" s="1"/>
  <c r="I86" i="492"/>
  <c r="G86" i="492"/>
  <c r="C515" i="492" s="1"/>
  <c r="K85" i="492" a="1"/>
  <c r="K85" i="492" s="1"/>
  <c r="H85" i="492"/>
  <c r="K84" i="492" a="1"/>
  <c r="K84" i="492" s="1"/>
  <c r="H84" i="492"/>
  <c r="K83" i="492" a="1"/>
  <c r="K83" i="492" s="1"/>
  <c r="H83" i="492"/>
  <c r="K82" i="492" a="1"/>
  <c r="K82" i="492" s="1"/>
  <c r="H82" i="492"/>
  <c r="K81" i="492" a="1"/>
  <c r="K81" i="492" s="1"/>
  <c r="H81" i="492"/>
  <c r="K80" i="492"/>
  <c r="K80" i="492" a="1"/>
  <c r="H80" i="492"/>
  <c r="K79" i="492" a="1"/>
  <c r="K79" i="492" s="1"/>
  <c r="M79" i="492" s="1"/>
  <c r="H79" i="492"/>
  <c r="K78" i="492" a="1"/>
  <c r="K78" i="492" s="1"/>
  <c r="M78" i="492" s="1"/>
  <c r="H78" i="492"/>
  <c r="K77" i="492" a="1"/>
  <c r="K77" i="492" s="1"/>
  <c r="M77" i="492" s="1"/>
  <c r="H77" i="492"/>
  <c r="K76" i="492" a="1"/>
  <c r="K76" i="492" s="1"/>
  <c r="M76" i="492" s="1"/>
  <c r="H76" i="492"/>
  <c r="W75" i="492"/>
  <c r="V75" i="492"/>
  <c r="N75" i="492"/>
  <c r="K75" i="492" a="1"/>
  <c r="K75" i="492" s="1"/>
  <c r="M75" i="492" s="1"/>
  <c r="J75" i="492" a="1"/>
  <c r="J75" i="492" s="1"/>
  <c r="H75" i="492"/>
  <c r="V74" i="492"/>
  <c r="W74" i="492" s="1"/>
  <c r="N74" i="492"/>
  <c r="K74" i="492" a="1"/>
  <c r="K74" i="492" s="1"/>
  <c r="M74" i="492" s="1"/>
  <c r="J74" i="492" a="1"/>
  <c r="J74" i="492" s="1"/>
  <c r="H74" i="492"/>
  <c r="V73" i="492"/>
  <c r="W73" i="492" s="1"/>
  <c r="N73" i="492"/>
  <c r="K73" i="492" a="1"/>
  <c r="K73" i="492" s="1"/>
  <c r="M73" i="492" s="1"/>
  <c r="J73" i="492" a="1"/>
  <c r="J73" i="492" s="1"/>
  <c r="H73" i="492"/>
  <c r="V72" i="492"/>
  <c r="W72" i="492" s="1"/>
  <c r="N72" i="492"/>
  <c r="K72" i="492" a="1"/>
  <c r="K72" i="492" s="1"/>
  <c r="M72" i="492" s="1"/>
  <c r="J72" i="492" a="1"/>
  <c r="J72" i="492" s="1"/>
  <c r="H72" i="492"/>
  <c r="H71" i="492"/>
  <c r="V70" i="492"/>
  <c r="W70" i="492" s="1"/>
  <c r="N70" i="492"/>
  <c r="K70" i="492" a="1"/>
  <c r="K70" i="492" s="1"/>
  <c r="M70" i="492" s="1"/>
  <c r="J70" i="492" a="1"/>
  <c r="J70" i="492" s="1"/>
  <c r="H70" i="492"/>
  <c r="V69" i="492"/>
  <c r="W69" i="492" s="1"/>
  <c r="N69" i="492"/>
  <c r="K69" i="492" a="1"/>
  <c r="K69" i="492" s="1"/>
  <c r="M69" i="492" s="1"/>
  <c r="J69" i="492" a="1"/>
  <c r="J69" i="492" s="1"/>
  <c r="H69" i="492"/>
  <c r="K68" i="492" a="1"/>
  <c r="K68" i="492" s="1"/>
  <c r="H68" i="492"/>
  <c r="K67" i="492" a="1"/>
  <c r="K67" i="492" s="1"/>
  <c r="H67" i="492"/>
  <c r="V66" i="492"/>
  <c r="W66" i="492" s="1"/>
  <c r="N66" i="492"/>
  <c r="K66" i="492" a="1"/>
  <c r="K66" i="492" s="1"/>
  <c r="M66" i="492" s="1"/>
  <c r="J66" i="492" a="1"/>
  <c r="J66" i="492" s="1"/>
  <c r="H66" i="492"/>
  <c r="V65" i="492"/>
  <c r="W65" i="492" s="1"/>
  <c r="N65" i="492"/>
  <c r="K65" i="492" a="1"/>
  <c r="K65" i="492" s="1"/>
  <c r="M65" i="492" s="1"/>
  <c r="J65" i="492" a="1"/>
  <c r="J65" i="492" s="1"/>
  <c r="H65" i="492"/>
  <c r="V64" i="492"/>
  <c r="W64" i="492" s="1"/>
  <c r="N64" i="492"/>
  <c r="K64" i="492" a="1"/>
  <c r="K64" i="492" s="1"/>
  <c r="M64" i="492" s="1"/>
  <c r="J64" i="492" a="1"/>
  <c r="J64" i="492" s="1"/>
  <c r="H64" i="492"/>
  <c r="V63" i="492"/>
  <c r="W63" i="492" s="1"/>
  <c r="N63" i="492"/>
  <c r="K63" i="492" a="1"/>
  <c r="K63" i="492" s="1"/>
  <c r="M63" i="492" s="1"/>
  <c r="J63" i="492" a="1"/>
  <c r="J63" i="492" s="1"/>
  <c r="H63" i="492"/>
  <c r="V62" i="492"/>
  <c r="W62" i="492" s="1"/>
  <c r="N62" i="492"/>
  <c r="K62" i="492" a="1"/>
  <c r="K62" i="492" s="1"/>
  <c r="M62" i="492" s="1"/>
  <c r="J62" i="492" a="1"/>
  <c r="J62" i="492" s="1"/>
  <c r="H62" i="492"/>
  <c r="V61" i="492"/>
  <c r="W61" i="492" s="1"/>
  <c r="N61" i="492"/>
  <c r="K61" i="492" a="1"/>
  <c r="K61" i="492" s="1"/>
  <c r="M61" i="492" s="1"/>
  <c r="J61" i="492" a="1"/>
  <c r="J61" i="492" s="1"/>
  <c r="H61" i="492"/>
  <c r="V60" i="492"/>
  <c r="W60" i="492" s="1"/>
  <c r="N60" i="492"/>
  <c r="K60" i="492" a="1"/>
  <c r="K60" i="492" s="1"/>
  <c r="M60" i="492" s="1"/>
  <c r="J60" i="492" a="1"/>
  <c r="J60" i="492" s="1"/>
  <c r="H60" i="492"/>
  <c r="V59" i="492"/>
  <c r="W59" i="492" s="1"/>
  <c r="N59" i="492"/>
  <c r="K59" i="492" a="1"/>
  <c r="K59" i="492" s="1"/>
  <c r="M59" i="492" s="1"/>
  <c r="J59" i="492" a="1"/>
  <c r="J59" i="492" s="1"/>
  <c r="H59" i="492"/>
  <c r="V58" i="492"/>
  <c r="W58" i="492" s="1"/>
  <c r="N58" i="492"/>
  <c r="K58" i="492" a="1"/>
  <c r="K58" i="492" s="1"/>
  <c r="M58" i="492" s="1"/>
  <c r="J58" i="492" a="1"/>
  <c r="J58" i="492" s="1"/>
  <c r="H58" i="492"/>
  <c r="V57" i="492"/>
  <c r="W57" i="492" s="1"/>
  <c r="N57" i="492"/>
  <c r="K57" i="492" a="1"/>
  <c r="K57" i="492" s="1"/>
  <c r="M57" i="492" s="1"/>
  <c r="J57" i="492" a="1"/>
  <c r="J57" i="492" s="1"/>
  <c r="H57" i="492"/>
  <c r="K56" i="492" a="1"/>
  <c r="K56" i="492" s="1"/>
  <c r="M56" i="492" s="1"/>
  <c r="H56" i="492"/>
  <c r="K55" i="492"/>
  <c r="M55" i="492" s="1"/>
  <c r="K55" i="492" a="1"/>
  <c r="H55" i="492"/>
  <c r="K54" i="492" a="1"/>
  <c r="K54" i="492" s="1"/>
  <c r="M54" i="492" s="1"/>
  <c r="H54" i="492"/>
  <c r="K53" i="492" a="1"/>
  <c r="K53" i="492" s="1"/>
  <c r="M53" i="492" s="1"/>
  <c r="H53" i="492"/>
  <c r="N52" i="492"/>
  <c r="K52" i="492" a="1"/>
  <c r="K52" i="492" s="1"/>
  <c r="M52" i="492" s="1"/>
  <c r="H52" i="492"/>
  <c r="N51" i="492"/>
  <c r="K51" i="492" a="1"/>
  <c r="K51" i="492" s="1"/>
  <c r="M51" i="492" s="1"/>
  <c r="H51" i="492"/>
  <c r="N50" i="492"/>
  <c r="K50" i="492" a="1"/>
  <c r="K50" i="492" s="1"/>
  <c r="M50" i="492" s="1"/>
  <c r="H50" i="492"/>
  <c r="N49" i="492"/>
  <c r="K49" i="492" a="1"/>
  <c r="K49" i="492" s="1"/>
  <c r="M49" i="492" s="1"/>
  <c r="H49" i="492"/>
  <c r="V48" i="492"/>
  <c r="W48" i="492" s="1"/>
  <c r="N48" i="492"/>
  <c r="K48" i="492" a="1"/>
  <c r="K48" i="492" s="1"/>
  <c r="M48" i="492" s="1"/>
  <c r="J48" i="492" a="1"/>
  <c r="J48" i="492" s="1"/>
  <c r="H48" i="492"/>
  <c r="V47" i="492"/>
  <c r="W47" i="492" s="1"/>
  <c r="N47" i="492"/>
  <c r="K47" i="492" a="1"/>
  <c r="K47" i="492" s="1"/>
  <c r="M47" i="492" s="1"/>
  <c r="J47" i="492" a="1"/>
  <c r="J47" i="492" s="1"/>
  <c r="H47" i="492"/>
  <c r="V46" i="492"/>
  <c r="W46" i="492" s="1"/>
  <c r="N46" i="492"/>
  <c r="K46" i="492" a="1"/>
  <c r="K46" i="492" s="1"/>
  <c r="M46" i="492" s="1"/>
  <c r="J46" i="492" a="1"/>
  <c r="J46" i="492" s="1"/>
  <c r="H46" i="492"/>
  <c r="V45" i="492"/>
  <c r="W45" i="492" s="1"/>
  <c r="N45" i="492"/>
  <c r="K45" i="492" a="1"/>
  <c r="K45" i="492" s="1"/>
  <c r="M45" i="492" s="1"/>
  <c r="J45" i="492" a="1"/>
  <c r="J45" i="492" s="1"/>
  <c r="H45" i="492"/>
  <c r="V44" i="492"/>
  <c r="W44" i="492" s="1"/>
  <c r="N44" i="492"/>
  <c r="K44" i="492" a="1"/>
  <c r="K44" i="492" s="1"/>
  <c r="M44" i="492" s="1"/>
  <c r="J44" i="492" a="1"/>
  <c r="J44" i="492" s="1"/>
  <c r="H44" i="492"/>
  <c r="V43" i="492"/>
  <c r="W43" i="492" s="1"/>
  <c r="N43" i="492"/>
  <c r="K43" i="492" a="1"/>
  <c r="K43" i="492" s="1"/>
  <c r="M43" i="492" s="1"/>
  <c r="J43" i="492" a="1"/>
  <c r="J43" i="492" s="1"/>
  <c r="H43" i="492"/>
  <c r="V42" i="492"/>
  <c r="W42" i="492" s="1"/>
  <c r="N42" i="492"/>
  <c r="K42" i="492"/>
  <c r="M42" i="492" s="1"/>
  <c r="K42" i="492" a="1"/>
  <c r="J42" i="492" a="1"/>
  <c r="J42" i="492" s="1"/>
  <c r="H42" i="492"/>
  <c r="V41" i="492"/>
  <c r="W41" i="492" s="1"/>
  <c r="N41" i="492"/>
  <c r="K41" i="492" a="1"/>
  <c r="K41" i="492" s="1"/>
  <c r="M41" i="492" s="1"/>
  <c r="J41" i="492" a="1"/>
  <c r="J41" i="492" s="1"/>
  <c r="H41" i="492"/>
  <c r="V40" i="492"/>
  <c r="W40" i="492" s="1"/>
  <c r="N40" i="492"/>
  <c r="K40" i="492" a="1"/>
  <c r="K40" i="492" s="1"/>
  <c r="M40" i="492" s="1"/>
  <c r="J40" i="492" a="1"/>
  <c r="J40" i="492" s="1"/>
  <c r="H40" i="492"/>
  <c r="V39" i="492"/>
  <c r="W39" i="492" s="1"/>
  <c r="N39" i="492"/>
  <c r="K39" i="492" a="1"/>
  <c r="K39" i="492" s="1"/>
  <c r="M39" i="492" s="1"/>
  <c r="J39" i="492" a="1"/>
  <c r="J39" i="492" s="1"/>
  <c r="H39" i="492"/>
  <c r="V38" i="492"/>
  <c r="W38" i="492" s="1"/>
  <c r="N38" i="492"/>
  <c r="K38" i="492" a="1"/>
  <c r="K38" i="492" s="1"/>
  <c r="M38" i="492" s="1"/>
  <c r="J38" i="492" a="1"/>
  <c r="J38" i="492" s="1"/>
  <c r="H38" i="492"/>
  <c r="V37" i="492"/>
  <c r="W37" i="492" s="1"/>
  <c r="N37" i="492"/>
  <c r="K37" i="492" a="1"/>
  <c r="K37" i="492" s="1"/>
  <c r="M37" i="492" s="1"/>
  <c r="J37" i="492" a="1"/>
  <c r="J37" i="492" s="1"/>
  <c r="H37" i="492"/>
  <c r="H36" i="492"/>
  <c r="H35" i="492"/>
  <c r="H34" i="492"/>
  <c r="V33" i="492"/>
  <c r="W33" i="492" s="1"/>
  <c r="N33" i="492"/>
  <c r="K33" i="492" a="1"/>
  <c r="K33" i="492" s="1"/>
  <c r="M33" i="492" s="1"/>
  <c r="J33" i="492" a="1"/>
  <c r="J33" i="492" s="1"/>
  <c r="H33" i="492"/>
  <c r="V32" i="492"/>
  <c r="W32" i="492" s="1"/>
  <c r="N32" i="492"/>
  <c r="K32" i="492" a="1"/>
  <c r="K32" i="492" s="1"/>
  <c r="M32" i="492" s="1"/>
  <c r="J32" i="492" a="1"/>
  <c r="J32" i="492" s="1"/>
  <c r="H32" i="492"/>
  <c r="V31" i="492"/>
  <c r="W31" i="492" s="1"/>
  <c r="N31" i="492"/>
  <c r="K31" i="492" a="1"/>
  <c r="K31" i="492" s="1"/>
  <c r="M31" i="492" s="1"/>
  <c r="J31" i="492" a="1"/>
  <c r="J31" i="492" s="1"/>
  <c r="H31" i="492"/>
  <c r="K30" i="492" a="1"/>
  <c r="K30" i="492" s="1"/>
  <c r="H30" i="492"/>
  <c r="V29" i="492"/>
  <c r="N29" i="492"/>
  <c r="K29" i="492" a="1"/>
  <c r="K29" i="492" s="1"/>
  <c r="J29" i="492" a="1"/>
  <c r="J29" i="492" s="1"/>
  <c r="H29" i="492"/>
  <c r="AA28" i="492"/>
  <c r="AA163" i="492" s="1"/>
  <c r="Z28" i="492"/>
  <c r="Z163" i="492" s="1"/>
  <c r="Y28" i="492"/>
  <c r="Y163" i="492" s="1"/>
  <c r="X28" i="492"/>
  <c r="X163" i="492" s="1"/>
  <c r="U28" i="492"/>
  <c r="U163" i="492" s="1"/>
  <c r="T28" i="492"/>
  <c r="T163" i="492" s="1"/>
  <c r="S28" i="492"/>
  <c r="S163" i="492" s="1"/>
  <c r="R28" i="492"/>
  <c r="R163" i="492" s="1"/>
  <c r="Q28" i="492"/>
  <c r="Q163" i="492" s="1"/>
  <c r="P28" i="492"/>
  <c r="O28" i="492"/>
  <c r="I28" i="492"/>
  <c r="I163" i="492" s="1"/>
  <c r="B171" i="492" s="1"/>
  <c r="G28" i="492"/>
  <c r="V27" i="492"/>
  <c r="W27" i="492" s="1"/>
  <c r="N27" i="492"/>
  <c r="K27" i="492" a="1"/>
  <c r="K27" i="492" s="1"/>
  <c r="M27" i="492" s="1"/>
  <c r="J27" i="492" a="1"/>
  <c r="J27" i="492" s="1"/>
  <c r="H27" i="492"/>
  <c r="V26" i="492"/>
  <c r="W26" i="492" s="1"/>
  <c r="N26" i="492"/>
  <c r="K26" i="492" a="1"/>
  <c r="K26" i="492" s="1"/>
  <c r="M26" i="492" s="1"/>
  <c r="J26" i="492" a="1"/>
  <c r="J26" i="492" s="1"/>
  <c r="H26" i="492"/>
  <c r="K25" i="492" a="1"/>
  <c r="K25" i="492" s="1"/>
  <c r="M25" i="492" s="1"/>
  <c r="J25" i="492" a="1"/>
  <c r="J25" i="492" s="1"/>
  <c r="H25" i="492"/>
  <c r="K24" i="492" a="1"/>
  <c r="K24" i="492" s="1"/>
  <c r="M24" i="492" s="1"/>
  <c r="J24" i="492" a="1"/>
  <c r="J24" i="492" s="1"/>
  <c r="H24" i="492"/>
  <c r="K23" i="492" a="1"/>
  <c r="K23" i="492" s="1"/>
  <c r="M23" i="492" s="1"/>
  <c r="J23" i="492" a="1"/>
  <c r="J23" i="492" s="1"/>
  <c r="H23" i="492"/>
  <c r="K22" i="492" a="1"/>
  <c r="K22" i="492" s="1"/>
  <c r="M22" i="492" s="1"/>
  <c r="J22" i="492" a="1"/>
  <c r="J22" i="492" s="1"/>
  <c r="H22" i="492"/>
  <c r="V21" i="492"/>
  <c r="W21" i="492" s="1"/>
  <c r="N21" i="492"/>
  <c r="K21" i="492" a="1"/>
  <c r="K21" i="492" s="1"/>
  <c r="M21" i="492" s="1"/>
  <c r="J21" i="492" a="1"/>
  <c r="J21" i="492" s="1"/>
  <c r="H21" i="492"/>
  <c r="V20" i="492"/>
  <c r="W20" i="492" s="1"/>
  <c r="N20" i="492"/>
  <c r="K20" i="492" a="1"/>
  <c r="K20" i="492" s="1"/>
  <c r="M20" i="492" s="1"/>
  <c r="J20" i="492" a="1"/>
  <c r="J20" i="492" s="1"/>
  <c r="H20" i="492"/>
  <c r="V19" i="492"/>
  <c r="W19" i="492" s="1"/>
  <c r="N19" i="492"/>
  <c r="K19" i="492" a="1"/>
  <c r="K19" i="492" s="1"/>
  <c r="M19" i="492" s="1"/>
  <c r="J19" i="492" a="1"/>
  <c r="J19" i="492" s="1"/>
  <c r="H19" i="492"/>
  <c r="N18" i="492"/>
  <c r="K18" i="492" a="1"/>
  <c r="K18" i="492" s="1"/>
  <c r="M18" i="492" s="1"/>
  <c r="J18" i="492" a="1"/>
  <c r="J18" i="492" s="1"/>
  <c r="H18" i="492"/>
  <c r="N17" i="492"/>
  <c r="K17" i="492" a="1"/>
  <c r="K17" i="492" s="1"/>
  <c r="M17" i="492" s="1"/>
  <c r="J17" i="492" a="1"/>
  <c r="J17" i="492" s="1"/>
  <c r="H17" i="492"/>
  <c r="V16" i="492"/>
  <c r="W16" i="492" s="1"/>
  <c r="N16" i="492"/>
  <c r="K16" i="492" a="1"/>
  <c r="K16" i="492" s="1"/>
  <c r="M16" i="492" s="1"/>
  <c r="J16" i="492" a="1"/>
  <c r="J16" i="492" s="1"/>
  <c r="H16" i="492"/>
  <c r="V15" i="492"/>
  <c r="W15" i="492" s="1"/>
  <c r="N15" i="492"/>
  <c r="K15" i="492"/>
  <c r="M15" i="492" s="1"/>
  <c r="K15" i="492" a="1"/>
  <c r="J15" i="492"/>
  <c r="J15" i="492" a="1"/>
  <c r="H15" i="492"/>
  <c r="N14" i="492"/>
  <c r="K14" i="492" a="1"/>
  <c r="K14" i="492" s="1"/>
  <c r="M14" i="492" s="1"/>
  <c r="H14" i="492"/>
  <c r="N13" i="492"/>
  <c r="K13" i="492" a="1"/>
  <c r="K13" i="492" s="1"/>
  <c r="M13" i="492" s="1"/>
  <c r="H13" i="492"/>
  <c r="V12" i="492"/>
  <c r="W12" i="492" s="1"/>
  <c r="N12" i="492"/>
  <c r="K12" i="492" a="1"/>
  <c r="K12" i="492" s="1"/>
  <c r="M12" i="492" s="1"/>
  <c r="J12" i="492" a="1"/>
  <c r="J12" i="492" s="1"/>
  <c r="H12" i="492"/>
  <c r="V11" i="492"/>
  <c r="W11" i="492" s="1"/>
  <c r="N11" i="492"/>
  <c r="K11" i="492"/>
  <c r="M11" i="492" s="1"/>
  <c r="K11" i="492" a="1"/>
  <c r="J11" i="492"/>
  <c r="J11" i="492" a="1"/>
  <c r="H11" i="492"/>
  <c r="V10" i="492"/>
  <c r="W10" i="492" s="1"/>
  <c r="N10" i="492"/>
  <c r="K10" i="492" a="1"/>
  <c r="K10" i="492" s="1"/>
  <c r="M10" i="492" s="1"/>
  <c r="J10" i="492" a="1"/>
  <c r="J10" i="492" s="1"/>
  <c r="H10" i="492"/>
  <c r="V9" i="492"/>
  <c r="W9" i="492" s="1"/>
  <c r="N9" i="492"/>
  <c r="K9" i="492" a="1"/>
  <c r="K9" i="492" s="1"/>
  <c r="M9" i="492" s="1"/>
  <c r="J9" i="492" a="1"/>
  <c r="J9" i="492" s="1"/>
  <c r="H9" i="492"/>
  <c r="V8" i="492"/>
  <c r="W8" i="492" s="1"/>
  <c r="N8" i="492"/>
  <c r="K8" i="492" a="1"/>
  <c r="K8" i="492" s="1"/>
  <c r="M8" i="492" s="1"/>
  <c r="J8" i="492" a="1"/>
  <c r="J8" i="492" s="1"/>
  <c r="H8" i="492"/>
  <c r="V7" i="492"/>
  <c r="V28" i="492" s="1"/>
  <c r="N7" i="492"/>
  <c r="N28" i="492" s="1"/>
  <c r="K7" i="492" a="1"/>
  <c r="K7" i="492" s="1"/>
  <c r="M7" i="492" s="1"/>
  <c r="J7" i="492" a="1"/>
  <c r="J7" i="492" s="1"/>
  <c r="H7" i="492"/>
  <c r="K137" i="492" l="1"/>
  <c r="R170" i="492"/>
  <c r="I169" i="492"/>
  <c r="K166" i="492"/>
  <c r="M166" i="492" s="1"/>
  <c r="K167" i="492"/>
  <c r="M167" i="492" s="1"/>
  <c r="K168" i="492"/>
  <c r="M168" i="492" s="1"/>
  <c r="N256" i="492"/>
  <c r="V291" i="492"/>
  <c r="W291" i="492" s="1"/>
  <c r="R334" i="492"/>
  <c r="N307" i="492"/>
  <c r="H329" i="492"/>
  <c r="N145" i="492"/>
  <c r="N162" i="492"/>
  <c r="K307" i="492"/>
  <c r="N315" i="492"/>
  <c r="E336" i="492"/>
  <c r="N363" i="492"/>
  <c r="H421" i="492"/>
  <c r="V421" i="492"/>
  <c r="W421" i="492" s="1"/>
  <c r="J456" i="492" a="1"/>
  <c r="J456" i="492" s="1"/>
  <c r="N472" i="492"/>
  <c r="N496" i="492"/>
  <c r="R504" i="492"/>
  <c r="E503" i="492"/>
  <c r="K500" i="492"/>
  <c r="M500" i="492" s="1"/>
  <c r="K501" i="492"/>
  <c r="M501" i="492" s="1"/>
  <c r="H28" i="492"/>
  <c r="H456" i="492"/>
  <c r="V456" i="492"/>
  <c r="W456" i="492" s="1"/>
  <c r="N329" i="492"/>
  <c r="H86" i="492"/>
  <c r="H121" i="492"/>
  <c r="V121" i="492"/>
  <c r="W121" i="492" s="1"/>
  <c r="N137" i="492"/>
  <c r="H363" i="492"/>
  <c r="J363" i="492" a="1"/>
  <c r="J363" i="492" s="1"/>
  <c r="N480" i="492"/>
  <c r="W496" i="492"/>
  <c r="N421" i="492"/>
  <c r="W364" i="492"/>
  <c r="J421" i="492" a="1"/>
  <c r="J421" i="492" s="1"/>
  <c r="R500" i="492"/>
  <c r="N456" i="492"/>
  <c r="H480" i="492"/>
  <c r="H307" i="492"/>
  <c r="V307" i="492"/>
  <c r="W307" i="492" s="1"/>
  <c r="M329" i="492"/>
  <c r="J307" i="492" a="1"/>
  <c r="J307" i="492" s="1"/>
  <c r="R335" i="492"/>
  <c r="H315" i="492"/>
  <c r="V315" i="492"/>
  <c r="W315" i="492" s="1"/>
  <c r="W316" i="492"/>
  <c r="V256" i="492"/>
  <c r="W256" i="492" s="1"/>
  <c r="N198" i="492"/>
  <c r="J137" i="492" a="1"/>
  <c r="J137" i="492" s="1"/>
  <c r="J145" i="492" a="1"/>
  <c r="J145" i="492" s="1"/>
  <c r="H137" i="492"/>
  <c r="H163" i="492" s="1"/>
  <c r="E170" i="492" s="1"/>
  <c r="V137" i="492"/>
  <c r="W137" i="492" s="1"/>
  <c r="R168" i="492"/>
  <c r="H145" i="492"/>
  <c r="V145" i="492"/>
  <c r="W145" i="492" s="1"/>
  <c r="R169" i="492"/>
  <c r="H162" i="492"/>
  <c r="V162" i="492"/>
  <c r="W162" i="492" s="1"/>
  <c r="J162" i="492" a="1"/>
  <c r="J162" i="492" s="1"/>
  <c r="R167" i="492"/>
  <c r="N121" i="492"/>
  <c r="N86" i="492"/>
  <c r="N163" i="492" s="1"/>
  <c r="B172" i="492" s="1"/>
  <c r="E172" i="492" s="1"/>
  <c r="K86" i="492"/>
  <c r="W7" i="492"/>
  <c r="J291" i="492" a="1"/>
  <c r="J291" i="492" s="1"/>
  <c r="J256" i="492" a="1"/>
  <c r="J256" i="492" s="1"/>
  <c r="H256" i="492"/>
  <c r="J496" i="492" a="1"/>
  <c r="J496" i="492" s="1"/>
  <c r="J121" i="492" a="1"/>
  <c r="J121" i="492" s="1"/>
  <c r="J28" i="492" a="1"/>
  <c r="J28" i="492" s="1"/>
  <c r="M28" i="492"/>
  <c r="W28" i="492"/>
  <c r="K28" i="492"/>
  <c r="X166" i="492"/>
  <c r="P163" i="492"/>
  <c r="X167" i="492" s="1"/>
  <c r="K121" i="492"/>
  <c r="M87" i="492"/>
  <c r="M121" i="492" s="1"/>
  <c r="K516" i="492"/>
  <c r="K519" i="492"/>
  <c r="M199" i="492"/>
  <c r="M256" i="492" s="1"/>
  <c r="K256" i="492"/>
  <c r="K291" i="492"/>
  <c r="M257" i="492"/>
  <c r="M291" i="492" s="1"/>
  <c r="C514" i="492"/>
  <c r="G163" i="492"/>
  <c r="C510" i="492"/>
  <c r="R165" i="492"/>
  <c r="O163" i="492"/>
  <c r="M29" i="492"/>
  <c r="M86" i="492" s="1"/>
  <c r="V86" i="492"/>
  <c r="W86" i="492" s="1"/>
  <c r="W29" i="492"/>
  <c r="K515" i="492"/>
  <c r="K517" i="492"/>
  <c r="K145" i="492"/>
  <c r="M138" i="492"/>
  <c r="M145" i="492" s="1"/>
  <c r="K518" i="492"/>
  <c r="K162" i="492"/>
  <c r="M146" i="492"/>
  <c r="M162" i="492" s="1"/>
  <c r="K169" i="492"/>
  <c r="M165" i="492"/>
  <c r="M177" i="492"/>
  <c r="M198" i="492" s="1"/>
  <c r="K198" i="492"/>
  <c r="M122" i="492"/>
  <c r="M137" i="492" s="1"/>
  <c r="W138" i="492"/>
  <c r="W146" i="492"/>
  <c r="E169" i="492"/>
  <c r="W177" i="492"/>
  <c r="W198" i="492" s="1"/>
  <c r="J198" i="492" a="1"/>
  <c r="J198" i="492" s="1"/>
  <c r="X333" i="492"/>
  <c r="P330" i="492"/>
  <c r="X334" i="492" s="1"/>
  <c r="X339" i="492" s="1"/>
  <c r="W199" i="492"/>
  <c r="H291" i="492"/>
  <c r="H330" i="492" s="1"/>
  <c r="E337" i="492" s="1"/>
  <c r="N291" i="492"/>
  <c r="N330" i="492" s="1"/>
  <c r="B339" i="492" s="1"/>
  <c r="W257" i="492"/>
  <c r="K315" i="492"/>
  <c r="W329" i="492"/>
  <c r="J86" i="492" a="1"/>
  <c r="J86" i="492" s="1"/>
  <c r="W87" i="492"/>
  <c r="X172" i="492"/>
  <c r="Z168" i="492" s="1"/>
  <c r="J330" i="492" a="1"/>
  <c r="J330" i="492" s="1"/>
  <c r="M337" i="492" s="1"/>
  <c r="B337" i="492"/>
  <c r="O330" i="492"/>
  <c r="R332" i="492"/>
  <c r="M292" i="492"/>
  <c r="M307" i="492" s="1"/>
  <c r="K329" i="492"/>
  <c r="K332" i="492"/>
  <c r="K363" i="492"/>
  <c r="W363" i="492"/>
  <c r="M308" i="492"/>
  <c r="M315" i="492" s="1"/>
  <c r="M344" i="492"/>
  <c r="M363" i="492" s="1"/>
  <c r="V363" i="492"/>
  <c r="K421" i="492"/>
  <c r="M422" i="492"/>
  <c r="M456" i="492" s="1"/>
  <c r="K456" i="492"/>
  <c r="J497" i="492" a="1"/>
  <c r="J497" i="492" s="1"/>
  <c r="M504" i="492" s="1"/>
  <c r="B504" i="492"/>
  <c r="X499" i="492"/>
  <c r="O497" i="492"/>
  <c r="X500" i="492" s="1"/>
  <c r="R499" i="492"/>
  <c r="M364" i="492"/>
  <c r="M421" i="492" s="1"/>
  <c r="W422" i="492"/>
  <c r="R501" i="492"/>
  <c r="M457" i="492"/>
  <c r="M472" i="492" s="1"/>
  <c r="K472" i="492"/>
  <c r="V472" i="492"/>
  <c r="W472" i="492" s="1"/>
  <c r="H496" i="492"/>
  <c r="H497" i="492" s="1"/>
  <c r="E504" i="492" s="1"/>
  <c r="K480" i="492"/>
  <c r="M473" i="492"/>
  <c r="M480" i="492" s="1"/>
  <c r="K496" i="492"/>
  <c r="M481" i="492"/>
  <c r="M496" i="492" s="1"/>
  <c r="V496" i="492"/>
  <c r="K499" i="492"/>
  <c r="R524" i="492"/>
  <c r="S524" i="492" a="1"/>
  <c r="S524" i="492" s="1"/>
  <c r="W473" i="492"/>
  <c r="J526" i="492"/>
  <c r="Q523" i="492"/>
  <c r="R525" i="492"/>
  <c r="S525" i="492" a="1"/>
  <c r="S525" i="492" s="1"/>
  <c r="T523" i="492" a="1"/>
  <c r="T523" i="492" s="1"/>
  <c r="T524" i="492" a="1"/>
  <c r="T524" i="492" s="1"/>
  <c r="T525" i="492" a="1"/>
  <c r="T525" i="492" s="1"/>
  <c r="C526" i="492"/>
  <c r="T526" i="492" s="1" a="1"/>
  <c r="T526" i="492" s="1"/>
  <c r="AB189" i="490"/>
  <c r="N497" i="492" l="1"/>
  <c r="B506" i="492" s="1"/>
  <c r="E506" i="492" s="1"/>
  <c r="V330" i="492"/>
  <c r="I339" i="492" s="1"/>
  <c r="M339" i="492" s="1" a="1"/>
  <c r="M339" i="492" s="1"/>
  <c r="Z335" i="492"/>
  <c r="Z337" i="492"/>
  <c r="M163" i="492"/>
  <c r="G509" i="492"/>
  <c r="E339" i="492"/>
  <c r="C511" i="492"/>
  <c r="G511" i="492" s="1"/>
  <c r="M499" i="492"/>
  <c r="K503" i="492"/>
  <c r="M503" i="492" s="1"/>
  <c r="M497" i="492"/>
  <c r="Z338" i="492"/>
  <c r="Z332" i="492" a="1"/>
  <c r="Z332" i="492" s="1"/>
  <c r="Z333" i="492"/>
  <c r="W330" i="492"/>
  <c r="Z169" i="492"/>
  <c r="K330" i="492"/>
  <c r="M169" i="492"/>
  <c r="B170" i="492"/>
  <c r="C509" i="492" s="1"/>
  <c r="J163" i="492" a="1"/>
  <c r="J163" i="492" s="1"/>
  <c r="M170" i="492" s="1"/>
  <c r="Q515" i="492"/>
  <c r="Z166" i="492"/>
  <c r="V163" i="492"/>
  <c r="I172" i="492" s="1"/>
  <c r="R523" i="492"/>
  <c r="R526" i="492" s="1"/>
  <c r="Q526" i="492"/>
  <c r="S526" i="492" s="1" a="1"/>
  <c r="S526" i="492" s="1"/>
  <c r="S523" i="492" a="1"/>
  <c r="S523" i="492" s="1"/>
  <c r="R506" i="492"/>
  <c r="T501" i="492" s="1"/>
  <c r="X506" i="492"/>
  <c r="Z499" i="492" s="1" a="1"/>
  <c r="Z499" i="492" s="1"/>
  <c r="V497" i="492"/>
  <c r="K497" i="492"/>
  <c r="M332" i="492"/>
  <c r="K336" i="492"/>
  <c r="M336" i="492" s="1"/>
  <c r="R339" i="492"/>
  <c r="T332" i="492" s="1" a="1"/>
  <c r="T332" i="492" s="1"/>
  <c r="Z165" i="492" a="1"/>
  <c r="Z165" i="492" s="1"/>
  <c r="Z171" i="492"/>
  <c r="Z336" i="492"/>
  <c r="Z334" i="492"/>
  <c r="Z170" i="492"/>
  <c r="M330" i="492"/>
  <c r="K514" i="492"/>
  <c r="R172" i="492"/>
  <c r="T165" i="492" s="1" a="1"/>
  <c r="T165" i="492" s="1"/>
  <c r="C520" i="492"/>
  <c r="E514" i="492" s="1"/>
  <c r="Q516" i="492"/>
  <c r="Z167" i="492"/>
  <c r="K163" i="492"/>
  <c r="E171" i="492" s="1"/>
  <c r="W163" i="492"/>
  <c r="J49" i="491" a="1"/>
  <c r="J49" i="491" s="1"/>
  <c r="J281" i="491" a="1"/>
  <c r="J281" i="491" s="1"/>
  <c r="J202" i="491" a="1"/>
  <c r="J202" i="491" s="1"/>
  <c r="J203" i="491" a="1"/>
  <c r="J203" i="491" s="1"/>
  <c r="J204" i="491" a="1"/>
  <c r="J204" i="491" s="1"/>
  <c r="J205" i="491" a="1"/>
  <c r="J205" i="491" s="1"/>
  <c r="J206" i="491" a="1"/>
  <c r="J206" i="491" s="1"/>
  <c r="J207" i="491" a="1"/>
  <c r="J207" i="491" s="1"/>
  <c r="J208" i="491" a="1"/>
  <c r="J208" i="491" s="1"/>
  <c r="J209" i="491" a="1"/>
  <c r="J209" i="491" s="1"/>
  <c r="J210" i="491" a="1"/>
  <c r="J210" i="491" s="1"/>
  <c r="J211" i="491" a="1"/>
  <c r="J211" i="491" s="1"/>
  <c r="J212" i="491" a="1"/>
  <c r="J212" i="491" s="1"/>
  <c r="J213" i="491" a="1"/>
  <c r="J213" i="491" s="1"/>
  <c r="J214" i="491" a="1"/>
  <c r="J214" i="491" s="1"/>
  <c r="J215" i="491" a="1"/>
  <c r="J215" i="491" s="1"/>
  <c r="J216" i="491" a="1"/>
  <c r="J216" i="491" s="1"/>
  <c r="J217" i="491" a="1"/>
  <c r="J217" i="491" s="1"/>
  <c r="J218" i="491" a="1"/>
  <c r="J218" i="491" s="1"/>
  <c r="J219" i="491" a="1"/>
  <c r="J219" i="491" s="1"/>
  <c r="J220" i="491" a="1"/>
  <c r="J220" i="491" s="1"/>
  <c r="J221" i="491" a="1"/>
  <c r="J221" i="491" s="1"/>
  <c r="I171" i="492" l="1"/>
  <c r="M171" i="492" s="1"/>
  <c r="E516" i="492"/>
  <c r="E517" i="492"/>
  <c r="E518" i="492"/>
  <c r="E519" i="492"/>
  <c r="E515" i="492"/>
  <c r="I506" i="492"/>
  <c r="M506" i="492" s="1" a="1"/>
  <c r="M506" i="492" s="1"/>
  <c r="W497" i="492"/>
  <c r="Z505" i="492"/>
  <c r="Z502" i="492"/>
  <c r="Z501" i="492"/>
  <c r="Z504" i="492"/>
  <c r="Z503" i="492"/>
  <c r="T499" i="492" a="1"/>
  <c r="T499" i="492" s="1"/>
  <c r="K511" i="492"/>
  <c r="O511" i="492" s="1" a="1"/>
  <c r="O511" i="492" s="1"/>
  <c r="M172" i="492" a="1"/>
  <c r="M172" i="492" s="1"/>
  <c r="Q520" i="492"/>
  <c r="S515" i="492" s="1"/>
  <c r="L163" i="492"/>
  <c r="I170" i="492" s="1"/>
  <c r="E338" i="492"/>
  <c r="I338" i="492" s="1"/>
  <c r="M338" i="492" s="1"/>
  <c r="L330" i="492"/>
  <c r="I337" i="492" s="1"/>
  <c r="K520" i="492"/>
  <c r="T171" i="492"/>
  <c r="T167" i="492"/>
  <c r="T170" i="492"/>
  <c r="T166" i="492"/>
  <c r="T168" i="492"/>
  <c r="T169" i="492"/>
  <c r="T338" i="492"/>
  <c r="T335" i="492"/>
  <c r="T336" i="492"/>
  <c r="T334" i="492"/>
  <c r="T333" i="492"/>
  <c r="T337" i="492"/>
  <c r="E505" i="492"/>
  <c r="I505" i="492" s="1"/>
  <c r="M505" i="492" s="1"/>
  <c r="L497" i="492"/>
  <c r="I504" i="492" s="1"/>
  <c r="T505" i="492"/>
  <c r="T500" i="492"/>
  <c r="T503" i="492"/>
  <c r="T502" i="492"/>
  <c r="T504" i="492"/>
  <c r="O509" i="492" a="1"/>
  <c r="O509" i="492" s="1"/>
  <c r="Z500" i="492"/>
  <c r="I3" i="491"/>
  <c r="E520" i="492" l="1"/>
  <c r="M517" i="492"/>
  <c r="M516" i="492"/>
  <c r="M518" i="492"/>
  <c r="M515" i="492"/>
  <c r="M519" i="492"/>
  <c r="S518" i="492"/>
  <c r="S514" i="492" a="1"/>
  <c r="S514" i="492" s="1"/>
  <c r="S517" i="492"/>
  <c r="S519" i="492"/>
  <c r="M514" i="492" a="1"/>
  <c r="M514" i="492" s="1"/>
  <c r="S516" i="492"/>
  <c r="G510" i="492"/>
  <c r="P526" i="491"/>
  <c r="O526" i="491"/>
  <c r="N526" i="491"/>
  <c r="M526" i="491"/>
  <c r="L526" i="491"/>
  <c r="K526" i="491"/>
  <c r="I526" i="491"/>
  <c r="H526" i="491"/>
  <c r="G526" i="491"/>
  <c r="F526" i="491"/>
  <c r="E526" i="491"/>
  <c r="D526" i="491"/>
  <c r="C525" i="491"/>
  <c r="C524" i="491"/>
  <c r="C523" i="491"/>
  <c r="G507" i="491"/>
  <c r="N507" i="491" s="1"/>
  <c r="X505" i="491"/>
  <c r="X504" i="491"/>
  <c r="X503" i="491"/>
  <c r="G503" i="491"/>
  <c r="C503" i="491"/>
  <c r="X502" i="491"/>
  <c r="I502" i="491"/>
  <c r="E502" i="491"/>
  <c r="K502" i="491" s="1"/>
  <c r="M502" i="491" s="1"/>
  <c r="X501" i="491"/>
  <c r="I501" i="491"/>
  <c r="E501" i="491"/>
  <c r="I500" i="491"/>
  <c r="E500" i="491"/>
  <c r="I499" i="491"/>
  <c r="I503" i="491" s="1"/>
  <c r="E499" i="491"/>
  <c r="AA496" i="491"/>
  <c r="Z496" i="491"/>
  <c r="Y496" i="491"/>
  <c r="X496" i="491"/>
  <c r="U496" i="491"/>
  <c r="T496" i="491"/>
  <c r="S496" i="491"/>
  <c r="R496" i="491"/>
  <c r="Q496" i="491"/>
  <c r="P496" i="491"/>
  <c r="O496" i="491"/>
  <c r="I496" i="491"/>
  <c r="G496" i="491"/>
  <c r="J496" i="491" s="1" a="1"/>
  <c r="J496" i="491" s="1"/>
  <c r="V491" i="491"/>
  <c r="W491" i="491" s="1"/>
  <c r="N491" i="491"/>
  <c r="K491" i="491" a="1"/>
  <c r="K491" i="491" s="1"/>
  <c r="M491" i="491" s="1"/>
  <c r="J491" i="491" a="1"/>
  <c r="J491" i="491" s="1"/>
  <c r="D491" i="491"/>
  <c r="H491" i="491" s="1"/>
  <c r="V488" i="491"/>
  <c r="W488" i="491" s="1"/>
  <c r="N488" i="491"/>
  <c r="K488" i="491" a="1"/>
  <c r="K488" i="491" s="1"/>
  <c r="M488" i="491" s="1"/>
  <c r="J488" i="491" a="1"/>
  <c r="J488" i="491" s="1"/>
  <c r="H488" i="491"/>
  <c r="V487" i="491"/>
  <c r="W487" i="491" s="1"/>
  <c r="N487" i="491"/>
  <c r="K487" i="491" a="1"/>
  <c r="K487" i="491" s="1"/>
  <c r="M487" i="491" s="1"/>
  <c r="J487" i="491" a="1"/>
  <c r="J487" i="491" s="1"/>
  <c r="H487" i="491"/>
  <c r="H485" i="491"/>
  <c r="V484" i="491"/>
  <c r="W484" i="491" s="1"/>
  <c r="N484" i="491"/>
  <c r="K484" i="491" a="1"/>
  <c r="K484" i="491" s="1"/>
  <c r="M484" i="491" s="1"/>
  <c r="J484" i="491" a="1"/>
  <c r="J484" i="491" s="1"/>
  <c r="H484" i="491"/>
  <c r="V483" i="491"/>
  <c r="W483" i="491" s="1"/>
  <c r="N483" i="491"/>
  <c r="K483" i="491" a="1"/>
  <c r="K483" i="491" s="1"/>
  <c r="M483" i="491" s="1"/>
  <c r="J483" i="491" a="1"/>
  <c r="J483" i="491" s="1"/>
  <c r="H483" i="491"/>
  <c r="V482" i="491"/>
  <c r="W482" i="491" s="1"/>
  <c r="N482" i="491"/>
  <c r="K482" i="491" a="1"/>
  <c r="K482" i="491" s="1"/>
  <c r="M482" i="491" s="1"/>
  <c r="J482" i="491" a="1"/>
  <c r="J482" i="491" s="1"/>
  <c r="H482" i="491"/>
  <c r="V481" i="491"/>
  <c r="W481" i="491" s="1"/>
  <c r="N481" i="491"/>
  <c r="K481" i="491" a="1"/>
  <c r="K481" i="491" s="1"/>
  <c r="J481" i="491" a="1"/>
  <c r="J481" i="491" s="1"/>
  <c r="H481" i="491"/>
  <c r="AA480" i="491"/>
  <c r="Z480" i="491"/>
  <c r="Y480" i="491"/>
  <c r="X480" i="491"/>
  <c r="U480" i="491"/>
  <c r="T480" i="491"/>
  <c r="S480" i="491"/>
  <c r="Q480" i="491"/>
  <c r="P480" i="491"/>
  <c r="O480" i="491"/>
  <c r="I480" i="491"/>
  <c r="G480" i="491"/>
  <c r="J480" i="491" s="1" a="1"/>
  <c r="J480" i="491" s="1"/>
  <c r="V479" i="491"/>
  <c r="W479" i="491" s="1"/>
  <c r="N479" i="491"/>
  <c r="K479" i="491" a="1"/>
  <c r="K479" i="491" s="1"/>
  <c r="M479" i="491" s="1"/>
  <c r="J479" i="491" a="1"/>
  <c r="J479" i="491" s="1"/>
  <c r="H479" i="491"/>
  <c r="V477" i="491"/>
  <c r="W477" i="491" s="1"/>
  <c r="N477" i="491"/>
  <c r="K477" i="491" a="1"/>
  <c r="K477" i="491" s="1"/>
  <c r="M477" i="491" s="1"/>
  <c r="J477" i="491" a="1"/>
  <c r="J477" i="491" s="1"/>
  <c r="H477" i="491"/>
  <c r="V476" i="491"/>
  <c r="W476" i="491" s="1"/>
  <c r="N476" i="491"/>
  <c r="K476" i="491" a="1"/>
  <c r="K476" i="491" s="1"/>
  <c r="M476" i="491" s="1"/>
  <c r="J476" i="491" a="1"/>
  <c r="J476" i="491" s="1"/>
  <c r="H476" i="491"/>
  <c r="V475" i="491"/>
  <c r="W475" i="491" s="1"/>
  <c r="N475" i="491"/>
  <c r="K475" i="491" a="1"/>
  <c r="K475" i="491" s="1"/>
  <c r="M475" i="491" s="1"/>
  <c r="J475" i="491" a="1"/>
  <c r="J475" i="491" s="1"/>
  <c r="H475" i="491"/>
  <c r="V474" i="491"/>
  <c r="W474" i="491" s="1"/>
  <c r="N474" i="491"/>
  <c r="K474" i="491" a="1"/>
  <c r="K474" i="491" s="1"/>
  <c r="M474" i="491" s="1"/>
  <c r="J474" i="491" a="1"/>
  <c r="J474" i="491" s="1"/>
  <c r="H474" i="491"/>
  <c r="V473" i="491"/>
  <c r="V480" i="491" s="1"/>
  <c r="W480" i="491" s="1"/>
  <c r="N473" i="491"/>
  <c r="K473" i="491" a="1"/>
  <c r="K473" i="491" s="1"/>
  <c r="J473" i="491" a="1"/>
  <c r="J473" i="491" s="1"/>
  <c r="H473" i="491"/>
  <c r="AA472" i="491"/>
  <c r="Z472" i="491"/>
  <c r="Y472" i="491"/>
  <c r="X472" i="491"/>
  <c r="U472" i="491"/>
  <c r="T472" i="491"/>
  <c r="S472" i="491"/>
  <c r="Q472" i="491"/>
  <c r="P472" i="491"/>
  <c r="O472" i="491"/>
  <c r="I472" i="491"/>
  <c r="G472" i="491"/>
  <c r="J472" i="491" s="1" a="1"/>
  <c r="J472" i="491" s="1"/>
  <c r="V471" i="491"/>
  <c r="W471" i="491" s="1"/>
  <c r="N471" i="491"/>
  <c r="K471" i="491" a="1"/>
  <c r="K471" i="491" s="1"/>
  <c r="M471" i="491" s="1"/>
  <c r="J471" i="491" a="1"/>
  <c r="J471" i="491" s="1"/>
  <c r="H471" i="491"/>
  <c r="V470" i="491"/>
  <c r="W470" i="491" s="1"/>
  <c r="N470" i="491"/>
  <c r="K470" i="491" a="1"/>
  <c r="K470" i="491" s="1"/>
  <c r="M470" i="491" s="1"/>
  <c r="J470" i="491" a="1"/>
  <c r="J470" i="491" s="1"/>
  <c r="H470" i="491"/>
  <c r="V469" i="491"/>
  <c r="W469" i="491" s="1"/>
  <c r="N469" i="491"/>
  <c r="K469" i="491" a="1"/>
  <c r="K469" i="491" s="1"/>
  <c r="M469" i="491" s="1"/>
  <c r="J469" i="491" a="1"/>
  <c r="J469" i="491" s="1"/>
  <c r="H469" i="491"/>
  <c r="V468" i="491"/>
  <c r="W468" i="491" s="1"/>
  <c r="N468" i="491"/>
  <c r="K468" i="491" a="1"/>
  <c r="K468" i="491" s="1"/>
  <c r="M468" i="491" s="1"/>
  <c r="J468" i="491" a="1"/>
  <c r="J468" i="491" s="1"/>
  <c r="H468" i="491"/>
  <c r="V467" i="491"/>
  <c r="W467" i="491" s="1"/>
  <c r="N467" i="491"/>
  <c r="K467" i="491" a="1"/>
  <c r="K467" i="491" s="1"/>
  <c r="M467" i="491" s="1"/>
  <c r="J467" i="491" a="1"/>
  <c r="J467" i="491" s="1"/>
  <c r="H467" i="491"/>
  <c r="V466" i="491"/>
  <c r="W466" i="491" s="1"/>
  <c r="N466" i="491"/>
  <c r="K466" i="491" a="1"/>
  <c r="K466" i="491" s="1"/>
  <c r="M466" i="491" s="1"/>
  <c r="J466" i="491" a="1"/>
  <c r="J466" i="491" s="1"/>
  <c r="H466" i="491"/>
  <c r="V465" i="491"/>
  <c r="W465" i="491" s="1"/>
  <c r="N465" i="491"/>
  <c r="K465" i="491"/>
  <c r="M465" i="491" s="1"/>
  <c r="K465" i="491" a="1"/>
  <c r="J465" i="491"/>
  <c r="J465" i="491" a="1"/>
  <c r="H465" i="491"/>
  <c r="V464" i="491"/>
  <c r="W464" i="491" s="1"/>
  <c r="N464" i="491"/>
  <c r="K464" i="491" a="1"/>
  <c r="K464" i="491" s="1"/>
  <c r="M464" i="491" s="1"/>
  <c r="J464" i="491" a="1"/>
  <c r="J464" i="491" s="1"/>
  <c r="H464" i="491"/>
  <c r="W463" i="491"/>
  <c r="V463" i="491"/>
  <c r="N463" i="491"/>
  <c r="K463" i="491" a="1"/>
  <c r="K463" i="491" s="1"/>
  <c r="M463" i="491" s="1"/>
  <c r="J463" i="491" a="1"/>
  <c r="J463" i="491" s="1"/>
  <c r="H463" i="491"/>
  <c r="V462" i="491"/>
  <c r="W462" i="491" s="1"/>
  <c r="N462" i="491"/>
  <c r="M462" i="491"/>
  <c r="K462" i="491" a="1"/>
  <c r="K462" i="491" s="1"/>
  <c r="J462" i="491" a="1"/>
  <c r="J462" i="491" s="1"/>
  <c r="H462" i="491"/>
  <c r="W461" i="491"/>
  <c r="V461" i="491"/>
  <c r="N461" i="491"/>
  <c r="K461" i="491" a="1"/>
  <c r="K461" i="491" s="1"/>
  <c r="M461" i="491" s="1"/>
  <c r="J461" i="491" a="1"/>
  <c r="J461" i="491" s="1"/>
  <c r="H461" i="491"/>
  <c r="V460" i="491"/>
  <c r="W460" i="491" s="1"/>
  <c r="N460" i="491"/>
  <c r="M460" i="491"/>
  <c r="K460" i="491" a="1"/>
  <c r="K460" i="491" s="1"/>
  <c r="J460" i="491" a="1"/>
  <c r="J460" i="491" s="1"/>
  <c r="H460" i="491"/>
  <c r="W459" i="491"/>
  <c r="V459" i="491"/>
  <c r="N459" i="491"/>
  <c r="K459" i="491" a="1"/>
  <c r="K459" i="491" s="1"/>
  <c r="M459" i="491" s="1"/>
  <c r="J459" i="491" a="1"/>
  <c r="J459" i="491" s="1"/>
  <c r="H459" i="491"/>
  <c r="V458" i="491"/>
  <c r="W458" i="491" s="1"/>
  <c r="N458" i="491"/>
  <c r="M458" i="491"/>
  <c r="K458" i="491" a="1"/>
  <c r="K458" i="491" s="1"/>
  <c r="J458" i="491" a="1"/>
  <c r="J458" i="491" s="1"/>
  <c r="H458" i="491"/>
  <c r="W457" i="491"/>
  <c r="V457" i="491"/>
  <c r="N457" i="491"/>
  <c r="N472" i="491" s="1"/>
  <c r="K457" i="491" a="1"/>
  <c r="K457" i="491" s="1"/>
  <c r="J457" i="491" a="1"/>
  <c r="J457" i="491" s="1"/>
  <c r="H457" i="491"/>
  <c r="H472" i="491" s="1"/>
  <c r="AA456" i="491"/>
  <c r="Z456" i="491"/>
  <c r="Y456" i="491"/>
  <c r="X456" i="491"/>
  <c r="U456" i="491"/>
  <c r="T456" i="491"/>
  <c r="S456" i="491"/>
  <c r="R456" i="491"/>
  <c r="Q456" i="491"/>
  <c r="P456" i="491"/>
  <c r="O456" i="491"/>
  <c r="I456" i="491"/>
  <c r="G456" i="491"/>
  <c r="J456" i="491" s="1" a="1"/>
  <c r="J456" i="491" s="1"/>
  <c r="V455" i="491"/>
  <c r="W455" i="491" s="1"/>
  <c r="N455" i="491"/>
  <c r="K455" i="491" a="1"/>
  <c r="K455" i="491" s="1"/>
  <c r="M455" i="491" s="1"/>
  <c r="J455" i="491" a="1"/>
  <c r="J455" i="491" s="1"/>
  <c r="H455" i="491"/>
  <c r="V454" i="491"/>
  <c r="W454" i="491" s="1"/>
  <c r="N454" i="491"/>
  <c r="M454" i="491"/>
  <c r="K454" i="491" a="1"/>
  <c r="K454" i="491" s="1"/>
  <c r="J454" i="491" a="1"/>
  <c r="J454" i="491" s="1"/>
  <c r="H454" i="491"/>
  <c r="V453" i="491"/>
  <c r="W453" i="491" s="1"/>
  <c r="N453" i="491"/>
  <c r="K453" i="491" a="1"/>
  <c r="K453" i="491" s="1"/>
  <c r="M453" i="491" s="1"/>
  <c r="J453" i="491" a="1"/>
  <c r="J453" i="491" s="1"/>
  <c r="H453" i="491"/>
  <c r="K452" i="491" a="1"/>
  <c r="K452" i="491" s="1"/>
  <c r="M452" i="491" s="1"/>
  <c r="H452" i="491"/>
  <c r="K451" i="491" a="1"/>
  <c r="K451" i="491" s="1"/>
  <c r="M451" i="491" s="1"/>
  <c r="H451" i="491"/>
  <c r="K450" i="491"/>
  <c r="M450" i="491" s="1"/>
  <c r="K450" i="491" a="1"/>
  <c r="H450" i="491"/>
  <c r="V449" i="491"/>
  <c r="W449" i="491" s="1"/>
  <c r="N449" i="491"/>
  <c r="K449" i="491" a="1"/>
  <c r="K449" i="491" s="1"/>
  <c r="M449" i="491" s="1"/>
  <c r="J449" i="491" a="1"/>
  <c r="J449" i="491" s="1"/>
  <c r="H449" i="491"/>
  <c r="V448" i="491"/>
  <c r="W448" i="491" s="1"/>
  <c r="N448" i="491"/>
  <c r="K448" i="491" a="1"/>
  <c r="K448" i="491" s="1"/>
  <c r="M448" i="491" s="1"/>
  <c r="J448" i="491" a="1"/>
  <c r="J448" i="491" s="1"/>
  <c r="H448" i="491"/>
  <c r="N447" i="491"/>
  <c r="K447" i="491"/>
  <c r="M447" i="491" s="1"/>
  <c r="K447" i="491" a="1"/>
  <c r="H447" i="491"/>
  <c r="N446" i="491"/>
  <c r="K446" i="491" a="1"/>
  <c r="K446" i="491" s="1"/>
  <c r="M446" i="491" s="1"/>
  <c r="H446" i="491"/>
  <c r="N445" i="491"/>
  <c r="K445" i="491" a="1"/>
  <c r="K445" i="491" s="1"/>
  <c r="M445" i="491" s="1"/>
  <c r="H445" i="491"/>
  <c r="N444" i="491"/>
  <c r="K444" i="491" a="1"/>
  <c r="K444" i="491" s="1"/>
  <c r="M444" i="491" s="1"/>
  <c r="H444" i="491"/>
  <c r="N443" i="491"/>
  <c r="K443" i="491" a="1"/>
  <c r="K443" i="491" s="1"/>
  <c r="M443" i="491" s="1"/>
  <c r="H443" i="491"/>
  <c r="N442" i="491"/>
  <c r="K442" i="491" a="1"/>
  <c r="K442" i="491" s="1"/>
  <c r="M442" i="491" s="1"/>
  <c r="H442" i="491"/>
  <c r="V441" i="491"/>
  <c r="W441" i="491" s="1"/>
  <c r="N441" i="491"/>
  <c r="K441" i="491" a="1"/>
  <c r="K441" i="491" s="1"/>
  <c r="M441" i="491" s="1"/>
  <c r="J441" i="491" a="1"/>
  <c r="J441" i="491" s="1"/>
  <c r="H441" i="491"/>
  <c r="V440" i="491"/>
  <c r="W440" i="491" s="1"/>
  <c r="N440" i="491"/>
  <c r="K440" i="491" a="1"/>
  <c r="K440" i="491" s="1"/>
  <c r="M440" i="491" s="1"/>
  <c r="J440" i="491" a="1"/>
  <c r="J440" i="491" s="1"/>
  <c r="H440" i="491"/>
  <c r="V439" i="491"/>
  <c r="W439" i="491" s="1"/>
  <c r="N439" i="491"/>
  <c r="K439" i="491" a="1"/>
  <c r="K439" i="491" s="1"/>
  <c r="M439" i="491" s="1"/>
  <c r="J439" i="491" a="1"/>
  <c r="J439" i="491" s="1"/>
  <c r="H439" i="491"/>
  <c r="V438" i="491"/>
  <c r="W438" i="491" s="1"/>
  <c r="N438" i="491"/>
  <c r="K438" i="491" a="1"/>
  <c r="K438" i="491" s="1"/>
  <c r="M438" i="491" s="1"/>
  <c r="J438" i="491" a="1"/>
  <c r="J438" i="491" s="1"/>
  <c r="H438" i="491"/>
  <c r="V437" i="491"/>
  <c r="W437" i="491" s="1"/>
  <c r="N437" i="491"/>
  <c r="K437" i="491" a="1"/>
  <c r="K437" i="491" s="1"/>
  <c r="M437" i="491" s="1"/>
  <c r="J437" i="491" a="1"/>
  <c r="J437" i="491" s="1"/>
  <c r="H437" i="491"/>
  <c r="V436" i="491"/>
  <c r="W436" i="491" s="1"/>
  <c r="N436" i="491"/>
  <c r="K436" i="491" a="1"/>
  <c r="K436" i="491" s="1"/>
  <c r="M436" i="491" s="1"/>
  <c r="J436" i="491" a="1"/>
  <c r="J436" i="491" s="1"/>
  <c r="H436" i="491"/>
  <c r="V435" i="491"/>
  <c r="W435" i="491" s="1"/>
  <c r="N435" i="491"/>
  <c r="K435" i="491" a="1"/>
  <c r="K435" i="491" s="1"/>
  <c r="M435" i="491" s="1"/>
  <c r="J435" i="491" a="1"/>
  <c r="J435" i="491" s="1"/>
  <c r="H435" i="491"/>
  <c r="V434" i="491"/>
  <c r="W434" i="491" s="1"/>
  <c r="N434" i="491"/>
  <c r="K434" i="491" a="1"/>
  <c r="K434" i="491" s="1"/>
  <c r="M434" i="491" s="1"/>
  <c r="J434" i="491" a="1"/>
  <c r="J434" i="491" s="1"/>
  <c r="H434" i="491"/>
  <c r="V433" i="491"/>
  <c r="W433" i="491" s="1"/>
  <c r="N433" i="491"/>
  <c r="K433" i="491" a="1"/>
  <c r="K433" i="491" s="1"/>
  <c r="M433" i="491" s="1"/>
  <c r="J433" i="491" a="1"/>
  <c r="J433" i="491" s="1"/>
  <c r="H433" i="491"/>
  <c r="V432" i="491"/>
  <c r="W432" i="491" s="1"/>
  <c r="N432" i="491"/>
  <c r="K432" i="491" a="1"/>
  <c r="K432" i="491" s="1"/>
  <c r="M432" i="491" s="1"/>
  <c r="J432" i="491" a="1"/>
  <c r="J432" i="491" s="1"/>
  <c r="H432" i="491"/>
  <c r="V431" i="491"/>
  <c r="W431" i="491" s="1"/>
  <c r="N431" i="491"/>
  <c r="K431" i="491"/>
  <c r="M431" i="491" s="1"/>
  <c r="K431" i="491" a="1"/>
  <c r="J431" i="491"/>
  <c r="J431" i="491" a="1"/>
  <c r="H431" i="491"/>
  <c r="V430" i="491"/>
  <c r="W430" i="491" s="1"/>
  <c r="N430" i="491"/>
  <c r="K430" i="491" a="1"/>
  <c r="K430" i="491" s="1"/>
  <c r="M430" i="491" s="1"/>
  <c r="J430" i="491" a="1"/>
  <c r="J430" i="491" s="1"/>
  <c r="H430" i="491"/>
  <c r="N429" i="491"/>
  <c r="K429" i="491" a="1"/>
  <c r="K429" i="491" s="1"/>
  <c r="M429" i="491" s="1"/>
  <c r="H429" i="491"/>
  <c r="V428" i="491"/>
  <c r="W428" i="491" s="1"/>
  <c r="N428" i="491"/>
  <c r="K428" i="491" a="1"/>
  <c r="K428" i="491" s="1"/>
  <c r="M428" i="491" s="1"/>
  <c r="J428" i="491" a="1"/>
  <c r="J428" i="491" s="1"/>
  <c r="H428" i="491"/>
  <c r="V427" i="491"/>
  <c r="W427" i="491" s="1"/>
  <c r="N427" i="491"/>
  <c r="K427" i="491"/>
  <c r="M427" i="491" s="1"/>
  <c r="K427" i="491" a="1"/>
  <c r="J427" i="491"/>
  <c r="J427" i="491" a="1"/>
  <c r="H427" i="491"/>
  <c r="V426" i="491"/>
  <c r="W426" i="491" s="1"/>
  <c r="N426" i="491"/>
  <c r="K426" i="491" a="1"/>
  <c r="K426" i="491" s="1"/>
  <c r="M426" i="491" s="1"/>
  <c r="J426" i="491" a="1"/>
  <c r="J426" i="491" s="1"/>
  <c r="H426" i="491"/>
  <c r="V425" i="491"/>
  <c r="W425" i="491" s="1"/>
  <c r="N425" i="491"/>
  <c r="K425" i="491" a="1"/>
  <c r="K425" i="491" s="1"/>
  <c r="M425" i="491" s="1"/>
  <c r="J425" i="491" a="1"/>
  <c r="J425" i="491" s="1"/>
  <c r="H425" i="491"/>
  <c r="V424" i="491"/>
  <c r="W424" i="491" s="1"/>
  <c r="N424" i="491"/>
  <c r="K424" i="491" a="1"/>
  <c r="K424" i="491" s="1"/>
  <c r="M424" i="491" s="1"/>
  <c r="J424" i="491" a="1"/>
  <c r="J424" i="491" s="1"/>
  <c r="H424" i="491"/>
  <c r="V423" i="491"/>
  <c r="W423" i="491" s="1"/>
  <c r="N423" i="491"/>
  <c r="K423" i="491"/>
  <c r="M423" i="491" s="1"/>
  <c r="K423" i="491" a="1"/>
  <c r="J423" i="491"/>
  <c r="J423" i="491" a="1"/>
  <c r="H423" i="491"/>
  <c r="V422" i="491"/>
  <c r="N422" i="491"/>
  <c r="N456" i="491" s="1"/>
  <c r="K422" i="491" a="1"/>
  <c r="K422" i="491" s="1"/>
  <c r="J422" i="491" a="1"/>
  <c r="J422" i="491" s="1"/>
  <c r="H422" i="491"/>
  <c r="AA421" i="491"/>
  <c r="Z421" i="491"/>
  <c r="Y421" i="491"/>
  <c r="X421" i="491"/>
  <c r="U421" i="491"/>
  <c r="T421" i="491"/>
  <c r="S421" i="491"/>
  <c r="R421" i="491"/>
  <c r="Q421" i="491"/>
  <c r="P421" i="491"/>
  <c r="O421" i="491"/>
  <c r="R500" i="491" s="1"/>
  <c r="I421" i="491"/>
  <c r="G421" i="491"/>
  <c r="J421" i="491" s="1" a="1"/>
  <c r="J421" i="491" s="1"/>
  <c r="K420" i="491" a="1"/>
  <c r="K420" i="491" s="1"/>
  <c r="M420" i="491" s="1"/>
  <c r="H420" i="491"/>
  <c r="K419" i="491" a="1"/>
  <c r="K419" i="491" s="1"/>
  <c r="M419" i="491" s="1"/>
  <c r="H419" i="491"/>
  <c r="K418" i="491" a="1"/>
  <c r="K418" i="491" s="1"/>
  <c r="M418" i="491" s="1"/>
  <c r="H418" i="491"/>
  <c r="K417" i="491"/>
  <c r="M417" i="491" s="1"/>
  <c r="K417" i="491" a="1"/>
  <c r="H417" i="491"/>
  <c r="K416" i="491" a="1"/>
  <c r="K416" i="491" s="1"/>
  <c r="M416" i="491" s="1"/>
  <c r="H416" i="491"/>
  <c r="K415" i="491" a="1"/>
  <c r="K415" i="491" s="1"/>
  <c r="M415" i="491" s="1"/>
  <c r="H415" i="491"/>
  <c r="K414" i="491" a="1"/>
  <c r="K414" i="491" s="1"/>
  <c r="M414" i="491" s="1"/>
  <c r="H414" i="491"/>
  <c r="K413" i="491"/>
  <c r="M413" i="491" s="1"/>
  <c r="K413" i="491" a="1"/>
  <c r="H413" i="491"/>
  <c r="K412" i="491" a="1"/>
  <c r="K412" i="491" s="1"/>
  <c r="M412" i="491" s="1"/>
  <c r="H412" i="491"/>
  <c r="K411" i="491" a="1"/>
  <c r="K411" i="491" s="1"/>
  <c r="M411" i="491" s="1"/>
  <c r="H411" i="491"/>
  <c r="V410" i="491"/>
  <c r="W410" i="491" s="1"/>
  <c r="N410" i="491"/>
  <c r="K410" i="491" a="1"/>
  <c r="K410" i="491" s="1"/>
  <c r="M410" i="491" s="1"/>
  <c r="J410" i="491" a="1"/>
  <c r="J410" i="491" s="1"/>
  <c r="H410" i="491"/>
  <c r="V409" i="491"/>
  <c r="W409" i="491" s="1"/>
  <c r="N409" i="491"/>
  <c r="K409" i="491" a="1"/>
  <c r="K409" i="491" s="1"/>
  <c r="M409" i="491" s="1"/>
  <c r="J409" i="491" a="1"/>
  <c r="J409" i="491" s="1"/>
  <c r="H409" i="491"/>
  <c r="V408" i="491"/>
  <c r="W408" i="491" s="1"/>
  <c r="N408" i="491"/>
  <c r="K408" i="491" a="1"/>
  <c r="K408" i="491" s="1"/>
  <c r="M408" i="491" s="1"/>
  <c r="J408" i="491" a="1"/>
  <c r="J408" i="491" s="1"/>
  <c r="H408" i="491"/>
  <c r="V407" i="491"/>
  <c r="W407" i="491" s="1"/>
  <c r="N407" i="491"/>
  <c r="K407" i="491" a="1"/>
  <c r="K407" i="491" s="1"/>
  <c r="M407" i="491" s="1"/>
  <c r="J407" i="491" a="1"/>
  <c r="J407" i="491" s="1"/>
  <c r="H407" i="491"/>
  <c r="H406" i="491"/>
  <c r="V405" i="491"/>
  <c r="W405" i="491" s="1"/>
  <c r="N405" i="491"/>
  <c r="K405" i="491" a="1"/>
  <c r="K405" i="491" s="1"/>
  <c r="M405" i="491" s="1"/>
  <c r="J405" i="491" a="1"/>
  <c r="J405" i="491" s="1"/>
  <c r="H405" i="491"/>
  <c r="V404" i="491"/>
  <c r="W404" i="491" s="1"/>
  <c r="N404" i="491"/>
  <c r="K404" i="491" a="1"/>
  <c r="K404" i="491" s="1"/>
  <c r="M404" i="491" s="1"/>
  <c r="J404" i="491" a="1"/>
  <c r="J404" i="491" s="1"/>
  <c r="H404" i="491"/>
  <c r="H403" i="491"/>
  <c r="K402" i="491" a="1"/>
  <c r="K402" i="491" s="1"/>
  <c r="H402" i="491"/>
  <c r="W401" i="491"/>
  <c r="V401" i="491"/>
  <c r="N401" i="491"/>
  <c r="K401" i="491" a="1"/>
  <c r="K401" i="491" s="1"/>
  <c r="M401" i="491" s="1"/>
  <c r="J401" i="491" a="1"/>
  <c r="J401" i="491" s="1"/>
  <c r="H401" i="491"/>
  <c r="V400" i="491"/>
  <c r="W400" i="491" s="1"/>
  <c r="N400" i="491"/>
  <c r="K400" i="491" a="1"/>
  <c r="K400" i="491" s="1"/>
  <c r="M400" i="491" s="1"/>
  <c r="J400" i="491" a="1"/>
  <c r="J400" i="491" s="1"/>
  <c r="H400" i="491"/>
  <c r="V399" i="491"/>
  <c r="W399" i="491" s="1"/>
  <c r="N399" i="491"/>
  <c r="K399" i="491" a="1"/>
  <c r="K399" i="491" s="1"/>
  <c r="M399" i="491" s="1"/>
  <c r="J399" i="491" a="1"/>
  <c r="J399" i="491" s="1"/>
  <c r="H399" i="491"/>
  <c r="V398" i="491"/>
  <c r="W398" i="491" s="1"/>
  <c r="N398" i="491"/>
  <c r="K398" i="491" a="1"/>
  <c r="K398" i="491" s="1"/>
  <c r="M398" i="491" s="1"/>
  <c r="J398" i="491" a="1"/>
  <c r="J398" i="491" s="1"/>
  <c r="H398" i="491"/>
  <c r="V397" i="491"/>
  <c r="W397" i="491" s="1"/>
  <c r="N397" i="491"/>
  <c r="K397" i="491" a="1"/>
  <c r="K397" i="491" s="1"/>
  <c r="M397" i="491" s="1"/>
  <c r="J397" i="491" a="1"/>
  <c r="J397" i="491" s="1"/>
  <c r="H397" i="491"/>
  <c r="V396" i="491"/>
  <c r="W396" i="491" s="1"/>
  <c r="N396" i="491"/>
  <c r="K396" i="491" a="1"/>
  <c r="K396" i="491" s="1"/>
  <c r="M396" i="491" s="1"/>
  <c r="J396" i="491" a="1"/>
  <c r="J396" i="491" s="1"/>
  <c r="H396" i="491"/>
  <c r="V395" i="491"/>
  <c r="W395" i="491" s="1"/>
  <c r="N395" i="491"/>
  <c r="K395" i="491" a="1"/>
  <c r="K395" i="491" s="1"/>
  <c r="M395" i="491" s="1"/>
  <c r="J395" i="491" a="1"/>
  <c r="J395" i="491" s="1"/>
  <c r="H395" i="491"/>
  <c r="V394" i="491"/>
  <c r="W394" i="491" s="1"/>
  <c r="N394" i="491"/>
  <c r="K394" i="491" a="1"/>
  <c r="K394" i="491" s="1"/>
  <c r="M394" i="491" s="1"/>
  <c r="J394" i="491" a="1"/>
  <c r="J394" i="491" s="1"/>
  <c r="H394" i="491"/>
  <c r="V393" i="491"/>
  <c r="W393" i="491" s="1"/>
  <c r="N393" i="491"/>
  <c r="K393" i="491" a="1"/>
  <c r="K393" i="491" s="1"/>
  <c r="M393" i="491" s="1"/>
  <c r="J393" i="491" a="1"/>
  <c r="J393" i="491" s="1"/>
  <c r="H393" i="491"/>
  <c r="V392" i="491"/>
  <c r="W392" i="491" s="1"/>
  <c r="N392" i="491"/>
  <c r="K392" i="491" a="1"/>
  <c r="K392" i="491" s="1"/>
  <c r="M392" i="491" s="1"/>
  <c r="J392" i="491" a="1"/>
  <c r="J392" i="491" s="1"/>
  <c r="H392" i="491"/>
  <c r="K391" i="491" a="1"/>
  <c r="K391" i="491" s="1"/>
  <c r="M391" i="491" s="1"/>
  <c r="H391" i="491"/>
  <c r="K390" i="491" a="1"/>
  <c r="K390" i="491" s="1"/>
  <c r="M390" i="491" s="1"/>
  <c r="H390" i="491"/>
  <c r="K389" i="491" a="1"/>
  <c r="K389" i="491" s="1"/>
  <c r="M389" i="491" s="1"/>
  <c r="H389" i="491"/>
  <c r="K388" i="491" a="1"/>
  <c r="K388" i="491" s="1"/>
  <c r="M388" i="491" s="1"/>
  <c r="H388" i="491"/>
  <c r="N387" i="491"/>
  <c r="K387" i="491"/>
  <c r="M387" i="491" s="1"/>
  <c r="K387" i="491" a="1"/>
  <c r="H387" i="491"/>
  <c r="N386" i="491"/>
  <c r="K386" i="491" a="1"/>
  <c r="K386" i="491" s="1"/>
  <c r="M386" i="491" s="1"/>
  <c r="H386" i="491"/>
  <c r="N385" i="491"/>
  <c r="K385" i="491" a="1"/>
  <c r="K385" i="491" s="1"/>
  <c r="M385" i="491" s="1"/>
  <c r="H385" i="491"/>
  <c r="N384" i="491"/>
  <c r="K384" i="491" a="1"/>
  <c r="K384" i="491" s="1"/>
  <c r="M384" i="491" s="1"/>
  <c r="H384" i="491"/>
  <c r="V383" i="491"/>
  <c r="W383" i="491" s="1"/>
  <c r="N383" i="491"/>
  <c r="K383" i="491"/>
  <c r="M383" i="491" s="1"/>
  <c r="K383" i="491" a="1"/>
  <c r="J383" i="491"/>
  <c r="J383" i="491" a="1"/>
  <c r="H383" i="491"/>
  <c r="V382" i="491"/>
  <c r="W382" i="491" s="1"/>
  <c r="N382" i="491"/>
  <c r="K382" i="491" a="1"/>
  <c r="K382" i="491" s="1"/>
  <c r="M382" i="491" s="1"/>
  <c r="J382" i="491" a="1"/>
  <c r="J382" i="491" s="1"/>
  <c r="H382" i="491"/>
  <c r="V381" i="491"/>
  <c r="W381" i="491" s="1"/>
  <c r="N381" i="491"/>
  <c r="K381" i="491" a="1"/>
  <c r="K381" i="491" s="1"/>
  <c r="M381" i="491" s="1"/>
  <c r="J381" i="491" a="1"/>
  <c r="J381" i="491" s="1"/>
  <c r="H381" i="491"/>
  <c r="V380" i="491"/>
  <c r="W380" i="491" s="1"/>
  <c r="N380" i="491"/>
  <c r="K380" i="491" a="1"/>
  <c r="K380" i="491" s="1"/>
  <c r="M380" i="491" s="1"/>
  <c r="J380" i="491" a="1"/>
  <c r="J380" i="491" s="1"/>
  <c r="H380" i="491"/>
  <c r="V379" i="491"/>
  <c r="W379" i="491" s="1"/>
  <c r="N379" i="491"/>
  <c r="K379" i="491"/>
  <c r="M379" i="491" s="1"/>
  <c r="K379" i="491" a="1"/>
  <c r="J379" i="491"/>
  <c r="J379" i="491" a="1"/>
  <c r="H379" i="491"/>
  <c r="V378" i="491"/>
  <c r="W378" i="491" s="1"/>
  <c r="N378" i="491"/>
  <c r="K378" i="491" a="1"/>
  <c r="K378" i="491" s="1"/>
  <c r="M378" i="491" s="1"/>
  <c r="J378" i="491" a="1"/>
  <c r="J378" i="491" s="1"/>
  <c r="H378" i="491"/>
  <c r="V377" i="491"/>
  <c r="W377" i="491" s="1"/>
  <c r="N377" i="491"/>
  <c r="K377" i="491" a="1"/>
  <c r="K377" i="491" s="1"/>
  <c r="M377" i="491" s="1"/>
  <c r="J377" i="491" a="1"/>
  <c r="J377" i="491" s="1"/>
  <c r="H377" i="491"/>
  <c r="V376" i="491"/>
  <c r="W376" i="491" s="1"/>
  <c r="N376" i="491"/>
  <c r="K376" i="491" a="1"/>
  <c r="K376" i="491" s="1"/>
  <c r="M376" i="491" s="1"/>
  <c r="J376" i="491" a="1"/>
  <c r="J376" i="491" s="1"/>
  <c r="H376" i="491"/>
  <c r="V375" i="491"/>
  <c r="W375" i="491" s="1"/>
  <c r="N375" i="491"/>
  <c r="K375" i="491"/>
  <c r="M375" i="491" s="1"/>
  <c r="K375" i="491" a="1"/>
  <c r="J375" i="491"/>
  <c r="J375" i="491" a="1"/>
  <c r="H375" i="491"/>
  <c r="V374" i="491"/>
  <c r="W374" i="491" s="1"/>
  <c r="N374" i="491"/>
  <c r="K374" i="491" a="1"/>
  <c r="K374" i="491" s="1"/>
  <c r="M374" i="491" s="1"/>
  <c r="J374" i="491" a="1"/>
  <c r="J374" i="491" s="1"/>
  <c r="H374" i="491"/>
  <c r="V373" i="491"/>
  <c r="W373" i="491" s="1"/>
  <c r="N373" i="491"/>
  <c r="K373" i="491" a="1"/>
  <c r="K373" i="491" s="1"/>
  <c r="M373" i="491" s="1"/>
  <c r="J373" i="491" a="1"/>
  <c r="J373" i="491" s="1"/>
  <c r="H373" i="491"/>
  <c r="V372" i="491"/>
  <c r="W372" i="491" s="1"/>
  <c r="N372" i="491"/>
  <c r="K372" i="491" a="1"/>
  <c r="K372" i="491" s="1"/>
  <c r="M372" i="491" s="1"/>
  <c r="J372" i="491" a="1"/>
  <c r="J372" i="491" s="1"/>
  <c r="H372" i="491"/>
  <c r="K371" i="491" a="1"/>
  <c r="K371" i="491" s="1"/>
  <c r="M371" i="491" s="1"/>
  <c r="H371" i="491"/>
  <c r="K370" i="491" a="1"/>
  <c r="K370" i="491" s="1"/>
  <c r="M370" i="491" s="1"/>
  <c r="H370" i="491"/>
  <c r="K369" i="491" a="1"/>
  <c r="K369" i="491" s="1"/>
  <c r="M369" i="491" s="1"/>
  <c r="H369" i="491"/>
  <c r="V368" i="491"/>
  <c r="W368" i="491" s="1"/>
  <c r="N368" i="491"/>
  <c r="K368" i="491"/>
  <c r="M368" i="491" s="1"/>
  <c r="K368" i="491" a="1"/>
  <c r="J368" i="491"/>
  <c r="J368" i="491" a="1"/>
  <c r="H368" i="491"/>
  <c r="V367" i="491"/>
  <c r="W367" i="491" s="1"/>
  <c r="N367" i="491"/>
  <c r="K367" i="491" a="1"/>
  <c r="K367" i="491" s="1"/>
  <c r="M367" i="491" s="1"/>
  <c r="J367" i="491" a="1"/>
  <c r="J367" i="491" s="1"/>
  <c r="H367" i="491"/>
  <c r="V366" i="491"/>
  <c r="W366" i="491" s="1"/>
  <c r="N366" i="491"/>
  <c r="K366" i="491" a="1"/>
  <c r="K366" i="491" s="1"/>
  <c r="M366" i="491" s="1"/>
  <c r="J366" i="491" a="1"/>
  <c r="J366" i="491" s="1"/>
  <c r="H366" i="491"/>
  <c r="K365" i="491" a="1"/>
  <c r="K365" i="491" s="1"/>
  <c r="H365" i="491"/>
  <c r="V364" i="491"/>
  <c r="W364" i="491" s="1"/>
  <c r="N364" i="491"/>
  <c r="N421" i="491" s="1"/>
  <c r="K364" i="491" a="1"/>
  <c r="K364" i="491" s="1"/>
  <c r="J364" i="491" a="1"/>
  <c r="J364" i="491" s="1"/>
  <c r="H364" i="491"/>
  <c r="AA363" i="491"/>
  <c r="AA497" i="491" s="1"/>
  <c r="Z363" i="491"/>
  <c r="Z497" i="491" s="1"/>
  <c r="Y363" i="491"/>
  <c r="Y497" i="491" s="1"/>
  <c r="X363" i="491"/>
  <c r="X497" i="491" s="1"/>
  <c r="U363" i="491"/>
  <c r="U497" i="491" s="1"/>
  <c r="T363" i="491"/>
  <c r="T497" i="491" s="1"/>
  <c r="S363" i="491"/>
  <c r="S497" i="491" s="1"/>
  <c r="R363" i="491"/>
  <c r="R497" i="491" s="1"/>
  <c r="Q363" i="491"/>
  <c r="Q497" i="491" s="1"/>
  <c r="P363" i="491"/>
  <c r="P497" i="491" s="1"/>
  <c r="O363" i="491"/>
  <c r="I363" i="491"/>
  <c r="I497" i="491" s="1"/>
  <c r="B505" i="491" s="1"/>
  <c r="G363" i="491"/>
  <c r="G497" i="491" s="1"/>
  <c r="V362" i="491"/>
  <c r="W362" i="491" s="1"/>
  <c r="N362" i="491"/>
  <c r="K362" i="491" a="1"/>
  <c r="K362" i="491" s="1"/>
  <c r="M362" i="491" s="1"/>
  <c r="J362" i="491" a="1"/>
  <c r="J362" i="491" s="1"/>
  <c r="H362" i="491"/>
  <c r="V361" i="491"/>
  <c r="W361" i="491" s="1"/>
  <c r="N361" i="491"/>
  <c r="K361" i="491" a="1"/>
  <c r="K361" i="491" s="1"/>
  <c r="M361" i="491" s="1"/>
  <c r="J361" i="491" a="1"/>
  <c r="J361" i="491" s="1"/>
  <c r="H361" i="491"/>
  <c r="K360" i="491" a="1"/>
  <c r="K360" i="491" s="1"/>
  <c r="M360" i="491" s="1"/>
  <c r="H360" i="491"/>
  <c r="K359" i="491" a="1"/>
  <c r="K359" i="491" s="1"/>
  <c r="M359" i="491" s="1"/>
  <c r="H359" i="491"/>
  <c r="K358" i="491" a="1"/>
  <c r="K358" i="491" s="1"/>
  <c r="M358" i="491" s="1"/>
  <c r="H358" i="491"/>
  <c r="K357" i="491" a="1"/>
  <c r="K357" i="491" s="1"/>
  <c r="M357" i="491" s="1"/>
  <c r="H357" i="491"/>
  <c r="V356" i="491"/>
  <c r="W356" i="491" s="1"/>
  <c r="N356" i="491"/>
  <c r="K356" i="491"/>
  <c r="M356" i="491" s="1"/>
  <c r="K356" i="491" a="1"/>
  <c r="J356" i="491"/>
  <c r="J356" i="491" a="1"/>
  <c r="H356" i="491"/>
  <c r="V355" i="491"/>
  <c r="W355" i="491" s="1"/>
  <c r="N355" i="491"/>
  <c r="K355" i="491" a="1"/>
  <c r="K355" i="491" s="1"/>
  <c r="M355" i="491" s="1"/>
  <c r="J355" i="491" a="1"/>
  <c r="J355" i="491" s="1"/>
  <c r="H355" i="491"/>
  <c r="V354" i="491"/>
  <c r="W354" i="491" s="1"/>
  <c r="N354" i="491"/>
  <c r="K354" i="491" a="1"/>
  <c r="K354" i="491" s="1"/>
  <c r="M354" i="491" s="1"/>
  <c r="J354" i="491" a="1"/>
  <c r="J354" i="491" s="1"/>
  <c r="H354" i="491"/>
  <c r="V353" i="491"/>
  <c r="W353" i="491" s="1"/>
  <c r="N353" i="491"/>
  <c r="K353" i="491" a="1"/>
  <c r="K353" i="491" s="1"/>
  <c r="M353" i="491" s="1"/>
  <c r="J353" i="491" a="1"/>
  <c r="J353" i="491" s="1"/>
  <c r="H353" i="491"/>
  <c r="V352" i="491"/>
  <c r="W352" i="491" s="1"/>
  <c r="N352" i="491"/>
  <c r="K352" i="491"/>
  <c r="M352" i="491" s="1"/>
  <c r="K352" i="491" a="1"/>
  <c r="J352" i="491"/>
  <c r="J352" i="491" a="1"/>
  <c r="H352" i="491"/>
  <c r="K351" i="491" a="1"/>
  <c r="K351" i="491" s="1"/>
  <c r="M351" i="491" s="1"/>
  <c r="H351" i="491"/>
  <c r="K350" i="491" a="1"/>
  <c r="K350" i="491" s="1"/>
  <c r="M350" i="491" s="1"/>
  <c r="H350" i="491"/>
  <c r="V349" i="491"/>
  <c r="W349" i="491" s="1"/>
  <c r="N349" i="491"/>
  <c r="K349" i="491" a="1"/>
  <c r="K349" i="491" s="1"/>
  <c r="M349" i="491" s="1"/>
  <c r="J349" i="491" a="1"/>
  <c r="J349" i="491" s="1"/>
  <c r="H349" i="491"/>
  <c r="V348" i="491"/>
  <c r="W348" i="491" s="1"/>
  <c r="N348" i="491"/>
  <c r="K348" i="491" a="1"/>
  <c r="K348" i="491" s="1"/>
  <c r="M348" i="491" s="1"/>
  <c r="J348" i="491" a="1"/>
  <c r="J348" i="491" s="1"/>
  <c r="H348" i="491"/>
  <c r="V347" i="491"/>
  <c r="W347" i="491" s="1"/>
  <c r="N347" i="491"/>
  <c r="K347" i="491" a="1"/>
  <c r="K347" i="491" s="1"/>
  <c r="M347" i="491" s="1"/>
  <c r="J347" i="491" a="1"/>
  <c r="J347" i="491" s="1"/>
  <c r="H347" i="491"/>
  <c r="V346" i="491"/>
  <c r="W346" i="491" s="1"/>
  <c r="N346" i="491"/>
  <c r="K346" i="491" a="1"/>
  <c r="K346" i="491" s="1"/>
  <c r="M346" i="491" s="1"/>
  <c r="J346" i="491" a="1"/>
  <c r="J346" i="491" s="1"/>
  <c r="H346" i="491"/>
  <c r="V345" i="491"/>
  <c r="W345" i="491" s="1"/>
  <c r="N345" i="491"/>
  <c r="K345" i="491" a="1"/>
  <c r="K345" i="491" s="1"/>
  <c r="M345" i="491" s="1"/>
  <c r="J345" i="491" a="1"/>
  <c r="J345" i="491" s="1"/>
  <c r="H345" i="491"/>
  <c r="V344" i="491"/>
  <c r="W344" i="491" s="1"/>
  <c r="N344" i="491"/>
  <c r="N363" i="491" s="1"/>
  <c r="K344" i="491" a="1"/>
  <c r="K344" i="491" s="1"/>
  <c r="J344" i="491" a="1"/>
  <c r="J344" i="491" s="1"/>
  <c r="H344" i="491"/>
  <c r="X338" i="491"/>
  <c r="X337" i="491"/>
  <c r="X336" i="491"/>
  <c r="G336" i="491"/>
  <c r="C336" i="491"/>
  <c r="X335" i="491"/>
  <c r="I335" i="491"/>
  <c r="E335" i="491"/>
  <c r="I334" i="491"/>
  <c r="E334" i="491"/>
  <c r="I333" i="491"/>
  <c r="E333" i="491"/>
  <c r="K333" i="491" s="1"/>
  <c r="M333" i="491" s="1"/>
  <c r="X332" i="491"/>
  <c r="I332" i="491"/>
  <c r="I336" i="491" s="1"/>
  <c r="E332" i="491"/>
  <c r="E336" i="491" s="1"/>
  <c r="AA329" i="491"/>
  <c r="Z329" i="491"/>
  <c r="Y329" i="491"/>
  <c r="X329" i="491"/>
  <c r="U329" i="491"/>
  <c r="T329" i="491"/>
  <c r="S329" i="491"/>
  <c r="R329" i="491"/>
  <c r="Q329" i="491"/>
  <c r="P329" i="491"/>
  <c r="O329" i="491"/>
  <c r="R337" i="491" s="1"/>
  <c r="I329" i="491"/>
  <c r="G329" i="491"/>
  <c r="K328" i="491" a="1"/>
  <c r="K328" i="491" s="1"/>
  <c r="H328" i="491"/>
  <c r="K327" i="491" a="1"/>
  <c r="K327" i="491" s="1"/>
  <c r="H327" i="491"/>
  <c r="K326" i="491"/>
  <c r="K326" i="491" a="1"/>
  <c r="H326" i="491"/>
  <c r="V325" i="491"/>
  <c r="W325" i="491" s="1"/>
  <c r="N325" i="491"/>
  <c r="K325" i="491" a="1"/>
  <c r="K325" i="491" s="1"/>
  <c r="D325" i="491"/>
  <c r="H325" i="491" s="1"/>
  <c r="K324" i="491" a="1"/>
  <c r="K324" i="491" s="1"/>
  <c r="H324" i="491"/>
  <c r="V322" i="491"/>
  <c r="W322" i="491" s="1"/>
  <c r="N322" i="491"/>
  <c r="K322" i="491" a="1"/>
  <c r="K322" i="491" s="1"/>
  <c r="M322" i="491" s="1"/>
  <c r="J322" i="491" a="1"/>
  <c r="J322" i="491" s="1"/>
  <c r="H322" i="491"/>
  <c r="V321" i="491"/>
  <c r="W321" i="491" s="1"/>
  <c r="N321" i="491"/>
  <c r="K321" i="491" a="1"/>
  <c r="K321" i="491" s="1"/>
  <c r="M321" i="491" s="1"/>
  <c r="J321" i="491" a="1"/>
  <c r="J321" i="491" s="1"/>
  <c r="H321" i="491"/>
  <c r="V319" i="491"/>
  <c r="W319" i="491" s="1"/>
  <c r="N319" i="491"/>
  <c r="K319" i="491" a="1"/>
  <c r="K319" i="491" s="1"/>
  <c r="M319" i="491" s="1"/>
  <c r="J319" i="491" a="1"/>
  <c r="J319" i="491" s="1"/>
  <c r="H319" i="491"/>
  <c r="V318" i="491"/>
  <c r="W318" i="491" s="1"/>
  <c r="N318" i="491"/>
  <c r="K318" i="491" a="1"/>
  <c r="K318" i="491" s="1"/>
  <c r="M318" i="491" s="1"/>
  <c r="J318" i="491" a="1"/>
  <c r="J318" i="491" s="1"/>
  <c r="H318" i="491"/>
  <c r="V317" i="491"/>
  <c r="W317" i="491" s="1"/>
  <c r="N317" i="491"/>
  <c r="K317" i="491" a="1"/>
  <c r="K317" i="491" s="1"/>
  <c r="M317" i="491" s="1"/>
  <c r="J317" i="491" a="1"/>
  <c r="J317" i="491" s="1"/>
  <c r="H317" i="491"/>
  <c r="V316" i="491"/>
  <c r="V329" i="491" s="1"/>
  <c r="N316" i="491"/>
  <c r="N329" i="491" s="1"/>
  <c r="K316" i="491" a="1"/>
  <c r="K316" i="491" s="1"/>
  <c r="M316" i="491" s="1"/>
  <c r="J316" i="491" a="1"/>
  <c r="J316" i="491" s="1"/>
  <c r="H316" i="491"/>
  <c r="AA315" i="491"/>
  <c r="Z315" i="491"/>
  <c r="Y315" i="491"/>
  <c r="X315" i="491"/>
  <c r="U315" i="491"/>
  <c r="T315" i="491"/>
  <c r="S315" i="491"/>
  <c r="Q315" i="491"/>
  <c r="P315" i="491"/>
  <c r="O315" i="491"/>
  <c r="I315" i="491"/>
  <c r="G315" i="491"/>
  <c r="V314" i="491"/>
  <c r="W314" i="491" s="1"/>
  <c r="N314" i="491"/>
  <c r="K314" i="491" a="1"/>
  <c r="K314" i="491" s="1"/>
  <c r="M314" i="491" s="1"/>
  <c r="J314" i="491" a="1"/>
  <c r="J314" i="491" s="1"/>
  <c r="H314" i="491"/>
  <c r="V312" i="491"/>
  <c r="W312" i="491" s="1"/>
  <c r="N312" i="491"/>
  <c r="K312" i="491" a="1"/>
  <c r="K312" i="491" s="1"/>
  <c r="M312" i="491" s="1"/>
  <c r="J312" i="491" a="1"/>
  <c r="J312" i="491" s="1"/>
  <c r="H312" i="491"/>
  <c r="V311" i="491"/>
  <c r="W311" i="491" s="1"/>
  <c r="N311" i="491"/>
  <c r="K311" i="491" a="1"/>
  <c r="K311" i="491" s="1"/>
  <c r="M311" i="491" s="1"/>
  <c r="J311" i="491" a="1"/>
  <c r="J311" i="491" s="1"/>
  <c r="H311" i="491"/>
  <c r="V310" i="491"/>
  <c r="W310" i="491" s="1"/>
  <c r="N310" i="491"/>
  <c r="K310" i="491" a="1"/>
  <c r="K310" i="491" s="1"/>
  <c r="M310" i="491" s="1"/>
  <c r="J310" i="491" a="1"/>
  <c r="J310" i="491" s="1"/>
  <c r="H310" i="491"/>
  <c r="V309" i="491"/>
  <c r="W309" i="491" s="1"/>
  <c r="N309" i="491"/>
  <c r="K309" i="491" a="1"/>
  <c r="K309" i="491" s="1"/>
  <c r="M309" i="491" s="1"/>
  <c r="J309" i="491" a="1"/>
  <c r="J309" i="491" s="1"/>
  <c r="H309" i="491"/>
  <c r="V308" i="491"/>
  <c r="N308" i="491"/>
  <c r="N315" i="491" s="1"/>
  <c r="K308" i="491" a="1"/>
  <c r="K308" i="491" s="1"/>
  <c r="J308" i="491" a="1"/>
  <c r="J308" i="491" s="1"/>
  <c r="H308" i="491"/>
  <c r="AA307" i="491"/>
  <c r="Z307" i="491"/>
  <c r="Y307" i="491"/>
  <c r="X307" i="491"/>
  <c r="U307" i="491"/>
  <c r="T307" i="491"/>
  <c r="S307" i="491"/>
  <c r="Q307" i="491"/>
  <c r="P307" i="491"/>
  <c r="O307" i="491"/>
  <c r="I307" i="491"/>
  <c r="G307" i="491"/>
  <c r="V306" i="491"/>
  <c r="W306" i="491" s="1"/>
  <c r="N306" i="491"/>
  <c r="K306" i="491" a="1"/>
  <c r="K306" i="491" s="1"/>
  <c r="M306" i="491" s="1"/>
  <c r="J306" i="491" a="1"/>
  <c r="J306" i="491" s="1"/>
  <c r="H306" i="491"/>
  <c r="V305" i="491"/>
  <c r="W305" i="491" s="1"/>
  <c r="N305" i="491"/>
  <c r="K305" i="491" a="1"/>
  <c r="K305" i="491" s="1"/>
  <c r="M305" i="491" s="1"/>
  <c r="J305" i="491" a="1"/>
  <c r="J305" i="491" s="1"/>
  <c r="H305" i="491"/>
  <c r="V304" i="491"/>
  <c r="W304" i="491" s="1"/>
  <c r="N304" i="491"/>
  <c r="K304" i="491" a="1"/>
  <c r="K304" i="491" s="1"/>
  <c r="M304" i="491" s="1"/>
  <c r="J304" i="491" a="1"/>
  <c r="J304" i="491" s="1"/>
  <c r="H304" i="491"/>
  <c r="V303" i="491"/>
  <c r="W303" i="491" s="1"/>
  <c r="N303" i="491"/>
  <c r="K303" i="491" a="1"/>
  <c r="K303" i="491" s="1"/>
  <c r="M303" i="491" s="1"/>
  <c r="J303" i="491" a="1"/>
  <c r="J303" i="491" s="1"/>
  <c r="H303" i="491"/>
  <c r="V302" i="491"/>
  <c r="W302" i="491" s="1"/>
  <c r="N302" i="491"/>
  <c r="K302" i="491" a="1"/>
  <c r="K302" i="491" s="1"/>
  <c r="M302" i="491" s="1"/>
  <c r="J302" i="491" a="1"/>
  <c r="J302" i="491" s="1"/>
  <c r="H302" i="491"/>
  <c r="V301" i="491"/>
  <c r="W301" i="491" s="1"/>
  <c r="N301" i="491"/>
  <c r="K301" i="491" a="1"/>
  <c r="K301" i="491" s="1"/>
  <c r="M301" i="491" s="1"/>
  <c r="J301" i="491" a="1"/>
  <c r="J301" i="491" s="1"/>
  <c r="H301" i="491"/>
  <c r="V300" i="491"/>
  <c r="W300" i="491" s="1"/>
  <c r="N300" i="491"/>
  <c r="K300" i="491" a="1"/>
  <c r="K300" i="491" s="1"/>
  <c r="M300" i="491" s="1"/>
  <c r="J300" i="491" a="1"/>
  <c r="J300" i="491" s="1"/>
  <c r="H300" i="491"/>
  <c r="V299" i="491"/>
  <c r="W299" i="491" s="1"/>
  <c r="N299" i="491"/>
  <c r="K299" i="491" a="1"/>
  <c r="K299" i="491" s="1"/>
  <c r="M299" i="491" s="1"/>
  <c r="J299" i="491" a="1"/>
  <c r="J299" i="491" s="1"/>
  <c r="H299" i="491"/>
  <c r="V298" i="491"/>
  <c r="W298" i="491" s="1"/>
  <c r="N298" i="491"/>
  <c r="K298" i="491" a="1"/>
  <c r="K298" i="491" s="1"/>
  <c r="M298" i="491" s="1"/>
  <c r="J298" i="491" a="1"/>
  <c r="J298" i="491" s="1"/>
  <c r="H298" i="491"/>
  <c r="V297" i="491"/>
  <c r="W297" i="491" s="1"/>
  <c r="N297" i="491"/>
  <c r="K297" i="491" a="1"/>
  <c r="K297" i="491" s="1"/>
  <c r="M297" i="491" s="1"/>
  <c r="J297" i="491" a="1"/>
  <c r="J297" i="491" s="1"/>
  <c r="H297" i="491"/>
  <c r="V296" i="491"/>
  <c r="W296" i="491" s="1"/>
  <c r="N296" i="491"/>
  <c r="K296" i="491" a="1"/>
  <c r="K296" i="491" s="1"/>
  <c r="M296" i="491" s="1"/>
  <c r="J296" i="491" a="1"/>
  <c r="J296" i="491" s="1"/>
  <c r="H296" i="491"/>
  <c r="V295" i="491"/>
  <c r="W295" i="491" s="1"/>
  <c r="N295" i="491"/>
  <c r="K295" i="491" a="1"/>
  <c r="K295" i="491" s="1"/>
  <c r="M295" i="491" s="1"/>
  <c r="J295" i="491" a="1"/>
  <c r="J295" i="491" s="1"/>
  <c r="H295" i="491"/>
  <c r="V294" i="491"/>
  <c r="W294" i="491" s="1"/>
  <c r="N294" i="491"/>
  <c r="K294" i="491" a="1"/>
  <c r="K294" i="491" s="1"/>
  <c r="M294" i="491" s="1"/>
  <c r="J294" i="491" a="1"/>
  <c r="J294" i="491" s="1"/>
  <c r="H294" i="491"/>
  <c r="V293" i="491"/>
  <c r="W293" i="491" s="1"/>
  <c r="N293" i="491"/>
  <c r="K293" i="491" a="1"/>
  <c r="K293" i="491" s="1"/>
  <c r="M293" i="491" s="1"/>
  <c r="J293" i="491" a="1"/>
  <c r="J293" i="491" s="1"/>
  <c r="H293" i="491"/>
  <c r="V292" i="491"/>
  <c r="W292" i="491" s="1"/>
  <c r="N292" i="491"/>
  <c r="K292" i="491" a="1"/>
  <c r="K292" i="491" s="1"/>
  <c r="J292" i="491" a="1"/>
  <c r="J292" i="491" s="1"/>
  <c r="H292" i="491"/>
  <c r="AA291" i="491"/>
  <c r="Z291" i="491"/>
  <c r="Y291" i="491"/>
  <c r="X291" i="491"/>
  <c r="U291" i="491"/>
  <c r="T291" i="491"/>
  <c r="S291" i="491"/>
  <c r="R291" i="491"/>
  <c r="Q291" i="491"/>
  <c r="P291" i="491"/>
  <c r="O291" i="491"/>
  <c r="I291" i="491"/>
  <c r="G291" i="491"/>
  <c r="V290" i="491"/>
  <c r="W290" i="491" s="1"/>
  <c r="N290" i="491"/>
  <c r="K290" i="491" a="1"/>
  <c r="K290" i="491" s="1"/>
  <c r="M290" i="491" s="1"/>
  <c r="J290" i="491" a="1"/>
  <c r="J290" i="491" s="1"/>
  <c r="H290" i="491"/>
  <c r="V289" i="491"/>
  <c r="W289" i="491" s="1"/>
  <c r="N289" i="491"/>
  <c r="K289" i="491" a="1"/>
  <c r="K289" i="491" s="1"/>
  <c r="M289" i="491" s="1"/>
  <c r="J289" i="491" a="1"/>
  <c r="J289" i="491" s="1"/>
  <c r="H289" i="491"/>
  <c r="V288" i="491"/>
  <c r="W288" i="491" s="1"/>
  <c r="N288" i="491"/>
  <c r="K288" i="491" a="1"/>
  <c r="K288" i="491" s="1"/>
  <c r="M288" i="491" s="1"/>
  <c r="J288" i="491" a="1"/>
  <c r="J288" i="491" s="1"/>
  <c r="H288" i="491"/>
  <c r="H287" i="491"/>
  <c r="H286" i="491"/>
  <c r="H285" i="491"/>
  <c r="V284" i="491"/>
  <c r="W284" i="491" s="1"/>
  <c r="N284" i="491"/>
  <c r="K284" i="491" a="1"/>
  <c r="K284" i="491" s="1"/>
  <c r="M284" i="491" s="1"/>
  <c r="J284" i="491" a="1"/>
  <c r="J284" i="491" s="1"/>
  <c r="H284" i="491"/>
  <c r="V283" i="491"/>
  <c r="W283" i="491" s="1"/>
  <c r="N283" i="491"/>
  <c r="K283" i="491" a="1"/>
  <c r="K283" i="491" s="1"/>
  <c r="M283" i="491" s="1"/>
  <c r="J283" i="491" a="1"/>
  <c r="J283" i="491" s="1"/>
  <c r="H283" i="491"/>
  <c r="N282" i="491"/>
  <c r="K282" i="491" a="1"/>
  <c r="K282" i="491" s="1"/>
  <c r="M282" i="491" s="1"/>
  <c r="H282" i="491"/>
  <c r="N281" i="491"/>
  <c r="K281" i="491" a="1"/>
  <c r="K281" i="491" s="1"/>
  <c r="M281" i="491" s="1"/>
  <c r="H281" i="491"/>
  <c r="N280" i="491"/>
  <c r="K280" i="491" a="1"/>
  <c r="K280" i="491" s="1"/>
  <c r="M280" i="491" s="1"/>
  <c r="H280" i="491"/>
  <c r="N279" i="491"/>
  <c r="K279" i="491" a="1"/>
  <c r="K279" i="491" s="1"/>
  <c r="M279" i="491" s="1"/>
  <c r="H279" i="491"/>
  <c r="N278" i="491"/>
  <c r="K278" i="491" a="1"/>
  <c r="K278" i="491" s="1"/>
  <c r="M278" i="491" s="1"/>
  <c r="H278" i="491"/>
  <c r="N277" i="491"/>
  <c r="K277" i="491"/>
  <c r="M277" i="491" s="1"/>
  <c r="K277" i="491" a="1"/>
  <c r="H277" i="491"/>
  <c r="V276" i="491"/>
  <c r="W276" i="491" s="1"/>
  <c r="N276" i="491"/>
  <c r="K276" i="491" a="1"/>
  <c r="K276" i="491" s="1"/>
  <c r="M276" i="491" s="1"/>
  <c r="J276" i="491" a="1"/>
  <c r="J276" i="491" s="1"/>
  <c r="H276" i="491"/>
  <c r="V275" i="491"/>
  <c r="W275" i="491" s="1"/>
  <c r="N275" i="491"/>
  <c r="K275" i="491"/>
  <c r="M275" i="491" s="1"/>
  <c r="K275" i="491" a="1"/>
  <c r="J275" i="491"/>
  <c r="J275" i="491" a="1"/>
  <c r="H275" i="491"/>
  <c r="V274" i="491"/>
  <c r="W274" i="491" s="1"/>
  <c r="N274" i="491"/>
  <c r="K274" i="491" a="1"/>
  <c r="K274" i="491" s="1"/>
  <c r="M274" i="491" s="1"/>
  <c r="J274" i="491" a="1"/>
  <c r="J274" i="491" s="1"/>
  <c r="H274" i="491"/>
  <c r="V273" i="491"/>
  <c r="W273" i="491" s="1"/>
  <c r="N273" i="491"/>
  <c r="K273" i="491"/>
  <c r="M273" i="491" s="1"/>
  <c r="K273" i="491" a="1"/>
  <c r="J273" i="491" a="1"/>
  <c r="J273" i="491" s="1"/>
  <c r="H273" i="491"/>
  <c r="V272" i="491"/>
  <c r="W272" i="491" s="1"/>
  <c r="N272" i="491"/>
  <c r="K272" i="491" a="1"/>
  <c r="K272" i="491" s="1"/>
  <c r="M272" i="491" s="1"/>
  <c r="J272" i="491" a="1"/>
  <c r="J272" i="491" s="1"/>
  <c r="H272" i="491"/>
  <c r="V271" i="491"/>
  <c r="W271" i="491" s="1"/>
  <c r="N271" i="491"/>
  <c r="K271" i="491" a="1"/>
  <c r="K271" i="491" s="1"/>
  <c r="M271" i="491" s="1"/>
  <c r="J271" i="491" a="1"/>
  <c r="J271" i="491" s="1"/>
  <c r="H271" i="491"/>
  <c r="V270" i="491"/>
  <c r="W270" i="491" s="1"/>
  <c r="N270" i="491"/>
  <c r="K270" i="491" a="1"/>
  <c r="K270" i="491" s="1"/>
  <c r="M270" i="491" s="1"/>
  <c r="J270" i="491" a="1"/>
  <c r="J270" i="491" s="1"/>
  <c r="H270" i="491"/>
  <c r="V269" i="491"/>
  <c r="W269" i="491" s="1"/>
  <c r="N269" i="491"/>
  <c r="K269" i="491" a="1"/>
  <c r="K269" i="491" s="1"/>
  <c r="M269" i="491" s="1"/>
  <c r="J269" i="491" a="1"/>
  <c r="J269" i="491" s="1"/>
  <c r="H269" i="491"/>
  <c r="V268" i="491"/>
  <c r="W268" i="491" s="1"/>
  <c r="N268" i="491"/>
  <c r="K268" i="491" a="1"/>
  <c r="K268" i="491" s="1"/>
  <c r="M268" i="491" s="1"/>
  <c r="J268" i="491" a="1"/>
  <c r="J268" i="491" s="1"/>
  <c r="H268" i="491"/>
  <c r="V267" i="491"/>
  <c r="W267" i="491" s="1"/>
  <c r="N267" i="491"/>
  <c r="K267" i="491" a="1"/>
  <c r="K267" i="491" s="1"/>
  <c r="M267" i="491" s="1"/>
  <c r="J267" i="491" a="1"/>
  <c r="J267" i="491" s="1"/>
  <c r="H267" i="491"/>
  <c r="V266" i="491"/>
  <c r="W266" i="491" s="1"/>
  <c r="N266" i="491"/>
  <c r="K266" i="491" a="1"/>
  <c r="K266" i="491" s="1"/>
  <c r="M266" i="491" s="1"/>
  <c r="J266" i="491" a="1"/>
  <c r="J266" i="491" s="1"/>
  <c r="H266" i="491"/>
  <c r="V265" i="491"/>
  <c r="W265" i="491" s="1"/>
  <c r="N265" i="491"/>
  <c r="K265" i="491" a="1"/>
  <c r="K265" i="491" s="1"/>
  <c r="M265" i="491" s="1"/>
  <c r="J265" i="491" a="1"/>
  <c r="J265" i="491" s="1"/>
  <c r="H265" i="491"/>
  <c r="N264" i="491"/>
  <c r="K264" i="491" a="1"/>
  <c r="K264" i="491" s="1"/>
  <c r="M264" i="491" s="1"/>
  <c r="H264" i="491"/>
  <c r="V263" i="491"/>
  <c r="W263" i="491" s="1"/>
  <c r="N263" i="491"/>
  <c r="K263" i="491"/>
  <c r="M263" i="491" s="1"/>
  <c r="K263" i="491" a="1"/>
  <c r="J263" i="491"/>
  <c r="J263" i="491" a="1"/>
  <c r="H263" i="491"/>
  <c r="V262" i="491"/>
  <c r="W262" i="491" s="1"/>
  <c r="N262" i="491"/>
  <c r="K262" i="491" a="1"/>
  <c r="K262" i="491" s="1"/>
  <c r="M262" i="491" s="1"/>
  <c r="J262" i="491" a="1"/>
  <c r="J262" i="491" s="1"/>
  <c r="H262" i="491"/>
  <c r="V261" i="491"/>
  <c r="W261" i="491" s="1"/>
  <c r="N261" i="491"/>
  <c r="K261" i="491" a="1"/>
  <c r="K261" i="491" s="1"/>
  <c r="M261" i="491" s="1"/>
  <c r="J261" i="491" a="1"/>
  <c r="J261" i="491" s="1"/>
  <c r="H261" i="491"/>
  <c r="V260" i="491"/>
  <c r="W260" i="491" s="1"/>
  <c r="N260" i="491"/>
  <c r="K260" i="491" a="1"/>
  <c r="K260" i="491" s="1"/>
  <c r="M260" i="491" s="1"/>
  <c r="J260" i="491" a="1"/>
  <c r="J260" i="491" s="1"/>
  <c r="H260" i="491"/>
  <c r="V259" i="491"/>
  <c r="W259" i="491" s="1"/>
  <c r="N259" i="491"/>
  <c r="K259" i="491" a="1"/>
  <c r="K259" i="491" s="1"/>
  <c r="M259" i="491" s="1"/>
  <c r="J259" i="491" a="1"/>
  <c r="J259" i="491" s="1"/>
  <c r="H259" i="491"/>
  <c r="V258" i="491"/>
  <c r="W258" i="491" s="1"/>
  <c r="N258" i="491"/>
  <c r="K258" i="491" a="1"/>
  <c r="K258" i="491" s="1"/>
  <c r="M258" i="491" s="1"/>
  <c r="J258" i="491" a="1"/>
  <c r="J258" i="491" s="1"/>
  <c r="H258" i="491"/>
  <c r="V257" i="491"/>
  <c r="N257" i="491"/>
  <c r="K257" i="491" a="1"/>
  <c r="K257" i="491" s="1"/>
  <c r="J257" i="491" a="1"/>
  <c r="J257" i="491" s="1"/>
  <c r="H257" i="491"/>
  <c r="AA256" i="491"/>
  <c r="Z256" i="491"/>
  <c r="Y256" i="491"/>
  <c r="X256" i="491"/>
  <c r="U256" i="491"/>
  <c r="T256" i="491"/>
  <c r="S256" i="491"/>
  <c r="R256" i="491"/>
  <c r="Q256" i="491"/>
  <c r="P256" i="491"/>
  <c r="O256" i="491"/>
  <c r="R333" i="491" s="1"/>
  <c r="I256" i="491"/>
  <c r="G256" i="491"/>
  <c r="K249" i="491" a="1"/>
  <c r="K249" i="491" s="1"/>
  <c r="M249" i="491" s="1"/>
  <c r="K248" i="491" a="1"/>
  <c r="K248" i="491" s="1"/>
  <c r="M248" i="491" s="1"/>
  <c r="K247" i="491" a="1"/>
  <c r="K247" i="491" s="1"/>
  <c r="M247" i="491" s="1"/>
  <c r="K246" i="491" a="1"/>
  <c r="K246" i="491" s="1"/>
  <c r="M246" i="491" s="1"/>
  <c r="V245" i="491"/>
  <c r="W245" i="491" s="1"/>
  <c r="N245" i="491"/>
  <c r="K245" i="491" a="1"/>
  <c r="K245" i="491" s="1"/>
  <c r="M245" i="491" s="1"/>
  <c r="J245" i="491" a="1"/>
  <c r="J245" i="491" s="1"/>
  <c r="H245" i="491"/>
  <c r="V244" i="491"/>
  <c r="W244" i="491" s="1"/>
  <c r="N244" i="491"/>
  <c r="K244" i="491"/>
  <c r="M244" i="491" s="1"/>
  <c r="K244" i="491" a="1"/>
  <c r="J244" i="491"/>
  <c r="J244" i="491" a="1"/>
  <c r="H244" i="491"/>
  <c r="V243" i="491"/>
  <c r="W243" i="491" s="1"/>
  <c r="N243" i="491"/>
  <c r="K243" i="491" a="1"/>
  <c r="K243" i="491" s="1"/>
  <c r="M243" i="491" s="1"/>
  <c r="J243" i="491" a="1"/>
  <c r="J243" i="491" s="1"/>
  <c r="H243" i="491"/>
  <c r="V242" i="491"/>
  <c r="W242" i="491" s="1"/>
  <c r="N242" i="491"/>
  <c r="K242" i="491" a="1"/>
  <c r="K242" i="491" s="1"/>
  <c r="M242" i="491" s="1"/>
  <c r="J242" i="491" a="1"/>
  <c r="J242" i="491" s="1"/>
  <c r="H242" i="491"/>
  <c r="M241" i="491"/>
  <c r="V240" i="491"/>
  <c r="W240" i="491" s="1"/>
  <c r="N240" i="491"/>
  <c r="K240" i="491"/>
  <c r="M240" i="491" s="1"/>
  <c r="K240" i="491" a="1"/>
  <c r="J240" i="491"/>
  <c r="J240" i="491" a="1"/>
  <c r="H240" i="491"/>
  <c r="V239" i="491"/>
  <c r="W239" i="491" s="1"/>
  <c r="N239" i="491"/>
  <c r="K239" i="491" a="1"/>
  <c r="K239" i="491" s="1"/>
  <c r="M239" i="491" s="1"/>
  <c r="J239" i="491" a="1"/>
  <c r="J239" i="491" s="1"/>
  <c r="H239" i="491"/>
  <c r="K238" i="491" a="1"/>
  <c r="K238" i="491" s="1"/>
  <c r="M238" i="491" s="1"/>
  <c r="H238" i="491"/>
  <c r="H237" i="491"/>
  <c r="V236" i="491"/>
  <c r="W236" i="491" s="1"/>
  <c r="N236" i="491"/>
  <c r="K236" i="491" a="1"/>
  <c r="K236" i="491" s="1"/>
  <c r="M236" i="491" s="1"/>
  <c r="J236" i="491" a="1"/>
  <c r="J236" i="491" s="1"/>
  <c r="H236" i="491"/>
  <c r="V235" i="491"/>
  <c r="W235" i="491" s="1"/>
  <c r="N235" i="491"/>
  <c r="K235" i="491" a="1"/>
  <c r="K235" i="491" s="1"/>
  <c r="M235" i="491" s="1"/>
  <c r="J235" i="491" a="1"/>
  <c r="J235" i="491" s="1"/>
  <c r="H235" i="491"/>
  <c r="V234" i="491"/>
  <c r="W234" i="491" s="1"/>
  <c r="N234" i="491"/>
  <c r="K234" i="491" a="1"/>
  <c r="K234" i="491" s="1"/>
  <c r="M234" i="491" s="1"/>
  <c r="J234" i="491" a="1"/>
  <c r="J234" i="491" s="1"/>
  <c r="H234" i="491"/>
  <c r="V233" i="491"/>
  <c r="W233" i="491" s="1"/>
  <c r="N233" i="491"/>
  <c r="K233" i="491"/>
  <c r="M233" i="491" s="1"/>
  <c r="K233" i="491" a="1"/>
  <c r="J233" i="491"/>
  <c r="J233" i="491" a="1"/>
  <c r="H233" i="491"/>
  <c r="V232" i="491"/>
  <c r="W232" i="491" s="1"/>
  <c r="N232" i="491"/>
  <c r="K232" i="491" a="1"/>
  <c r="K232" i="491" s="1"/>
  <c r="M232" i="491" s="1"/>
  <c r="J232" i="491" a="1"/>
  <c r="J232" i="491" s="1"/>
  <c r="H232" i="491"/>
  <c r="V231" i="491"/>
  <c r="W231" i="491" s="1"/>
  <c r="N231" i="491"/>
  <c r="K231" i="491" a="1"/>
  <c r="K231" i="491" s="1"/>
  <c r="M231" i="491" s="1"/>
  <c r="J231" i="491" a="1"/>
  <c r="J231" i="491" s="1"/>
  <c r="H231" i="491"/>
  <c r="V230" i="491"/>
  <c r="W230" i="491" s="1"/>
  <c r="N230" i="491"/>
  <c r="K230" i="491" a="1"/>
  <c r="K230" i="491" s="1"/>
  <c r="M230" i="491" s="1"/>
  <c r="J230" i="491" a="1"/>
  <c r="J230" i="491" s="1"/>
  <c r="H230" i="491"/>
  <c r="V229" i="491"/>
  <c r="W229" i="491" s="1"/>
  <c r="N229" i="491"/>
  <c r="K229" i="491"/>
  <c r="M229" i="491" s="1"/>
  <c r="K229" i="491" a="1"/>
  <c r="J229" i="491"/>
  <c r="J229" i="491" a="1"/>
  <c r="H229" i="491"/>
  <c r="V228" i="491"/>
  <c r="W228" i="491" s="1"/>
  <c r="N228" i="491"/>
  <c r="K228" i="491" a="1"/>
  <c r="K228" i="491" s="1"/>
  <c r="M228" i="491" s="1"/>
  <c r="J228" i="491" a="1"/>
  <c r="J228" i="491" s="1"/>
  <c r="H228" i="491"/>
  <c r="V227" i="491"/>
  <c r="W227" i="491" s="1"/>
  <c r="N227" i="491"/>
  <c r="K227" i="491" a="1"/>
  <c r="K227" i="491" s="1"/>
  <c r="M227" i="491" s="1"/>
  <c r="J227" i="491" a="1"/>
  <c r="J227" i="491" s="1"/>
  <c r="H227" i="491"/>
  <c r="N226" i="491"/>
  <c r="K226" i="491" a="1"/>
  <c r="K226" i="491" s="1"/>
  <c r="M226" i="491" s="1"/>
  <c r="N225" i="491"/>
  <c r="K225" i="491" a="1"/>
  <c r="K225" i="491" s="1"/>
  <c r="M225" i="491" s="1"/>
  <c r="N224" i="491"/>
  <c r="K224" i="491" a="1"/>
  <c r="K224" i="491" s="1"/>
  <c r="M224" i="491" s="1"/>
  <c r="N223" i="491"/>
  <c r="K223" i="491" a="1"/>
  <c r="K223" i="491" s="1"/>
  <c r="M223" i="491" s="1"/>
  <c r="N222" i="491"/>
  <c r="K222" i="491" a="1"/>
  <c r="K222" i="491" s="1"/>
  <c r="M222" i="491" s="1"/>
  <c r="H222" i="491"/>
  <c r="N221" i="491"/>
  <c r="K221" i="491" a="1"/>
  <c r="K221" i="491" s="1"/>
  <c r="M221" i="491" s="1"/>
  <c r="H221" i="491"/>
  <c r="N220" i="491"/>
  <c r="K220" i="491" a="1"/>
  <c r="K220" i="491" s="1"/>
  <c r="M220" i="491" s="1"/>
  <c r="H220" i="491"/>
  <c r="N219" i="491"/>
  <c r="K219" i="491" a="1"/>
  <c r="K219" i="491" s="1"/>
  <c r="M219" i="491" s="1"/>
  <c r="H219" i="491"/>
  <c r="V218" i="491"/>
  <c r="W218" i="491" s="1"/>
  <c r="N218" i="491"/>
  <c r="K218" i="491" a="1"/>
  <c r="K218" i="491" s="1"/>
  <c r="M218" i="491" s="1"/>
  <c r="H218" i="491"/>
  <c r="V217" i="491"/>
  <c r="W217" i="491" s="1"/>
  <c r="N217" i="491"/>
  <c r="K217" i="491" a="1"/>
  <c r="K217" i="491" s="1"/>
  <c r="M217" i="491" s="1"/>
  <c r="H217" i="491"/>
  <c r="V216" i="491"/>
  <c r="W216" i="491" s="1"/>
  <c r="N216" i="491"/>
  <c r="K216" i="491" a="1"/>
  <c r="K216" i="491" s="1"/>
  <c r="M216" i="491" s="1"/>
  <c r="H216" i="491"/>
  <c r="V215" i="491"/>
  <c r="W215" i="491" s="1"/>
  <c r="N215" i="491"/>
  <c r="K215" i="491" a="1"/>
  <c r="K215" i="491" s="1"/>
  <c r="M215" i="491" s="1"/>
  <c r="H215" i="491"/>
  <c r="V214" i="491"/>
  <c r="W214" i="491" s="1"/>
  <c r="N214" i="491"/>
  <c r="K214" i="491" a="1"/>
  <c r="K214" i="491" s="1"/>
  <c r="M214" i="491" s="1"/>
  <c r="H214" i="491"/>
  <c r="V213" i="491"/>
  <c r="W213" i="491" s="1"/>
  <c r="N213" i="491"/>
  <c r="K213" i="491" a="1"/>
  <c r="K213" i="491" s="1"/>
  <c r="M213" i="491" s="1"/>
  <c r="H213" i="491"/>
  <c r="V212" i="491"/>
  <c r="W212" i="491" s="1"/>
  <c r="N212" i="491"/>
  <c r="K212" i="491" a="1"/>
  <c r="K212" i="491" s="1"/>
  <c r="M212" i="491" s="1"/>
  <c r="H212" i="491"/>
  <c r="V211" i="491"/>
  <c r="W211" i="491" s="1"/>
  <c r="N211" i="491"/>
  <c r="K211" i="491" a="1"/>
  <c r="K211" i="491" s="1"/>
  <c r="M211" i="491" s="1"/>
  <c r="H211" i="491"/>
  <c r="V210" i="491"/>
  <c r="W210" i="491" s="1"/>
  <c r="N210" i="491"/>
  <c r="K210" i="491" a="1"/>
  <c r="K210" i="491" s="1"/>
  <c r="M210" i="491" s="1"/>
  <c r="H210" i="491"/>
  <c r="V209" i="491"/>
  <c r="W209" i="491" s="1"/>
  <c r="N209" i="491"/>
  <c r="K209" i="491" a="1"/>
  <c r="K209" i="491" s="1"/>
  <c r="M209" i="491" s="1"/>
  <c r="H209" i="491"/>
  <c r="V208" i="491"/>
  <c r="W208" i="491" s="1"/>
  <c r="N208" i="491"/>
  <c r="K208" i="491" a="1"/>
  <c r="K208" i="491" s="1"/>
  <c r="M208" i="491" s="1"/>
  <c r="H208" i="491"/>
  <c r="V207" i="491"/>
  <c r="W207" i="491" s="1"/>
  <c r="N207" i="491"/>
  <c r="K207" i="491" a="1"/>
  <c r="K207" i="491" s="1"/>
  <c r="M207" i="491" s="1"/>
  <c r="H207" i="491"/>
  <c r="V203" i="491"/>
  <c r="W203" i="491" s="1"/>
  <c r="N203" i="491"/>
  <c r="K203" i="491" a="1"/>
  <c r="K203" i="491" s="1"/>
  <c r="M203" i="491" s="1"/>
  <c r="H203" i="491"/>
  <c r="V202" i="491"/>
  <c r="W202" i="491" s="1"/>
  <c r="N202" i="491"/>
  <c r="K202" i="491"/>
  <c r="M202" i="491" s="1"/>
  <c r="K202" i="491" a="1"/>
  <c r="H202" i="491"/>
  <c r="V201" i="491"/>
  <c r="W201" i="491" s="1"/>
  <c r="N201" i="491"/>
  <c r="K201" i="491" a="1"/>
  <c r="K201" i="491" s="1"/>
  <c r="M201" i="491" s="1"/>
  <c r="J201" i="491" a="1"/>
  <c r="J201" i="491" s="1"/>
  <c r="H201" i="491"/>
  <c r="H200" i="491"/>
  <c r="V199" i="491"/>
  <c r="N199" i="491"/>
  <c r="K199" i="491" a="1"/>
  <c r="K199" i="491" s="1"/>
  <c r="J199" i="491" a="1"/>
  <c r="J199" i="491" s="1"/>
  <c r="H199" i="491"/>
  <c r="AA198" i="491"/>
  <c r="AA330" i="491" s="1"/>
  <c r="Z198" i="491"/>
  <c r="Z330" i="491" s="1"/>
  <c r="Y198" i="491"/>
  <c r="Y330" i="491" s="1"/>
  <c r="X198" i="491"/>
  <c r="X330" i="491" s="1"/>
  <c r="U198" i="491"/>
  <c r="U330" i="491" s="1"/>
  <c r="T198" i="491"/>
  <c r="T330" i="491" s="1"/>
  <c r="S198" i="491"/>
  <c r="S330" i="491" s="1"/>
  <c r="R198" i="491"/>
  <c r="R330" i="491" s="1"/>
  <c r="Q198" i="491"/>
  <c r="Q330" i="491" s="1"/>
  <c r="P198" i="491"/>
  <c r="O198" i="491"/>
  <c r="I198" i="491"/>
  <c r="I330" i="491" s="1"/>
  <c r="B338" i="491" s="1"/>
  <c r="G198" i="491"/>
  <c r="G330" i="491" s="1"/>
  <c r="V197" i="491"/>
  <c r="W197" i="491" s="1"/>
  <c r="N197" i="491"/>
  <c r="K197" i="491" a="1"/>
  <c r="K197" i="491" s="1"/>
  <c r="M197" i="491" s="1"/>
  <c r="J197" i="491" a="1"/>
  <c r="J197" i="491" s="1"/>
  <c r="H197" i="491"/>
  <c r="V196" i="491"/>
  <c r="W196" i="491" s="1"/>
  <c r="N196" i="491"/>
  <c r="K196" i="491" a="1"/>
  <c r="K196" i="491" s="1"/>
  <c r="M196" i="491" s="1"/>
  <c r="J196" i="491" a="1"/>
  <c r="J196" i="491" s="1"/>
  <c r="H196" i="491"/>
  <c r="K195" i="491" a="1"/>
  <c r="K195" i="491" s="1"/>
  <c r="M195" i="491" s="1"/>
  <c r="H195" i="491"/>
  <c r="K194" i="491" a="1"/>
  <c r="K194" i="491" s="1"/>
  <c r="M194" i="491" s="1"/>
  <c r="H194" i="491"/>
  <c r="K193" i="491" a="1"/>
  <c r="K193" i="491" s="1"/>
  <c r="M193" i="491" s="1"/>
  <c r="H193" i="491"/>
  <c r="K192" i="491" a="1"/>
  <c r="K192" i="491" s="1"/>
  <c r="M192" i="491" s="1"/>
  <c r="H192" i="491"/>
  <c r="V191" i="491"/>
  <c r="W191" i="491" s="1"/>
  <c r="N191" i="491"/>
  <c r="K191" i="491" a="1"/>
  <c r="K191" i="491" s="1"/>
  <c r="M191" i="491" s="1"/>
  <c r="J191" i="491" a="1"/>
  <c r="J191" i="491" s="1"/>
  <c r="H191" i="491"/>
  <c r="V190" i="491"/>
  <c r="W190" i="491" s="1"/>
  <c r="N190" i="491"/>
  <c r="K190" i="491" a="1"/>
  <c r="K190" i="491" s="1"/>
  <c r="M190" i="491" s="1"/>
  <c r="J190" i="491" a="1"/>
  <c r="J190" i="491" s="1"/>
  <c r="H190" i="491"/>
  <c r="V189" i="491"/>
  <c r="W189" i="491" s="1"/>
  <c r="N189" i="491"/>
  <c r="K189" i="491" a="1"/>
  <c r="K189" i="491" s="1"/>
  <c r="M189" i="491" s="1"/>
  <c r="J189" i="491" a="1"/>
  <c r="J189" i="491" s="1"/>
  <c r="H189" i="491"/>
  <c r="N188" i="491"/>
  <c r="K188" i="491" a="1"/>
  <c r="K188" i="491" s="1"/>
  <c r="M188" i="491" s="1"/>
  <c r="J188" i="491" a="1"/>
  <c r="J188" i="491" s="1"/>
  <c r="H188" i="491"/>
  <c r="N187" i="491"/>
  <c r="K187" i="491" a="1"/>
  <c r="K187" i="491" s="1"/>
  <c r="M187" i="491" s="1"/>
  <c r="J187" i="491" a="1"/>
  <c r="J187" i="491" s="1"/>
  <c r="H187" i="491"/>
  <c r="V186" i="491"/>
  <c r="W186" i="491" s="1"/>
  <c r="N186" i="491"/>
  <c r="K186" i="491" a="1"/>
  <c r="K186" i="491" s="1"/>
  <c r="M186" i="491" s="1"/>
  <c r="J186" i="491" a="1"/>
  <c r="J186" i="491" s="1"/>
  <c r="H186" i="491"/>
  <c r="V185" i="491"/>
  <c r="W185" i="491" s="1"/>
  <c r="N185" i="491"/>
  <c r="K185" i="491" a="1"/>
  <c r="K185" i="491" s="1"/>
  <c r="M185" i="491" s="1"/>
  <c r="J185" i="491" a="1"/>
  <c r="J185" i="491" s="1"/>
  <c r="H185" i="491"/>
  <c r="N184" i="491"/>
  <c r="K184" i="491" a="1"/>
  <c r="K184" i="491" s="1"/>
  <c r="M184" i="491" s="1"/>
  <c r="H184" i="491"/>
  <c r="N183" i="491"/>
  <c r="K183" i="491" a="1"/>
  <c r="K183" i="491" s="1"/>
  <c r="M183" i="491" s="1"/>
  <c r="H183" i="491"/>
  <c r="V182" i="491"/>
  <c r="W182" i="491" s="1"/>
  <c r="N182" i="491"/>
  <c r="K182" i="491" a="1"/>
  <c r="K182" i="491" s="1"/>
  <c r="M182" i="491" s="1"/>
  <c r="J182" i="491" a="1"/>
  <c r="J182" i="491" s="1"/>
  <c r="H182" i="491"/>
  <c r="V181" i="491"/>
  <c r="W181" i="491" s="1"/>
  <c r="N181" i="491"/>
  <c r="K181" i="491" a="1"/>
  <c r="K181" i="491" s="1"/>
  <c r="M181" i="491" s="1"/>
  <c r="J181" i="491" a="1"/>
  <c r="J181" i="491" s="1"/>
  <c r="H181" i="491"/>
  <c r="V180" i="491"/>
  <c r="W180" i="491" s="1"/>
  <c r="N180" i="491"/>
  <c r="K180" i="491" a="1"/>
  <c r="K180" i="491" s="1"/>
  <c r="M180" i="491" s="1"/>
  <c r="J180" i="491" a="1"/>
  <c r="J180" i="491" s="1"/>
  <c r="H180" i="491"/>
  <c r="V179" i="491"/>
  <c r="W179" i="491" s="1"/>
  <c r="N179" i="491"/>
  <c r="K179" i="491" a="1"/>
  <c r="K179" i="491" s="1"/>
  <c r="M179" i="491" s="1"/>
  <c r="J179" i="491" a="1"/>
  <c r="J179" i="491" s="1"/>
  <c r="H179" i="491"/>
  <c r="V178" i="491"/>
  <c r="W178" i="491" s="1"/>
  <c r="N178" i="491"/>
  <c r="K178" i="491" a="1"/>
  <c r="K178" i="491" s="1"/>
  <c r="M178" i="491" s="1"/>
  <c r="J178" i="491" a="1"/>
  <c r="J178" i="491" s="1"/>
  <c r="H178" i="491"/>
  <c r="V177" i="491"/>
  <c r="N177" i="491"/>
  <c r="K177" i="491" a="1"/>
  <c r="K177" i="491" s="1"/>
  <c r="J177" i="491" a="1"/>
  <c r="J177" i="491" s="1"/>
  <c r="H177" i="491"/>
  <c r="X170" i="491"/>
  <c r="Q519" i="491" s="1"/>
  <c r="X169" i="491"/>
  <c r="Q518" i="491" s="1"/>
  <c r="G169" i="491"/>
  <c r="C169" i="491"/>
  <c r="X168" i="491"/>
  <c r="Q517" i="491" s="1"/>
  <c r="I168" i="491"/>
  <c r="E168" i="491"/>
  <c r="I167" i="491"/>
  <c r="E167" i="491"/>
  <c r="I166" i="491"/>
  <c r="E166" i="491"/>
  <c r="X165" i="491"/>
  <c r="Q514" i="491" s="1"/>
  <c r="I165" i="491"/>
  <c r="E165" i="491"/>
  <c r="E169" i="491" s="1"/>
  <c r="AA162" i="491"/>
  <c r="Z162" i="491"/>
  <c r="Y162" i="491"/>
  <c r="X162" i="491"/>
  <c r="U162" i="491"/>
  <c r="T162" i="491"/>
  <c r="S162" i="491"/>
  <c r="R162" i="491"/>
  <c r="Q162" i="491"/>
  <c r="P162" i="491"/>
  <c r="O162" i="491"/>
  <c r="I162" i="491"/>
  <c r="G162" i="491"/>
  <c r="C519" i="491" s="1"/>
  <c r="V157" i="491"/>
  <c r="W157" i="491" s="1"/>
  <c r="N157" i="491"/>
  <c r="K157" i="491" a="1"/>
  <c r="K157" i="491" s="1"/>
  <c r="J157" i="491" a="1"/>
  <c r="J157" i="491" s="1"/>
  <c r="D157" i="491"/>
  <c r="H157" i="491" s="1"/>
  <c r="V156" i="491"/>
  <c r="W156" i="491" s="1"/>
  <c r="N156" i="491"/>
  <c r="K156" i="491" a="1"/>
  <c r="K156" i="491" s="1"/>
  <c r="M156" i="491" s="1"/>
  <c r="J156" i="491" a="1"/>
  <c r="J156" i="491" s="1"/>
  <c r="H156" i="491"/>
  <c r="V152" i="491"/>
  <c r="W152" i="491" s="1"/>
  <c r="N152" i="491"/>
  <c r="K152" i="491"/>
  <c r="M152" i="491" s="1"/>
  <c r="K152" i="491" a="1"/>
  <c r="J152" i="491"/>
  <c r="J152" i="491" a="1"/>
  <c r="H152" i="491"/>
  <c r="V151" i="491"/>
  <c r="W151" i="491" s="1"/>
  <c r="N151" i="491"/>
  <c r="K151" i="491" a="1"/>
  <c r="K151" i="491" s="1"/>
  <c r="M151" i="491" s="1"/>
  <c r="J151" i="491" a="1"/>
  <c r="J151" i="491" s="1"/>
  <c r="H151" i="491"/>
  <c r="V149" i="491"/>
  <c r="W149" i="491" s="1"/>
  <c r="N149" i="491"/>
  <c r="K149" i="491" a="1"/>
  <c r="K149" i="491" s="1"/>
  <c r="M149" i="491" s="1"/>
  <c r="J149" i="491" a="1"/>
  <c r="J149" i="491" s="1"/>
  <c r="H149" i="491"/>
  <c r="V148" i="491"/>
  <c r="W148" i="491" s="1"/>
  <c r="N148" i="491"/>
  <c r="K148" i="491" a="1"/>
  <c r="K148" i="491" s="1"/>
  <c r="M148" i="491" s="1"/>
  <c r="J148" i="491" a="1"/>
  <c r="J148" i="491" s="1"/>
  <c r="H148" i="491"/>
  <c r="V147" i="491"/>
  <c r="W147" i="491" s="1"/>
  <c r="N147" i="491"/>
  <c r="K147" i="491"/>
  <c r="M147" i="491" s="1"/>
  <c r="K147" i="491" a="1"/>
  <c r="J147" i="491"/>
  <c r="J147" i="491" a="1"/>
  <c r="H147" i="491"/>
  <c r="V146" i="491"/>
  <c r="W146" i="491" s="1"/>
  <c r="N146" i="491"/>
  <c r="K146" i="491" a="1"/>
  <c r="K146" i="491" s="1"/>
  <c r="J146" i="491" a="1"/>
  <c r="J146" i="491" s="1"/>
  <c r="H146" i="491"/>
  <c r="AA145" i="491"/>
  <c r="Z145" i="491"/>
  <c r="Y145" i="491"/>
  <c r="X145" i="491"/>
  <c r="U145" i="491"/>
  <c r="T145" i="491"/>
  <c r="S145" i="491"/>
  <c r="Q145" i="491"/>
  <c r="P145" i="491"/>
  <c r="O145" i="491"/>
  <c r="I145" i="491"/>
  <c r="G145" i="491"/>
  <c r="C518" i="491" s="1"/>
  <c r="V144" i="491"/>
  <c r="W144" i="491" s="1"/>
  <c r="N144" i="491"/>
  <c r="K144" i="491" a="1"/>
  <c r="K144" i="491" s="1"/>
  <c r="M144" i="491" s="1"/>
  <c r="J144" i="491" a="1"/>
  <c r="J144" i="491" s="1"/>
  <c r="H144" i="491"/>
  <c r="V142" i="491"/>
  <c r="W142" i="491" s="1"/>
  <c r="N142" i="491"/>
  <c r="K142" i="491" a="1"/>
  <c r="K142" i="491" s="1"/>
  <c r="M142" i="491" s="1"/>
  <c r="J142" i="491" a="1"/>
  <c r="J142" i="491" s="1"/>
  <c r="H142" i="491"/>
  <c r="V141" i="491"/>
  <c r="W141" i="491" s="1"/>
  <c r="N141" i="491"/>
  <c r="K141" i="491" a="1"/>
  <c r="K141" i="491" s="1"/>
  <c r="M141" i="491" s="1"/>
  <c r="J141" i="491" a="1"/>
  <c r="J141" i="491" s="1"/>
  <c r="H141" i="491"/>
  <c r="V140" i="491"/>
  <c r="W140" i="491" s="1"/>
  <c r="N140" i="491"/>
  <c r="K140" i="491" a="1"/>
  <c r="K140" i="491" s="1"/>
  <c r="M140" i="491" s="1"/>
  <c r="J140" i="491" a="1"/>
  <c r="J140" i="491" s="1"/>
  <c r="H140" i="491"/>
  <c r="V139" i="491"/>
  <c r="W139" i="491" s="1"/>
  <c r="N139" i="491"/>
  <c r="K139" i="491" a="1"/>
  <c r="K139" i="491" s="1"/>
  <c r="M139" i="491" s="1"/>
  <c r="J139" i="491" a="1"/>
  <c r="J139" i="491" s="1"/>
  <c r="H139" i="491"/>
  <c r="V138" i="491"/>
  <c r="N138" i="491"/>
  <c r="K138" i="491" a="1"/>
  <c r="K138" i="491" s="1"/>
  <c r="J138" i="491" a="1"/>
  <c r="J138" i="491" s="1"/>
  <c r="H138" i="491"/>
  <c r="AA137" i="491"/>
  <c r="Z137" i="491"/>
  <c r="Y137" i="491"/>
  <c r="X137" i="491"/>
  <c r="U137" i="491"/>
  <c r="T137" i="491"/>
  <c r="S137" i="491"/>
  <c r="Q137" i="491"/>
  <c r="P137" i="491"/>
  <c r="O137" i="491"/>
  <c r="I137" i="491"/>
  <c r="G137" i="491"/>
  <c r="C517" i="491" s="1"/>
  <c r="V136" i="491"/>
  <c r="W136" i="491" s="1"/>
  <c r="N136" i="491"/>
  <c r="K136" i="491" a="1"/>
  <c r="K136" i="491" s="1"/>
  <c r="M136" i="491" s="1"/>
  <c r="J136" i="491" a="1"/>
  <c r="J136" i="491" s="1"/>
  <c r="H136" i="491"/>
  <c r="V135" i="491"/>
  <c r="W135" i="491" s="1"/>
  <c r="N135" i="491"/>
  <c r="K135" i="491" a="1"/>
  <c r="K135" i="491" s="1"/>
  <c r="M135" i="491" s="1"/>
  <c r="J135" i="491" a="1"/>
  <c r="J135" i="491" s="1"/>
  <c r="H135" i="491"/>
  <c r="V134" i="491"/>
  <c r="W134" i="491" s="1"/>
  <c r="N134" i="491"/>
  <c r="K134" i="491" a="1"/>
  <c r="K134" i="491" s="1"/>
  <c r="M134" i="491" s="1"/>
  <c r="J134" i="491" a="1"/>
  <c r="J134" i="491" s="1"/>
  <c r="H134" i="491"/>
  <c r="V133" i="491"/>
  <c r="W133" i="491" s="1"/>
  <c r="N133" i="491"/>
  <c r="K133" i="491" a="1"/>
  <c r="K133" i="491" s="1"/>
  <c r="M133" i="491" s="1"/>
  <c r="J133" i="491" a="1"/>
  <c r="J133" i="491" s="1"/>
  <c r="H133" i="491"/>
  <c r="V132" i="491"/>
  <c r="W132" i="491" s="1"/>
  <c r="N132" i="491"/>
  <c r="K132" i="491" a="1"/>
  <c r="K132" i="491" s="1"/>
  <c r="M132" i="491" s="1"/>
  <c r="J132" i="491" a="1"/>
  <c r="J132" i="491" s="1"/>
  <c r="H132" i="491"/>
  <c r="V131" i="491"/>
  <c r="W131" i="491" s="1"/>
  <c r="N131" i="491"/>
  <c r="K131" i="491" a="1"/>
  <c r="K131" i="491" s="1"/>
  <c r="M131" i="491" s="1"/>
  <c r="J131" i="491" a="1"/>
  <c r="J131" i="491" s="1"/>
  <c r="H131" i="491"/>
  <c r="V130" i="491"/>
  <c r="W130" i="491" s="1"/>
  <c r="N130" i="491"/>
  <c r="K130" i="491" a="1"/>
  <c r="K130" i="491" s="1"/>
  <c r="M130" i="491" s="1"/>
  <c r="J130" i="491" a="1"/>
  <c r="J130" i="491" s="1"/>
  <c r="H130" i="491"/>
  <c r="V129" i="491"/>
  <c r="W129" i="491" s="1"/>
  <c r="N129" i="491"/>
  <c r="K129" i="491" a="1"/>
  <c r="K129" i="491" s="1"/>
  <c r="M129" i="491" s="1"/>
  <c r="J129" i="491" a="1"/>
  <c r="J129" i="491" s="1"/>
  <c r="H129" i="491"/>
  <c r="V128" i="491"/>
  <c r="W128" i="491" s="1"/>
  <c r="N128" i="491"/>
  <c r="K128" i="491" a="1"/>
  <c r="K128" i="491" s="1"/>
  <c r="M128" i="491" s="1"/>
  <c r="J128" i="491" a="1"/>
  <c r="J128" i="491" s="1"/>
  <c r="H128" i="491"/>
  <c r="V127" i="491"/>
  <c r="W127" i="491" s="1"/>
  <c r="N127" i="491"/>
  <c r="K127" i="491" a="1"/>
  <c r="K127" i="491" s="1"/>
  <c r="M127" i="491" s="1"/>
  <c r="J127" i="491" a="1"/>
  <c r="J127" i="491" s="1"/>
  <c r="H127" i="491"/>
  <c r="V126" i="491"/>
  <c r="W126" i="491" s="1"/>
  <c r="N126" i="491"/>
  <c r="K126" i="491" a="1"/>
  <c r="K126" i="491" s="1"/>
  <c r="M126" i="491" s="1"/>
  <c r="J126" i="491" a="1"/>
  <c r="J126" i="491" s="1"/>
  <c r="H126" i="491"/>
  <c r="V125" i="491"/>
  <c r="W125" i="491" s="1"/>
  <c r="N125" i="491"/>
  <c r="K125" i="491" a="1"/>
  <c r="K125" i="491" s="1"/>
  <c r="M125" i="491" s="1"/>
  <c r="J125" i="491" a="1"/>
  <c r="J125" i="491" s="1"/>
  <c r="H125" i="491"/>
  <c r="V124" i="491"/>
  <c r="W124" i="491" s="1"/>
  <c r="N124" i="491"/>
  <c r="K124" i="491"/>
  <c r="M124" i="491" s="1"/>
  <c r="K124" i="491" a="1"/>
  <c r="J124" i="491"/>
  <c r="J124" i="491" a="1"/>
  <c r="H124" i="491"/>
  <c r="V123" i="491"/>
  <c r="W123" i="491" s="1"/>
  <c r="N123" i="491"/>
  <c r="K123" i="491" a="1"/>
  <c r="K123" i="491" s="1"/>
  <c r="M123" i="491" s="1"/>
  <c r="J123" i="491" a="1"/>
  <c r="J123" i="491" s="1"/>
  <c r="H123" i="491"/>
  <c r="V122" i="491"/>
  <c r="W122" i="491" s="1"/>
  <c r="N122" i="491"/>
  <c r="K122" i="491" a="1"/>
  <c r="K122" i="491" s="1"/>
  <c r="M122" i="491" s="1"/>
  <c r="J122" i="491" a="1"/>
  <c r="J122" i="491" s="1"/>
  <c r="H122" i="491"/>
  <c r="AA121" i="491"/>
  <c r="Z121" i="491"/>
  <c r="Y121" i="491"/>
  <c r="X121" i="491"/>
  <c r="U121" i="491"/>
  <c r="T121" i="491"/>
  <c r="S121" i="491"/>
  <c r="R121" i="491"/>
  <c r="Q121" i="491"/>
  <c r="P121" i="491"/>
  <c r="O121" i="491"/>
  <c r="I121" i="491"/>
  <c r="G121" i="491"/>
  <c r="C516" i="491" s="1"/>
  <c r="V120" i="491"/>
  <c r="W120" i="491" s="1"/>
  <c r="N120" i="491"/>
  <c r="K120" i="491" a="1"/>
  <c r="K120" i="491" s="1"/>
  <c r="M120" i="491" s="1"/>
  <c r="J120" i="491" a="1"/>
  <c r="J120" i="491" s="1"/>
  <c r="H120" i="491"/>
  <c r="V119" i="491"/>
  <c r="W119" i="491" s="1"/>
  <c r="N119" i="491"/>
  <c r="K119" i="491" a="1"/>
  <c r="K119" i="491" s="1"/>
  <c r="M119" i="491" s="1"/>
  <c r="J119" i="491" a="1"/>
  <c r="J119" i="491" s="1"/>
  <c r="H119" i="491"/>
  <c r="V118" i="491"/>
  <c r="W118" i="491" s="1"/>
  <c r="N118" i="491"/>
  <c r="K118" i="491" a="1"/>
  <c r="K118" i="491" s="1"/>
  <c r="M118" i="491" s="1"/>
  <c r="J118" i="491" a="1"/>
  <c r="J118" i="491" s="1"/>
  <c r="H118" i="491"/>
  <c r="K117" i="491" a="1"/>
  <c r="K117" i="491" s="1"/>
  <c r="H117" i="491"/>
  <c r="K116" i="491" a="1"/>
  <c r="K116" i="491" s="1"/>
  <c r="H116" i="491"/>
  <c r="K115" i="491" a="1"/>
  <c r="K115" i="491" s="1"/>
  <c r="H115" i="491"/>
  <c r="V114" i="491"/>
  <c r="W114" i="491" s="1"/>
  <c r="N114" i="491"/>
  <c r="K114" i="491" a="1"/>
  <c r="K114" i="491" s="1"/>
  <c r="M114" i="491" s="1"/>
  <c r="J114" i="491" a="1"/>
  <c r="J114" i="491" s="1"/>
  <c r="H114" i="491"/>
  <c r="V113" i="491"/>
  <c r="W113" i="491" s="1"/>
  <c r="N113" i="491"/>
  <c r="K113" i="491" a="1"/>
  <c r="K113" i="491" s="1"/>
  <c r="M113" i="491" s="1"/>
  <c r="J113" i="491" a="1"/>
  <c r="J113" i="491" s="1"/>
  <c r="H113" i="491"/>
  <c r="N112" i="491"/>
  <c r="K112" i="491" a="1"/>
  <c r="K112" i="491" s="1"/>
  <c r="M112" i="491" s="1"/>
  <c r="H112" i="491"/>
  <c r="N111" i="491"/>
  <c r="K111" i="491" a="1"/>
  <c r="K111" i="491" s="1"/>
  <c r="M111" i="491" s="1"/>
  <c r="H111" i="491"/>
  <c r="N110" i="491"/>
  <c r="K110" i="491" a="1"/>
  <c r="K110" i="491" s="1"/>
  <c r="M110" i="491" s="1"/>
  <c r="H110" i="491"/>
  <c r="N109" i="491"/>
  <c r="K109" i="491" a="1"/>
  <c r="K109" i="491" s="1"/>
  <c r="M109" i="491" s="1"/>
  <c r="H109" i="491"/>
  <c r="N108" i="491"/>
  <c r="K108" i="491"/>
  <c r="M108" i="491" s="1"/>
  <c r="K108" i="491" a="1"/>
  <c r="H108" i="491"/>
  <c r="N107" i="491"/>
  <c r="K107" i="491" a="1"/>
  <c r="K107" i="491" s="1"/>
  <c r="M107" i="491" s="1"/>
  <c r="H107" i="491"/>
  <c r="V106" i="491"/>
  <c r="W106" i="491" s="1"/>
  <c r="N106" i="491"/>
  <c r="K106" i="491" a="1"/>
  <c r="K106" i="491" s="1"/>
  <c r="M106" i="491" s="1"/>
  <c r="J106" i="491" a="1"/>
  <c r="J106" i="491" s="1"/>
  <c r="H106" i="491"/>
  <c r="V105" i="491"/>
  <c r="W105" i="491" s="1"/>
  <c r="N105" i="491"/>
  <c r="K105" i="491" a="1"/>
  <c r="K105" i="491" s="1"/>
  <c r="M105" i="491" s="1"/>
  <c r="J105" i="491" a="1"/>
  <c r="J105" i="491" s="1"/>
  <c r="H105" i="491"/>
  <c r="V104" i="491"/>
  <c r="W104" i="491" s="1"/>
  <c r="N104" i="491"/>
  <c r="K104" i="491"/>
  <c r="M104" i="491" s="1"/>
  <c r="K104" i="491" a="1"/>
  <c r="J104" i="491"/>
  <c r="J104" i="491" a="1"/>
  <c r="H104" i="491"/>
  <c r="V103" i="491"/>
  <c r="W103" i="491" s="1"/>
  <c r="N103" i="491"/>
  <c r="K103" i="491" a="1"/>
  <c r="K103" i="491" s="1"/>
  <c r="M103" i="491" s="1"/>
  <c r="J103" i="491" a="1"/>
  <c r="J103" i="491" s="1"/>
  <c r="H103" i="491"/>
  <c r="V102" i="491"/>
  <c r="W102" i="491" s="1"/>
  <c r="N102" i="491"/>
  <c r="K102" i="491" a="1"/>
  <c r="K102" i="491" s="1"/>
  <c r="M102" i="491" s="1"/>
  <c r="J102" i="491" a="1"/>
  <c r="J102" i="491" s="1"/>
  <c r="H102" i="491"/>
  <c r="V101" i="491"/>
  <c r="W101" i="491" s="1"/>
  <c r="N101" i="491"/>
  <c r="K101" i="491" a="1"/>
  <c r="K101" i="491" s="1"/>
  <c r="M101" i="491" s="1"/>
  <c r="J101" i="491" a="1"/>
  <c r="J101" i="491" s="1"/>
  <c r="H101" i="491"/>
  <c r="V100" i="491"/>
  <c r="W100" i="491" s="1"/>
  <c r="N100" i="491"/>
  <c r="K100" i="491"/>
  <c r="M100" i="491" s="1"/>
  <c r="K100" i="491" a="1"/>
  <c r="J100" i="491"/>
  <c r="J100" i="491" a="1"/>
  <c r="H100" i="491"/>
  <c r="V99" i="491"/>
  <c r="W99" i="491" s="1"/>
  <c r="N99" i="491"/>
  <c r="K99" i="491" a="1"/>
  <c r="K99" i="491" s="1"/>
  <c r="M99" i="491" s="1"/>
  <c r="J99" i="491" a="1"/>
  <c r="J99" i="491" s="1"/>
  <c r="H99" i="491"/>
  <c r="W98" i="491"/>
  <c r="V98" i="491"/>
  <c r="N98" i="491"/>
  <c r="K98" i="491" a="1"/>
  <c r="K98" i="491" s="1"/>
  <c r="M98" i="491" s="1"/>
  <c r="J98" i="491" a="1"/>
  <c r="J98" i="491" s="1"/>
  <c r="H98" i="491"/>
  <c r="V97" i="491"/>
  <c r="W97" i="491" s="1"/>
  <c r="N97" i="491"/>
  <c r="K97" i="491" a="1"/>
  <c r="K97" i="491" s="1"/>
  <c r="M97" i="491" s="1"/>
  <c r="J97" i="491" a="1"/>
  <c r="J97" i="491" s="1"/>
  <c r="H97" i="491"/>
  <c r="V96" i="491"/>
  <c r="W96" i="491" s="1"/>
  <c r="N96" i="491"/>
  <c r="K96" i="491" a="1"/>
  <c r="K96" i="491" s="1"/>
  <c r="M96" i="491" s="1"/>
  <c r="J96" i="491" a="1"/>
  <c r="J96" i="491" s="1"/>
  <c r="H96" i="491"/>
  <c r="V95" i="491"/>
  <c r="W95" i="491" s="1"/>
  <c r="N95" i="491"/>
  <c r="K95" i="491" a="1"/>
  <c r="K95" i="491" s="1"/>
  <c r="M95" i="491" s="1"/>
  <c r="J95" i="491" a="1"/>
  <c r="J95" i="491" s="1"/>
  <c r="H95" i="491"/>
  <c r="K94" i="491" a="1"/>
  <c r="K94" i="491" s="1"/>
  <c r="M94" i="491" s="1"/>
  <c r="H94" i="491"/>
  <c r="V93" i="491"/>
  <c r="W93" i="491" s="1"/>
  <c r="N93" i="491"/>
  <c r="K93" i="491" a="1"/>
  <c r="K93" i="491" s="1"/>
  <c r="M93" i="491" s="1"/>
  <c r="J93" i="491" a="1"/>
  <c r="J93" i="491" s="1"/>
  <c r="H93" i="491"/>
  <c r="V92" i="491"/>
  <c r="W92" i="491" s="1"/>
  <c r="N92" i="491"/>
  <c r="K92" i="491" a="1"/>
  <c r="K92" i="491" s="1"/>
  <c r="M92" i="491" s="1"/>
  <c r="J92" i="491" a="1"/>
  <c r="J92" i="491" s="1"/>
  <c r="H92" i="491"/>
  <c r="V91" i="491"/>
  <c r="W91" i="491" s="1"/>
  <c r="N91" i="491"/>
  <c r="K91" i="491" a="1"/>
  <c r="K91" i="491" s="1"/>
  <c r="M91" i="491" s="1"/>
  <c r="J91" i="491" a="1"/>
  <c r="J91" i="491" s="1"/>
  <c r="H91" i="491"/>
  <c r="V90" i="491"/>
  <c r="W90" i="491" s="1"/>
  <c r="N90" i="491"/>
  <c r="K90" i="491" a="1"/>
  <c r="K90" i="491" s="1"/>
  <c r="M90" i="491" s="1"/>
  <c r="J90" i="491" a="1"/>
  <c r="J90" i="491" s="1"/>
  <c r="H90" i="491"/>
  <c r="V89" i="491"/>
  <c r="W89" i="491" s="1"/>
  <c r="N89" i="491"/>
  <c r="K89" i="491" a="1"/>
  <c r="K89" i="491" s="1"/>
  <c r="M89" i="491" s="1"/>
  <c r="J89" i="491" a="1"/>
  <c r="J89" i="491" s="1"/>
  <c r="H89" i="491"/>
  <c r="V88" i="491"/>
  <c r="W88" i="491" s="1"/>
  <c r="N88" i="491"/>
  <c r="K88" i="491" a="1"/>
  <c r="K88" i="491" s="1"/>
  <c r="M88" i="491" s="1"/>
  <c r="J88" i="491" a="1"/>
  <c r="J88" i="491" s="1"/>
  <c r="H88" i="491"/>
  <c r="V87" i="491"/>
  <c r="N87" i="491"/>
  <c r="K87" i="491" a="1"/>
  <c r="K87" i="491" s="1"/>
  <c r="M87" i="491" s="1"/>
  <c r="J87" i="491" a="1"/>
  <c r="J87" i="491" s="1"/>
  <c r="H87" i="491"/>
  <c r="AA86" i="491"/>
  <c r="Z86" i="491"/>
  <c r="Y86" i="491"/>
  <c r="X86" i="491"/>
  <c r="U86" i="491"/>
  <c r="T86" i="491"/>
  <c r="S86" i="491"/>
  <c r="R86" i="491"/>
  <c r="Q86" i="491"/>
  <c r="P86" i="491"/>
  <c r="O86" i="491"/>
  <c r="R166" i="491" s="1"/>
  <c r="I86" i="491"/>
  <c r="G86" i="491"/>
  <c r="C515" i="491" s="1"/>
  <c r="K85" i="491" a="1"/>
  <c r="K85" i="491" s="1"/>
  <c r="H85" i="491"/>
  <c r="K84" i="491" a="1"/>
  <c r="K84" i="491" s="1"/>
  <c r="H84" i="491"/>
  <c r="K83" i="491" a="1"/>
  <c r="K83" i="491" s="1"/>
  <c r="H83" i="491"/>
  <c r="K82" i="491" a="1"/>
  <c r="K82" i="491" s="1"/>
  <c r="H82" i="491"/>
  <c r="K81" i="491" a="1"/>
  <c r="K81" i="491" s="1"/>
  <c r="H81" i="491"/>
  <c r="K80" i="491" a="1"/>
  <c r="K80" i="491" s="1"/>
  <c r="H80" i="491"/>
  <c r="K79" i="491" a="1"/>
  <c r="K79" i="491" s="1"/>
  <c r="M79" i="491" s="1"/>
  <c r="H79" i="491"/>
  <c r="K78" i="491" a="1"/>
  <c r="K78" i="491" s="1"/>
  <c r="M78" i="491" s="1"/>
  <c r="H78" i="491"/>
  <c r="K77" i="491" a="1"/>
  <c r="K77" i="491" s="1"/>
  <c r="M77" i="491" s="1"/>
  <c r="H77" i="491"/>
  <c r="K76" i="491" a="1"/>
  <c r="K76" i="491" s="1"/>
  <c r="M76" i="491" s="1"/>
  <c r="H76" i="491"/>
  <c r="V75" i="491"/>
  <c r="W75" i="491" s="1"/>
  <c r="N75" i="491"/>
  <c r="K75" i="491" a="1"/>
  <c r="K75" i="491" s="1"/>
  <c r="M75" i="491" s="1"/>
  <c r="J75" i="491" a="1"/>
  <c r="J75" i="491" s="1"/>
  <c r="H75" i="491"/>
  <c r="V74" i="491"/>
  <c r="W74" i="491" s="1"/>
  <c r="N74" i="491"/>
  <c r="K74" i="491" a="1"/>
  <c r="K74" i="491" s="1"/>
  <c r="M74" i="491" s="1"/>
  <c r="J74" i="491" a="1"/>
  <c r="J74" i="491" s="1"/>
  <c r="H74" i="491"/>
  <c r="V73" i="491"/>
  <c r="W73" i="491" s="1"/>
  <c r="N73" i="491"/>
  <c r="K73" i="491"/>
  <c r="M73" i="491" s="1"/>
  <c r="K73" i="491" a="1"/>
  <c r="J73" i="491"/>
  <c r="J73" i="491" a="1"/>
  <c r="H73" i="491"/>
  <c r="V72" i="491"/>
  <c r="W72" i="491" s="1"/>
  <c r="N72" i="491"/>
  <c r="K72" i="491" a="1"/>
  <c r="K72" i="491" s="1"/>
  <c r="M72" i="491" s="1"/>
  <c r="J72" i="491" a="1"/>
  <c r="J72" i="491" s="1"/>
  <c r="H72" i="491"/>
  <c r="H71" i="491"/>
  <c r="V70" i="491"/>
  <c r="W70" i="491" s="1"/>
  <c r="N70" i="491"/>
  <c r="K70" i="491" a="1"/>
  <c r="K70" i="491" s="1"/>
  <c r="M70" i="491" s="1"/>
  <c r="J70" i="491" a="1"/>
  <c r="J70" i="491" s="1"/>
  <c r="H70" i="491"/>
  <c r="V69" i="491"/>
  <c r="W69" i="491" s="1"/>
  <c r="N69" i="491"/>
  <c r="K69" i="491" a="1"/>
  <c r="K69" i="491" s="1"/>
  <c r="M69" i="491" s="1"/>
  <c r="J69" i="491" a="1"/>
  <c r="J69" i="491" s="1"/>
  <c r="H69" i="491"/>
  <c r="K68" i="491" a="1"/>
  <c r="K68" i="491" s="1"/>
  <c r="H68" i="491"/>
  <c r="K67" i="491" a="1"/>
  <c r="K67" i="491" s="1"/>
  <c r="H67" i="491"/>
  <c r="V66" i="491"/>
  <c r="W66" i="491" s="1"/>
  <c r="N66" i="491"/>
  <c r="K66" i="491" a="1"/>
  <c r="K66" i="491" s="1"/>
  <c r="M66" i="491" s="1"/>
  <c r="J66" i="491" a="1"/>
  <c r="J66" i="491" s="1"/>
  <c r="H66" i="491"/>
  <c r="V65" i="491"/>
  <c r="W65" i="491" s="1"/>
  <c r="N65" i="491"/>
  <c r="K65" i="491" a="1"/>
  <c r="K65" i="491" s="1"/>
  <c r="M65" i="491" s="1"/>
  <c r="J65" i="491" a="1"/>
  <c r="J65" i="491" s="1"/>
  <c r="H65" i="491"/>
  <c r="V64" i="491"/>
  <c r="W64" i="491" s="1"/>
  <c r="N64" i="491"/>
  <c r="K64" i="491" a="1"/>
  <c r="K64" i="491" s="1"/>
  <c r="M64" i="491" s="1"/>
  <c r="J64" i="491" a="1"/>
  <c r="J64" i="491" s="1"/>
  <c r="H64" i="491"/>
  <c r="V63" i="491"/>
  <c r="W63" i="491" s="1"/>
  <c r="N63" i="491"/>
  <c r="K63" i="491" a="1"/>
  <c r="K63" i="491" s="1"/>
  <c r="M63" i="491" s="1"/>
  <c r="J63" i="491" a="1"/>
  <c r="J63" i="491" s="1"/>
  <c r="H63" i="491"/>
  <c r="V62" i="491"/>
  <c r="W62" i="491" s="1"/>
  <c r="N62" i="491"/>
  <c r="K62" i="491" a="1"/>
  <c r="K62" i="491" s="1"/>
  <c r="M62" i="491" s="1"/>
  <c r="J62" i="491" a="1"/>
  <c r="J62" i="491" s="1"/>
  <c r="H62" i="491"/>
  <c r="V61" i="491"/>
  <c r="W61" i="491" s="1"/>
  <c r="N61" i="491"/>
  <c r="K61" i="491" a="1"/>
  <c r="K61" i="491" s="1"/>
  <c r="M61" i="491" s="1"/>
  <c r="J61" i="491" a="1"/>
  <c r="J61" i="491" s="1"/>
  <c r="H61" i="491"/>
  <c r="V60" i="491"/>
  <c r="W60" i="491" s="1"/>
  <c r="N60" i="491"/>
  <c r="K60" i="491"/>
  <c r="M60" i="491" s="1"/>
  <c r="K60" i="491" a="1"/>
  <c r="J60" i="491"/>
  <c r="J60" i="491" a="1"/>
  <c r="H60" i="491"/>
  <c r="V59" i="491"/>
  <c r="W59" i="491" s="1"/>
  <c r="N59" i="491"/>
  <c r="K59" i="491" a="1"/>
  <c r="K59" i="491" s="1"/>
  <c r="M59" i="491" s="1"/>
  <c r="J59" i="491" a="1"/>
  <c r="J59" i="491" s="1"/>
  <c r="H59" i="491"/>
  <c r="V58" i="491"/>
  <c r="W58" i="491" s="1"/>
  <c r="N58" i="491"/>
  <c r="K58" i="491" a="1"/>
  <c r="K58" i="491" s="1"/>
  <c r="M58" i="491" s="1"/>
  <c r="J58" i="491" a="1"/>
  <c r="J58" i="491" s="1"/>
  <c r="H58" i="491"/>
  <c r="V57" i="491"/>
  <c r="W57" i="491" s="1"/>
  <c r="N57" i="491"/>
  <c r="K57" i="491" a="1"/>
  <c r="K57" i="491" s="1"/>
  <c r="M57" i="491" s="1"/>
  <c r="J57" i="491" a="1"/>
  <c r="J57" i="491" s="1"/>
  <c r="H57" i="491"/>
  <c r="K56" i="491" a="1"/>
  <c r="K56" i="491" s="1"/>
  <c r="M56" i="491" s="1"/>
  <c r="H56" i="491"/>
  <c r="K55" i="491" a="1"/>
  <c r="K55" i="491" s="1"/>
  <c r="M55" i="491" s="1"/>
  <c r="H55" i="491"/>
  <c r="K54" i="491" a="1"/>
  <c r="K54" i="491" s="1"/>
  <c r="M54" i="491" s="1"/>
  <c r="H54" i="491"/>
  <c r="K53" i="491" a="1"/>
  <c r="K53" i="491" s="1"/>
  <c r="M53" i="491" s="1"/>
  <c r="H53" i="491"/>
  <c r="N52" i="491"/>
  <c r="K52" i="491" a="1"/>
  <c r="K52" i="491" s="1"/>
  <c r="M52" i="491" s="1"/>
  <c r="H52" i="491"/>
  <c r="N51" i="491"/>
  <c r="K51" i="491" a="1"/>
  <c r="K51" i="491" s="1"/>
  <c r="M51" i="491" s="1"/>
  <c r="H51" i="491"/>
  <c r="N50" i="491"/>
  <c r="K50" i="491" a="1"/>
  <c r="K50" i="491" s="1"/>
  <c r="M50" i="491" s="1"/>
  <c r="H50" i="491"/>
  <c r="N49" i="491"/>
  <c r="K49" i="491" a="1"/>
  <c r="K49" i="491" s="1"/>
  <c r="M49" i="491" s="1"/>
  <c r="H49" i="491"/>
  <c r="V48" i="491"/>
  <c r="W48" i="491" s="1"/>
  <c r="N48" i="491"/>
  <c r="K48" i="491" a="1"/>
  <c r="K48" i="491" s="1"/>
  <c r="M48" i="491" s="1"/>
  <c r="J48" i="491" a="1"/>
  <c r="J48" i="491" s="1"/>
  <c r="H48" i="491"/>
  <c r="V47" i="491"/>
  <c r="W47" i="491" s="1"/>
  <c r="N47" i="491"/>
  <c r="K47" i="491" a="1"/>
  <c r="K47" i="491" s="1"/>
  <c r="M47" i="491" s="1"/>
  <c r="J47" i="491" a="1"/>
  <c r="J47" i="491" s="1"/>
  <c r="H47" i="491"/>
  <c r="V46" i="491"/>
  <c r="W46" i="491" s="1"/>
  <c r="N46" i="491"/>
  <c r="K46" i="491" a="1"/>
  <c r="K46" i="491" s="1"/>
  <c r="M46" i="491" s="1"/>
  <c r="J46" i="491" a="1"/>
  <c r="J46" i="491" s="1"/>
  <c r="H46" i="491"/>
  <c r="V45" i="491"/>
  <c r="W45" i="491" s="1"/>
  <c r="N45" i="491"/>
  <c r="K45" i="491" a="1"/>
  <c r="K45" i="491" s="1"/>
  <c r="M45" i="491" s="1"/>
  <c r="J45" i="491" a="1"/>
  <c r="J45" i="491" s="1"/>
  <c r="H45" i="491"/>
  <c r="V44" i="491"/>
  <c r="W44" i="491" s="1"/>
  <c r="N44" i="491"/>
  <c r="K44" i="491" a="1"/>
  <c r="K44" i="491" s="1"/>
  <c r="M44" i="491" s="1"/>
  <c r="J44" i="491" a="1"/>
  <c r="J44" i="491" s="1"/>
  <c r="H44" i="491"/>
  <c r="V43" i="491"/>
  <c r="W43" i="491" s="1"/>
  <c r="N43" i="491"/>
  <c r="K43" i="491" a="1"/>
  <c r="K43" i="491" s="1"/>
  <c r="M43" i="491" s="1"/>
  <c r="J43" i="491" a="1"/>
  <c r="J43" i="491" s="1"/>
  <c r="H43" i="491"/>
  <c r="V42" i="491"/>
  <c r="W42" i="491" s="1"/>
  <c r="N42" i="491"/>
  <c r="K42" i="491" a="1"/>
  <c r="K42" i="491" s="1"/>
  <c r="M42" i="491" s="1"/>
  <c r="J42" i="491" a="1"/>
  <c r="J42" i="491" s="1"/>
  <c r="H42" i="491"/>
  <c r="V41" i="491"/>
  <c r="W41" i="491" s="1"/>
  <c r="N41" i="491"/>
  <c r="K41" i="491" a="1"/>
  <c r="K41" i="491" s="1"/>
  <c r="M41" i="491" s="1"/>
  <c r="J41" i="491" a="1"/>
  <c r="J41" i="491" s="1"/>
  <c r="H41" i="491"/>
  <c r="V40" i="491"/>
  <c r="W40" i="491" s="1"/>
  <c r="N40" i="491"/>
  <c r="K40" i="491" a="1"/>
  <c r="K40" i="491" s="1"/>
  <c r="M40" i="491" s="1"/>
  <c r="J40" i="491" a="1"/>
  <c r="J40" i="491" s="1"/>
  <c r="H40" i="491"/>
  <c r="V39" i="491"/>
  <c r="W39" i="491" s="1"/>
  <c r="N39" i="491"/>
  <c r="K39" i="491" a="1"/>
  <c r="K39" i="491" s="1"/>
  <c r="M39" i="491" s="1"/>
  <c r="J39" i="491" a="1"/>
  <c r="J39" i="491" s="1"/>
  <c r="H39" i="491"/>
  <c r="V38" i="491"/>
  <c r="W38" i="491" s="1"/>
  <c r="N38" i="491"/>
  <c r="K38" i="491" a="1"/>
  <c r="K38" i="491" s="1"/>
  <c r="M38" i="491" s="1"/>
  <c r="J38" i="491" a="1"/>
  <c r="J38" i="491" s="1"/>
  <c r="H38" i="491"/>
  <c r="V37" i="491"/>
  <c r="W37" i="491" s="1"/>
  <c r="N37" i="491"/>
  <c r="K37" i="491" a="1"/>
  <c r="K37" i="491" s="1"/>
  <c r="M37" i="491" s="1"/>
  <c r="J37" i="491" a="1"/>
  <c r="J37" i="491" s="1"/>
  <c r="H37" i="491"/>
  <c r="H36" i="491"/>
  <c r="H35" i="491"/>
  <c r="H34" i="491"/>
  <c r="V33" i="491"/>
  <c r="W33" i="491" s="1"/>
  <c r="N33" i="491"/>
  <c r="K33" i="491" a="1"/>
  <c r="K33" i="491" s="1"/>
  <c r="M33" i="491" s="1"/>
  <c r="J33" i="491" a="1"/>
  <c r="J33" i="491" s="1"/>
  <c r="H33" i="491"/>
  <c r="V32" i="491"/>
  <c r="W32" i="491" s="1"/>
  <c r="N32" i="491"/>
  <c r="K32" i="491" a="1"/>
  <c r="K32" i="491" s="1"/>
  <c r="M32" i="491" s="1"/>
  <c r="J32" i="491" a="1"/>
  <c r="J32" i="491" s="1"/>
  <c r="H32" i="491"/>
  <c r="V31" i="491"/>
  <c r="W31" i="491" s="1"/>
  <c r="N31" i="491"/>
  <c r="K31" i="491" a="1"/>
  <c r="K31" i="491" s="1"/>
  <c r="M31" i="491" s="1"/>
  <c r="J31" i="491" a="1"/>
  <c r="J31" i="491" s="1"/>
  <c r="H31" i="491"/>
  <c r="K30" i="491" a="1"/>
  <c r="K30" i="491" s="1"/>
  <c r="H30" i="491"/>
  <c r="V29" i="491"/>
  <c r="N29" i="491"/>
  <c r="K29" i="491" a="1"/>
  <c r="K29" i="491" s="1"/>
  <c r="J29" i="491" a="1"/>
  <c r="J29" i="491" s="1"/>
  <c r="H29" i="491"/>
  <c r="AA28" i="491"/>
  <c r="AA163" i="491" s="1"/>
  <c r="Z28" i="491"/>
  <c r="Z163" i="491" s="1"/>
  <c r="Y28" i="491"/>
  <c r="Y163" i="491" s="1"/>
  <c r="X28" i="491"/>
  <c r="X163" i="491" s="1"/>
  <c r="U28" i="491"/>
  <c r="U163" i="491" s="1"/>
  <c r="T28" i="491"/>
  <c r="T163" i="491" s="1"/>
  <c r="S28" i="491"/>
  <c r="S163" i="491" s="1"/>
  <c r="R28" i="491"/>
  <c r="R163" i="491" s="1"/>
  <c r="Q28" i="491"/>
  <c r="Q163" i="491" s="1"/>
  <c r="P28" i="491"/>
  <c r="O28" i="491"/>
  <c r="I28" i="491"/>
  <c r="I163" i="491" s="1"/>
  <c r="B171" i="491" s="1"/>
  <c r="G28" i="491"/>
  <c r="V27" i="491"/>
  <c r="W27" i="491" s="1"/>
  <c r="N27" i="491"/>
  <c r="K27" i="491" a="1"/>
  <c r="K27" i="491" s="1"/>
  <c r="M27" i="491" s="1"/>
  <c r="J27" i="491" a="1"/>
  <c r="J27" i="491" s="1"/>
  <c r="H27" i="491"/>
  <c r="V26" i="491"/>
  <c r="W26" i="491" s="1"/>
  <c r="N26" i="491"/>
  <c r="K26" i="491"/>
  <c r="M26" i="491" s="1"/>
  <c r="K26" i="491" a="1"/>
  <c r="J26" i="491"/>
  <c r="J26" i="491" a="1"/>
  <c r="H26" i="491"/>
  <c r="K25" i="491" a="1"/>
  <c r="K25" i="491" s="1"/>
  <c r="M25" i="491" s="1"/>
  <c r="J25" i="491" a="1"/>
  <c r="J25" i="491" s="1"/>
  <c r="H25" i="491"/>
  <c r="K24" i="491"/>
  <c r="M24" i="491" s="1"/>
  <c r="K24" i="491" a="1"/>
  <c r="J24" i="491"/>
  <c r="J24" i="491" a="1"/>
  <c r="H24" i="491"/>
  <c r="K23" i="491" a="1"/>
  <c r="K23" i="491" s="1"/>
  <c r="M23" i="491" s="1"/>
  <c r="J23" i="491" a="1"/>
  <c r="J23" i="491" s="1"/>
  <c r="H23" i="491"/>
  <c r="K22" i="491"/>
  <c r="M22" i="491" s="1"/>
  <c r="K22" i="491" a="1"/>
  <c r="J22" i="491"/>
  <c r="J22" i="491" a="1"/>
  <c r="H22" i="491"/>
  <c r="V21" i="491"/>
  <c r="W21" i="491" s="1"/>
  <c r="N21" i="491"/>
  <c r="K21" i="491" a="1"/>
  <c r="K21" i="491" s="1"/>
  <c r="M21" i="491" s="1"/>
  <c r="J21" i="491" a="1"/>
  <c r="J21" i="491" s="1"/>
  <c r="H21" i="491"/>
  <c r="V20" i="491"/>
  <c r="W20" i="491" s="1"/>
  <c r="N20" i="491"/>
  <c r="K20" i="491" a="1"/>
  <c r="K20" i="491" s="1"/>
  <c r="M20" i="491" s="1"/>
  <c r="J20" i="491" a="1"/>
  <c r="J20" i="491" s="1"/>
  <c r="H20" i="491"/>
  <c r="V19" i="491"/>
  <c r="W19" i="491" s="1"/>
  <c r="N19" i="491"/>
  <c r="K19" i="491" a="1"/>
  <c r="K19" i="491" s="1"/>
  <c r="M19" i="491" s="1"/>
  <c r="J19" i="491" a="1"/>
  <c r="J19" i="491" s="1"/>
  <c r="H19" i="491"/>
  <c r="N18" i="491"/>
  <c r="K18" i="491" a="1"/>
  <c r="K18" i="491" s="1"/>
  <c r="M18" i="491" s="1"/>
  <c r="J18" i="491" a="1"/>
  <c r="J18" i="491" s="1"/>
  <c r="H18" i="491"/>
  <c r="N17" i="491"/>
  <c r="K17" i="491" a="1"/>
  <c r="K17" i="491" s="1"/>
  <c r="M17" i="491" s="1"/>
  <c r="J17" i="491" a="1"/>
  <c r="J17" i="491" s="1"/>
  <c r="H17" i="491"/>
  <c r="V16" i="491"/>
  <c r="W16" i="491" s="1"/>
  <c r="N16" i="491"/>
  <c r="K16" i="491"/>
  <c r="M16" i="491" s="1"/>
  <c r="K16" i="491" a="1"/>
  <c r="J16" i="491"/>
  <c r="J16" i="491" a="1"/>
  <c r="H16" i="491"/>
  <c r="V15" i="491"/>
  <c r="W15" i="491" s="1"/>
  <c r="N15" i="491"/>
  <c r="K15" i="491" a="1"/>
  <c r="K15" i="491" s="1"/>
  <c r="M15" i="491" s="1"/>
  <c r="J15" i="491" a="1"/>
  <c r="J15" i="491" s="1"/>
  <c r="H15" i="491"/>
  <c r="N14" i="491"/>
  <c r="K14" i="491" a="1"/>
  <c r="K14" i="491" s="1"/>
  <c r="M14" i="491" s="1"/>
  <c r="H14" i="491"/>
  <c r="N13" i="491"/>
  <c r="K13" i="491" a="1"/>
  <c r="K13" i="491" s="1"/>
  <c r="M13" i="491" s="1"/>
  <c r="H13" i="491"/>
  <c r="V12" i="491"/>
  <c r="W12" i="491" s="1"/>
  <c r="N12" i="491"/>
  <c r="K12" i="491" a="1"/>
  <c r="K12" i="491" s="1"/>
  <c r="M12" i="491" s="1"/>
  <c r="J12" i="491" a="1"/>
  <c r="J12" i="491" s="1"/>
  <c r="H12" i="491"/>
  <c r="V11" i="491"/>
  <c r="W11" i="491" s="1"/>
  <c r="N11" i="491"/>
  <c r="K11" i="491" a="1"/>
  <c r="K11" i="491" s="1"/>
  <c r="M11" i="491" s="1"/>
  <c r="J11" i="491" a="1"/>
  <c r="J11" i="491" s="1"/>
  <c r="H11" i="491"/>
  <c r="V10" i="491"/>
  <c r="W10" i="491" s="1"/>
  <c r="N10" i="491"/>
  <c r="K10" i="491" a="1"/>
  <c r="K10" i="491" s="1"/>
  <c r="M10" i="491" s="1"/>
  <c r="J10" i="491" a="1"/>
  <c r="J10" i="491" s="1"/>
  <c r="H10" i="491"/>
  <c r="V9" i="491"/>
  <c r="W9" i="491" s="1"/>
  <c r="N9" i="491"/>
  <c r="K9" i="491" a="1"/>
  <c r="K9" i="491" s="1"/>
  <c r="M9" i="491" s="1"/>
  <c r="J9" i="491" a="1"/>
  <c r="J9" i="491" s="1"/>
  <c r="H9" i="491"/>
  <c r="V8" i="491"/>
  <c r="W8" i="491" s="1"/>
  <c r="N8" i="491"/>
  <c r="K8" i="491" a="1"/>
  <c r="K8" i="491" s="1"/>
  <c r="M8" i="491" s="1"/>
  <c r="J8" i="491" a="1"/>
  <c r="J8" i="491" s="1"/>
  <c r="H8" i="491"/>
  <c r="V7" i="491"/>
  <c r="V28" i="491" s="1"/>
  <c r="N7" i="491"/>
  <c r="K7" i="491" a="1"/>
  <c r="K7" i="491" s="1"/>
  <c r="J7" i="491" a="1"/>
  <c r="J7" i="491" s="1"/>
  <c r="H7" i="491"/>
  <c r="H28" i="491" s="1"/>
  <c r="R167" i="491" l="1"/>
  <c r="N256" i="491"/>
  <c r="K499" i="491"/>
  <c r="K500" i="491"/>
  <c r="M500" i="491" s="1"/>
  <c r="K501" i="491"/>
  <c r="M501" i="491" s="1"/>
  <c r="V86" i="491"/>
  <c r="W86" i="491" s="1"/>
  <c r="V121" i="491"/>
  <c r="W121" i="491" s="1"/>
  <c r="R170" i="491"/>
  <c r="I169" i="491"/>
  <c r="K166" i="491"/>
  <c r="M166" i="491" s="1"/>
  <c r="K167" i="491"/>
  <c r="M167" i="491" s="1"/>
  <c r="K168" i="491"/>
  <c r="M168" i="491" s="1"/>
  <c r="N198" i="491"/>
  <c r="V256" i="491"/>
  <c r="W256" i="491" s="1"/>
  <c r="V291" i="491"/>
  <c r="W291" i="491" s="1"/>
  <c r="R334" i="491"/>
  <c r="H315" i="491"/>
  <c r="V315" i="491"/>
  <c r="W315" i="491" s="1"/>
  <c r="J315" i="491" a="1"/>
  <c r="J315" i="491" s="1"/>
  <c r="R336" i="491"/>
  <c r="H329" i="491"/>
  <c r="K334" i="491"/>
  <c r="M334" i="491" s="1"/>
  <c r="K335" i="491"/>
  <c r="M335" i="491" s="1"/>
  <c r="H363" i="491"/>
  <c r="K421" i="491"/>
  <c r="J523" i="491"/>
  <c r="J525" i="491"/>
  <c r="Q525" i="491" s="1"/>
  <c r="J524" i="491"/>
  <c r="Q524" i="491" s="1"/>
  <c r="H256" i="491"/>
  <c r="N137" i="491"/>
  <c r="N162" i="491"/>
  <c r="W308" i="491"/>
  <c r="H121" i="491"/>
  <c r="H145" i="491"/>
  <c r="H307" i="491"/>
  <c r="K510" i="492"/>
  <c r="O510" i="492" s="1"/>
  <c r="K509" i="492"/>
  <c r="S520" i="492"/>
  <c r="H198" i="491"/>
  <c r="V198" i="491"/>
  <c r="J363" i="491" a="1"/>
  <c r="J363" i="491" s="1"/>
  <c r="H421" i="491"/>
  <c r="V421" i="491"/>
  <c r="W421" i="491" s="1"/>
  <c r="H456" i="491"/>
  <c r="V456" i="491"/>
  <c r="W456" i="491" s="1"/>
  <c r="H480" i="491"/>
  <c r="H496" i="491"/>
  <c r="N480" i="491"/>
  <c r="W496" i="491"/>
  <c r="N496" i="491"/>
  <c r="K315" i="491"/>
  <c r="N307" i="491"/>
  <c r="J307" i="491" a="1"/>
  <c r="J307" i="491" s="1"/>
  <c r="R335" i="491"/>
  <c r="W316" i="491"/>
  <c r="W329" i="491" s="1"/>
  <c r="M121" i="491"/>
  <c r="J137" i="491" a="1"/>
  <c r="J137" i="491" s="1"/>
  <c r="J145" i="491" a="1"/>
  <c r="J145" i="491" s="1"/>
  <c r="N121" i="491"/>
  <c r="W87" i="491"/>
  <c r="J121" i="491" a="1"/>
  <c r="J121" i="491" s="1"/>
  <c r="H137" i="491"/>
  <c r="V137" i="491"/>
  <c r="W137" i="491" s="1"/>
  <c r="R168" i="491"/>
  <c r="V145" i="491"/>
  <c r="W145" i="491" s="1"/>
  <c r="N145" i="491"/>
  <c r="R169" i="491"/>
  <c r="H162" i="491"/>
  <c r="J162" i="491" a="1"/>
  <c r="J162" i="491" s="1"/>
  <c r="N28" i="491"/>
  <c r="J291" i="491" a="1"/>
  <c r="J291" i="491" s="1"/>
  <c r="J256" i="491" a="1"/>
  <c r="J256" i="491" s="1"/>
  <c r="J28" i="491" a="1"/>
  <c r="J28" i="491" s="1"/>
  <c r="J86" i="491" a="1"/>
  <c r="J86" i="491" s="1"/>
  <c r="K86" i="491"/>
  <c r="M29" i="491"/>
  <c r="M86" i="491" s="1"/>
  <c r="K28" i="491"/>
  <c r="M7" i="491"/>
  <c r="M28" i="491" s="1"/>
  <c r="W28" i="491"/>
  <c r="W7" i="491"/>
  <c r="X166" i="491"/>
  <c r="P163" i="491"/>
  <c r="X167" i="491" s="1"/>
  <c r="H86" i="491"/>
  <c r="H163" i="491" s="1"/>
  <c r="E170" i="491" s="1"/>
  <c r="N86" i="491"/>
  <c r="N163" i="491" s="1"/>
  <c r="B172" i="491" s="1"/>
  <c r="W29" i="491"/>
  <c r="K515" i="491"/>
  <c r="M137" i="491"/>
  <c r="K517" i="491"/>
  <c r="K145" i="491"/>
  <c r="M138" i="491"/>
  <c r="M145" i="491" s="1"/>
  <c r="K518" i="491"/>
  <c r="K162" i="491"/>
  <c r="M146" i="491"/>
  <c r="M162" i="491" s="1"/>
  <c r="K198" i="491"/>
  <c r="M177" i="491"/>
  <c r="M198" i="491" s="1"/>
  <c r="K291" i="491"/>
  <c r="M257" i="491"/>
  <c r="M291" i="491" s="1"/>
  <c r="C514" i="491"/>
  <c r="G163" i="491"/>
  <c r="C510" i="491"/>
  <c r="O163" i="491"/>
  <c r="R165" i="491"/>
  <c r="K516" i="491"/>
  <c r="K519" i="491"/>
  <c r="K256" i="491"/>
  <c r="M199" i="491"/>
  <c r="M256" i="491" s="1"/>
  <c r="K121" i="491"/>
  <c r="K137" i="491"/>
  <c r="V162" i="491"/>
  <c r="W162" i="491" s="1"/>
  <c r="K165" i="491"/>
  <c r="X172" i="491"/>
  <c r="Z168" i="491" s="1"/>
  <c r="J330" i="491" a="1"/>
  <c r="J330" i="491" s="1"/>
  <c r="M337" i="491" s="1"/>
  <c r="B337" i="491"/>
  <c r="O330" i="491"/>
  <c r="R332" i="491"/>
  <c r="M329" i="491"/>
  <c r="W138" i="491"/>
  <c r="W177" i="491"/>
  <c r="W198" i="491" s="1"/>
  <c r="J198" i="491" a="1"/>
  <c r="J198" i="491" s="1"/>
  <c r="X333" i="491"/>
  <c r="P330" i="491"/>
  <c r="X334" i="491" s="1"/>
  <c r="W199" i="491"/>
  <c r="H291" i="491"/>
  <c r="H330" i="491" s="1"/>
  <c r="E337" i="491" s="1"/>
  <c r="N291" i="491"/>
  <c r="N330" i="491" s="1"/>
  <c r="B339" i="491" s="1"/>
  <c r="E339" i="491" s="1"/>
  <c r="W257" i="491"/>
  <c r="K307" i="491"/>
  <c r="M292" i="491"/>
  <c r="M307" i="491" s="1"/>
  <c r="V307" i="491"/>
  <c r="W307" i="491" s="1"/>
  <c r="K329" i="491"/>
  <c r="K332" i="491"/>
  <c r="K363" i="491"/>
  <c r="W363" i="491"/>
  <c r="M422" i="491"/>
  <c r="M456" i="491" s="1"/>
  <c r="K456" i="491"/>
  <c r="M308" i="491"/>
  <c r="M315" i="491" s="1"/>
  <c r="M344" i="491"/>
  <c r="M363" i="491" s="1"/>
  <c r="V363" i="491"/>
  <c r="B504" i="491"/>
  <c r="J497" i="491" a="1"/>
  <c r="J497" i="491" s="1"/>
  <c r="M504" i="491" s="1"/>
  <c r="R499" i="491"/>
  <c r="X499" i="491"/>
  <c r="O497" i="491"/>
  <c r="X500" i="491" s="1"/>
  <c r="M364" i="491"/>
  <c r="M421" i="491" s="1"/>
  <c r="W422" i="491"/>
  <c r="M457" i="491"/>
  <c r="M472" i="491" s="1"/>
  <c r="K472" i="491"/>
  <c r="V472" i="491"/>
  <c r="W472" i="491" s="1"/>
  <c r="K480" i="491"/>
  <c r="M473" i="491"/>
  <c r="M480" i="491" s="1"/>
  <c r="K496" i="491"/>
  <c r="M481" i="491"/>
  <c r="M496" i="491" s="1"/>
  <c r="V496" i="491"/>
  <c r="R524" i="491"/>
  <c r="S524" i="491" a="1"/>
  <c r="S524" i="491" s="1"/>
  <c r="R501" i="491"/>
  <c r="R502" i="491"/>
  <c r="W473" i="491"/>
  <c r="R503" i="491"/>
  <c r="R504" i="491"/>
  <c r="K503" i="491"/>
  <c r="M499" i="491"/>
  <c r="J526" i="491"/>
  <c r="Q523" i="491"/>
  <c r="R525" i="491"/>
  <c r="S525" i="491" a="1"/>
  <c r="S525" i="491" s="1"/>
  <c r="E503" i="491"/>
  <c r="T523" i="491" a="1"/>
  <c r="T523" i="491" s="1"/>
  <c r="T524" i="491" a="1"/>
  <c r="T524" i="491" s="1"/>
  <c r="T525" i="491" a="1"/>
  <c r="T525" i="491" s="1"/>
  <c r="C526" i="491"/>
  <c r="T526" i="491" s="1" a="1"/>
  <c r="T526" i="491" s="1"/>
  <c r="X339" i="491" l="1"/>
  <c r="Z336" i="491" s="1"/>
  <c r="Z169" i="491"/>
  <c r="N497" i="491"/>
  <c r="B506" i="491" s="1"/>
  <c r="E506" i="491" s="1"/>
  <c r="H497" i="491"/>
  <c r="E504" i="491" s="1"/>
  <c r="Z170" i="491"/>
  <c r="E172" i="491"/>
  <c r="G509" i="491"/>
  <c r="R506" i="491"/>
  <c r="T504" i="491" s="1"/>
  <c r="M497" i="491"/>
  <c r="M332" i="491"/>
  <c r="K336" i="491"/>
  <c r="M336" i="491" s="1"/>
  <c r="Z338" i="491"/>
  <c r="Z332" i="491" a="1"/>
  <c r="Z332" i="491" s="1"/>
  <c r="Z334" i="491"/>
  <c r="Z335" i="491"/>
  <c r="R339" i="491"/>
  <c r="T332" i="491" s="1" a="1"/>
  <c r="T332" i="491" s="1"/>
  <c r="Z171" i="491"/>
  <c r="Z165" i="491" a="1"/>
  <c r="Z165" i="491" s="1"/>
  <c r="M165" i="491"/>
  <c r="K169" i="491"/>
  <c r="M169" i="491" s="1"/>
  <c r="C520" i="491"/>
  <c r="E514" i="491" s="1"/>
  <c r="M330" i="491"/>
  <c r="Q515" i="491"/>
  <c r="Z166" i="491"/>
  <c r="W163" i="491"/>
  <c r="M163" i="491"/>
  <c r="R523" i="491"/>
  <c r="R526" i="491" s="1"/>
  <c r="Q526" i="491"/>
  <c r="S526" i="491" s="1" a="1"/>
  <c r="S526" i="491" s="1"/>
  <c r="S523" i="491" a="1"/>
  <c r="S523" i="491" s="1"/>
  <c r="M503" i="491"/>
  <c r="T503" i="491"/>
  <c r="T502" i="491"/>
  <c r="X506" i="491"/>
  <c r="Z500" i="491" s="1"/>
  <c r="V497" i="491"/>
  <c r="K497" i="491"/>
  <c r="Z333" i="491"/>
  <c r="W330" i="491"/>
  <c r="Z337" i="491"/>
  <c r="K514" i="491"/>
  <c r="R172" i="491"/>
  <c r="T165" i="491" s="1" a="1"/>
  <c r="T165" i="491" s="1"/>
  <c r="J163" i="491" a="1"/>
  <c r="J163" i="491" s="1"/>
  <c r="M170" i="491" s="1"/>
  <c r="B170" i="491"/>
  <c r="C509" i="491" s="1"/>
  <c r="V330" i="491"/>
  <c r="I339" i="491" s="1"/>
  <c r="M339" i="491" s="1" a="1"/>
  <c r="M339" i="491" s="1"/>
  <c r="K330" i="491"/>
  <c r="Q516" i="491"/>
  <c r="Z167" i="491"/>
  <c r="V163" i="491"/>
  <c r="I172" i="491" s="1"/>
  <c r="K163" i="491"/>
  <c r="E171" i="491" s="1"/>
  <c r="AC478" i="489"/>
  <c r="AC402" i="489"/>
  <c r="AC365" i="489"/>
  <c r="AC313" i="489"/>
  <c r="AC161" i="489"/>
  <c r="AC143" i="489"/>
  <c r="C511" i="491" l="1"/>
  <c r="G511" i="491" s="1"/>
  <c r="M172" i="491" a="1"/>
  <c r="M172" i="491" s="1"/>
  <c r="E338" i="491"/>
  <c r="I338" i="491" s="1"/>
  <c r="M338" i="491" s="1"/>
  <c r="L330" i="491"/>
  <c r="I337" i="491" s="1"/>
  <c r="L163" i="491"/>
  <c r="I170" i="491" s="1"/>
  <c r="K520" i="491"/>
  <c r="T171" i="491"/>
  <c r="T168" i="491"/>
  <c r="T169" i="491"/>
  <c r="T167" i="491"/>
  <c r="T170" i="491"/>
  <c r="T166" i="491"/>
  <c r="I506" i="491"/>
  <c r="M506" i="491" s="1" a="1"/>
  <c r="M506" i="491" s="1"/>
  <c r="W497" i="491"/>
  <c r="Z499" i="491" a="1"/>
  <c r="Z499" i="491" s="1"/>
  <c r="Q520" i="491"/>
  <c r="S516" i="491" s="1"/>
  <c r="T499" i="491" a="1"/>
  <c r="T499" i="491" s="1"/>
  <c r="I171" i="491"/>
  <c r="M171" i="491" s="1"/>
  <c r="O509" i="491" a="1"/>
  <c r="O509" i="491" s="1"/>
  <c r="M514" i="491" a="1"/>
  <c r="M514" i="491" s="1"/>
  <c r="E505" i="491"/>
  <c r="I505" i="491" s="1"/>
  <c r="M505" i="491" s="1"/>
  <c r="L497" i="491"/>
  <c r="I504" i="491" s="1"/>
  <c r="Z504" i="491"/>
  <c r="Z501" i="491"/>
  <c r="Z505" i="491"/>
  <c r="Z502" i="491"/>
  <c r="Z503" i="491"/>
  <c r="E516" i="491"/>
  <c r="E519" i="491"/>
  <c r="E515" i="491"/>
  <c r="E517" i="491"/>
  <c r="E518" i="491"/>
  <c r="T338" i="491"/>
  <c r="T333" i="491"/>
  <c r="T336" i="491"/>
  <c r="T337" i="491"/>
  <c r="T335" i="491"/>
  <c r="T334" i="491"/>
  <c r="T505" i="491"/>
  <c r="T500" i="491"/>
  <c r="T501" i="491"/>
  <c r="AC495" i="489"/>
  <c r="AC494" i="489"/>
  <c r="AC493" i="489"/>
  <c r="AC492" i="489"/>
  <c r="AC488" i="489"/>
  <c r="AC487" i="489"/>
  <c r="AC486" i="489"/>
  <c r="AC485" i="489"/>
  <c r="AC484" i="489"/>
  <c r="AC483" i="489"/>
  <c r="AC482" i="489"/>
  <c r="AC481" i="489"/>
  <c r="AC479" i="489"/>
  <c r="AC477" i="489"/>
  <c r="AC476" i="489"/>
  <c r="AC475" i="489"/>
  <c r="AC474" i="489"/>
  <c r="AC473" i="489"/>
  <c r="AC471" i="489"/>
  <c r="AC470" i="489"/>
  <c r="AC469" i="489"/>
  <c r="AC468" i="489"/>
  <c r="AC467" i="489"/>
  <c r="AC466" i="489"/>
  <c r="AC465" i="489"/>
  <c r="AC464" i="489"/>
  <c r="AC463" i="489"/>
  <c r="AC462" i="489"/>
  <c r="AC461" i="489"/>
  <c r="AC460" i="489"/>
  <c r="AC459" i="489"/>
  <c r="AC458" i="489"/>
  <c r="AC457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7" i="489"/>
  <c r="AC426" i="489"/>
  <c r="AC425" i="489"/>
  <c r="AC424" i="489"/>
  <c r="AC423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7" i="489"/>
  <c r="AC406" i="489"/>
  <c r="AC405" i="489"/>
  <c r="AC404" i="489"/>
  <c r="AC403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70" i="489"/>
  <c r="AC369" i="489"/>
  <c r="AC368" i="489"/>
  <c r="AC367" i="489"/>
  <c r="AC366" i="489"/>
  <c r="AC364" i="489"/>
  <c r="AC362" i="489"/>
  <c r="AC361" i="489"/>
  <c r="AC360" i="489"/>
  <c r="AC359" i="489"/>
  <c r="AC358" i="489"/>
  <c r="AC357" i="489"/>
  <c r="AC356" i="489"/>
  <c r="AC355" i="489"/>
  <c r="AC354" i="489"/>
  <c r="AC353" i="489"/>
  <c r="AC352" i="489"/>
  <c r="AC351" i="489"/>
  <c r="AC350" i="489"/>
  <c r="AC349" i="489"/>
  <c r="AC348" i="489"/>
  <c r="AC347" i="489"/>
  <c r="AC346" i="489"/>
  <c r="AC345" i="489"/>
  <c r="AC344" i="489"/>
  <c r="AC480" i="489" l="1"/>
  <c r="AC496" i="489"/>
  <c r="G510" i="491"/>
  <c r="E520" i="491"/>
  <c r="S515" i="491"/>
  <c r="M516" i="491"/>
  <c r="M517" i="491"/>
  <c r="M515" i="491"/>
  <c r="M519" i="491"/>
  <c r="M518" i="491"/>
  <c r="K511" i="491"/>
  <c r="O511" i="491" s="1" a="1"/>
  <c r="O511" i="491" s="1"/>
  <c r="S517" i="491"/>
  <c r="S519" i="491"/>
  <c r="S518" i="491"/>
  <c r="S514" i="491" a="1"/>
  <c r="S514" i="491" s="1"/>
  <c r="AC472" i="489"/>
  <c r="AC422" i="489"/>
  <c r="AC456" i="489" s="1"/>
  <c r="G456" i="489"/>
  <c r="G162" i="125"/>
  <c r="G137" i="125"/>
  <c r="G86" i="125"/>
  <c r="G28" i="125"/>
  <c r="G256" i="125"/>
  <c r="AC497" i="489" l="1"/>
  <c r="K510" i="491"/>
  <c r="O510" i="491" s="1"/>
  <c r="K509" i="491"/>
  <c r="S520" i="491"/>
  <c r="H313" i="125"/>
  <c r="H478" i="125"/>
  <c r="H312" i="125"/>
  <c r="AB315" i="490" l="1"/>
  <c r="AB329" i="490"/>
  <c r="AB307" i="490"/>
  <c r="AB198" i="490"/>
  <c r="AB256" i="490"/>
  <c r="AB291" i="490"/>
  <c r="K324" i="434" l="1" a="1"/>
  <c r="K324" i="434" s="1"/>
  <c r="K325" i="434" a="1"/>
  <c r="K325" i="434" s="1"/>
  <c r="K326" i="434" a="1"/>
  <c r="K326" i="434" s="1"/>
  <c r="K327" i="434" a="1"/>
  <c r="K327" i="434" s="1"/>
  <c r="K328" i="434" a="1"/>
  <c r="K328" i="434" s="1"/>
  <c r="K324" i="125" a="1"/>
  <c r="K324" i="125" s="1"/>
  <c r="K326" i="125" a="1"/>
  <c r="K326" i="125" s="1"/>
  <c r="K327" i="125" a="1"/>
  <c r="K327" i="125" s="1"/>
  <c r="K328" i="125" a="1"/>
  <c r="K328" i="125" s="1"/>
  <c r="K324" i="490" a="1"/>
  <c r="K324" i="490" s="1"/>
  <c r="K326" i="490" a="1"/>
  <c r="K326" i="490" s="1"/>
  <c r="K327" i="490" a="1"/>
  <c r="K327" i="490" s="1"/>
  <c r="K328" i="490" a="1"/>
  <c r="K328" i="490" s="1"/>
  <c r="K324" i="489" a="1"/>
  <c r="K324" i="489" s="1"/>
  <c r="K326" i="489" a="1"/>
  <c r="K326" i="489" s="1"/>
  <c r="K327" i="489" a="1"/>
  <c r="K327" i="489" s="1"/>
  <c r="K328" i="489" a="1"/>
  <c r="K328" i="489" s="1"/>
  <c r="H324" i="434"/>
  <c r="H326" i="434"/>
  <c r="H327" i="434"/>
  <c r="H328" i="434"/>
  <c r="H324" i="125"/>
  <c r="H326" i="125"/>
  <c r="H327" i="125"/>
  <c r="H328" i="125"/>
  <c r="H324" i="490"/>
  <c r="H326" i="490"/>
  <c r="H327" i="490"/>
  <c r="H328" i="490"/>
  <c r="H324" i="489"/>
  <c r="H326" i="489"/>
  <c r="H327" i="489"/>
  <c r="H328" i="489"/>
  <c r="G162" i="490" l="1"/>
  <c r="I162" i="125" l="1"/>
  <c r="K325" i="489" l="1" a="1"/>
  <c r="K325" i="489" s="1"/>
  <c r="K325" i="490" a="1"/>
  <c r="K325" i="490" s="1"/>
  <c r="K325" i="125" l="1" a="1"/>
  <c r="K325" i="125" s="1"/>
  <c r="G329" i="125"/>
  <c r="AB330" i="490" l="1"/>
  <c r="AC67" i="489" l="1"/>
  <c r="AC30" i="489"/>
  <c r="L145" i="490"/>
  <c r="AB145" i="490"/>
  <c r="L28" i="490"/>
  <c r="AB28" i="490"/>
  <c r="L86" i="490"/>
  <c r="AB86" i="490"/>
  <c r="L162" i="490"/>
  <c r="AB162" i="490"/>
  <c r="L121" i="490"/>
  <c r="AB121" i="490"/>
  <c r="L137" i="490"/>
  <c r="L163" i="490" s="1"/>
  <c r="AB137" i="490"/>
  <c r="AB163" i="490" l="1"/>
  <c r="O526" i="490"/>
  <c r="M526" i="490"/>
  <c r="K526" i="490"/>
  <c r="H526" i="490"/>
  <c r="F526" i="490"/>
  <c r="G507" i="490"/>
  <c r="N507" i="490" s="1"/>
  <c r="G503" i="490"/>
  <c r="E503" i="490"/>
  <c r="I502" i="490"/>
  <c r="E502" i="490"/>
  <c r="K502" i="490" s="1"/>
  <c r="M502" i="490" s="1"/>
  <c r="I501" i="490"/>
  <c r="E501" i="490"/>
  <c r="K501" i="490" s="1"/>
  <c r="M501" i="490" s="1"/>
  <c r="I500" i="490"/>
  <c r="E500" i="490"/>
  <c r="K500" i="490" s="1"/>
  <c r="M500" i="490" s="1"/>
  <c r="I499" i="490"/>
  <c r="I503" i="490" s="1"/>
  <c r="E499" i="490"/>
  <c r="K499" i="490" s="1"/>
  <c r="H495" i="490"/>
  <c r="H494" i="490"/>
  <c r="H493" i="490"/>
  <c r="H492" i="490"/>
  <c r="K491" i="490" a="1"/>
  <c r="K491" i="490" s="1"/>
  <c r="D491" i="490"/>
  <c r="H491" i="490" s="1"/>
  <c r="N488" i="490"/>
  <c r="K488" i="490" a="1"/>
  <c r="K488" i="490" s="1"/>
  <c r="V487" i="490"/>
  <c r="W487" i="490" s="1"/>
  <c r="K487" i="490" a="1"/>
  <c r="K487" i="490" s="1"/>
  <c r="H486" i="490"/>
  <c r="H485" i="490"/>
  <c r="J484" i="490" a="1"/>
  <c r="J484" i="490" s="1"/>
  <c r="K483" i="490" a="1"/>
  <c r="K483" i="490" s="1"/>
  <c r="K482" i="490" a="1"/>
  <c r="K482" i="490" s="1"/>
  <c r="K479" i="490" a="1"/>
  <c r="K479" i="490" s="1"/>
  <c r="K477" i="490" a="1"/>
  <c r="K477" i="490" s="1"/>
  <c r="K476" i="490" a="1"/>
  <c r="K476" i="490" s="1"/>
  <c r="K475" i="490" a="1"/>
  <c r="K475" i="490" s="1"/>
  <c r="K474" i="490" a="1"/>
  <c r="K474" i="490" s="1"/>
  <c r="AA480" i="490"/>
  <c r="Y480" i="490"/>
  <c r="U480" i="490"/>
  <c r="T480" i="490"/>
  <c r="S480" i="490"/>
  <c r="Q480" i="490"/>
  <c r="P480" i="490"/>
  <c r="O480" i="490"/>
  <c r="K473" i="490" a="1"/>
  <c r="K473" i="490" s="1"/>
  <c r="V471" i="490"/>
  <c r="K471" i="490" a="1"/>
  <c r="K471" i="490" s="1"/>
  <c r="K470" i="490" a="1"/>
  <c r="K470" i="490" s="1"/>
  <c r="V469" i="490"/>
  <c r="K469" i="490" a="1"/>
  <c r="K469" i="490" s="1"/>
  <c r="V468" i="490"/>
  <c r="K468" i="490" a="1"/>
  <c r="K468" i="490" s="1"/>
  <c r="K467" i="490" a="1"/>
  <c r="K467" i="490" s="1"/>
  <c r="V466" i="490"/>
  <c r="W466" i="490" s="1"/>
  <c r="K466" i="490" a="1"/>
  <c r="K466" i="490" s="1"/>
  <c r="N465" i="490"/>
  <c r="K465" i="490" a="1"/>
  <c r="K465" i="490" s="1"/>
  <c r="V464" i="490"/>
  <c r="K464" i="490" a="1"/>
  <c r="K464" i="490" s="1"/>
  <c r="N463" i="490"/>
  <c r="K462" i="490" a="1"/>
  <c r="K462" i="490" s="1"/>
  <c r="N461" i="490"/>
  <c r="K461" i="490" a="1"/>
  <c r="K461" i="490" s="1"/>
  <c r="M461" i="490" s="1"/>
  <c r="K460" i="490" a="1"/>
  <c r="K460" i="490" s="1"/>
  <c r="K458" i="490" a="1"/>
  <c r="K458" i="490" s="1"/>
  <c r="M458" i="490" s="1"/>
  <c r="Z472" i="490"/>
  <c r="X472" i="490"/>
  <c r="T472" i="490"/>
  <c r="R472" i="490"/>
  <c r="P472" i="490"/>
  <c r="O472" i="490"/>
  <c r="I472" i="490"/>
  <c r="G472" i="490"/>
  <c r="N455" i="490"/>
  <c r="K455" i="490" a="1"/>
  <c r="K455" i="490" s="1"/>
  <c r="V454" i="490"/>
  <c r="N454" i="490"/>
  <c r="K454" i="490" a="1"/>
  <c r="K454" i="490" s="1"/>
  <c r="V453" i="490"/>
  <c r="K453" i="490" a="1"/>
  <c r="K453" i="490" s="1"/>
  <c r="K452" i="490" a="1"/>
  <c r="K452" i="490" s="1"/>
  <c r="K451" i="490" a="1"/>
  <c r="K451" i="490" s="1"/>
  <c r="K450" i="490" a="1"/>
  <c r="K450" i="490" s="1"/>
  <c r="K449" i="490" a="1"/>
  <c r="K449" i="490" s="1"/>
  <c r="V448" i="490"/>
  <c r="K448" i="490" a="1"/>
  <c r="K448" i="490" s="1"/>
  <c r="N447" i="490"/>
  <c r="K447" i="490" a="1"/>
  <c r="K447" i="490" s="1"/>
  <c r="N446" i="490"/>
  <c r="K446" i="490" a="1"/>
  <c r="K446" i="490" s="1"/>
  <c r="N445" i="490"/>
  <c r="K445" i="490" a="1"/>
  <c r="K445" i="490" s="1"/>
  <c r="N444" i="490"/>
  <c r="K444" i="490" a="1"/>
  <c r="K444" i="490" s="1"/>
  <c r="N443" i="490"/>
  <c r="K443" i="490" a="1"/>
  <c r="K443" i="490" s="1"/>
  <c r="N442" i="490"/>
  <c r="K442" i="490" a="1"/>
  <c r="K442" i="490" s="1"/>
  <c r="V441" i="490"/>
  <c r="W441" i="490" s="1"/>
  <c r="K441" i="490" a="1"/>
  <c r="K441" i="490" s="1"/>
  <c r="M441" i="490" s="1"/>
  <c r="V440" i="490"/>
  <c r="N440" i="490"/>
  <c r="K440" i="490" a="1"/>
  <c r="K440" i="490" s="1"/>
  <c r="V439" i="490"/>
  <c r="W439" i="490" s="1"/>
  <c r="K439" i="490" a="1"/>
  <c r="K439" i="490" s="1"/>
  <c r="M439" i="490" s="1"/>
  <c r="V438" i="490"/>
  <c r="N438" i="490"/>
  <c r="K438" i="490" a="1"/>
  <c r="K438" i="490" s="1"/>
  <c r="V437" i="490"/>
  <c r="K437" i="490" a="1"/>
  <c r="K437" i="490" s="1"/>
  <c r="V436" i="490"/>
  <c r="N436" i="490"/>
  <c r="K436" i="490" a="1"/>
  <c r="K436" i="490" s="1"/>
  <c r="V435" i="490"/>
  <c r="K435" i="490" a="1"/>
  <c r="K435" i="490" s="1"/>
  <c r="M435" i="490" s="1"/>
  <c r="V434" i="490"/>
  <c r="N434" i="490"/>
  <c r="K434" i="490" a="1"/>
  <c r="K434" i="490" s="1"/>
  <c r="V433" i="490"/>
  <c r="W433" i="490" s="1"/>
  <c r="K433" i="490" a="1"/>
  <c r="K433" i="490" s="1"/>
  <c r="M433" i="490" s="1"/>
  <c r="V432" i="490"/>
  <c r="N432" i="490"/>
  <c r="K432" i="490" a="1"/>
  <c r="K432" i="490" s="1"/>
  <c r="V431" i="490"/>
  <c r="W431" i="490" s="1"/>
  <c r="K431" i="490" a="1"/>
  <c r="K431" i="490" s="1"/>
  <c r="M431" i="490" s="1"/>
  <c r="V430" i="490"/>
  <c r="N430" i="490"/>
  <c r="K430" i="490" a="1"/>
  <c r="K430" i="490" s="1"/>
  <c r="N429" i="490"/>
  <c r="K429" i="490" a="1"/>
  <c r="K429" i="490" s="1"/>
  <c r="V428" i="490"/>
  <c r="W428" i="490" s="1"/>
  <c r="K428" i="490" a="1"/>
  <c r="K428" i="490" s="1"/>
  <c r="M428" i="490" s="1"/>
  <c r="V427" i="490"/>
  <c r="X505" i="490"/>
  <c r="N427" i="490"/>
  <c r="K427" i="490" a="1"/>
  <c r="K427" i="490" s="1"/>
  <c r="V426" i="490"/>
  <c r="W426" i="490" s="1"/>
  <c r="X504" i="490"/>
  <c r="K426" i="490" a="1"/>
  <c r="K426" i="490" s="1"/>
  <c r="M426" i="490" s="1"/>
  <c r="V425" i="490"/>
  <c r="N425" i="490"/>
  <c r="K425" i="490" a="1"/>
  <c r="K425" i="490" s="1"/>
  <c r="V424" i="490"/>
  <c r="W424" i="490" s="1"/>
  <c r="K424" i="490" a="1"/>
  <c r="K424" i="490" s="1"/>
  <c r="M424" i="490" s="1"/>
  <c r="V423" i="490"/>
  <c r="N423" i="490"/>
  <c r="K423" i="490" a="1"/>
  <c r="K423" i="490" s="1"/>
  <c r="Z456" i="490"/>
  <c r="X456" i="490"/>
  <c r="U456" i="490"/>
  <c r="S456" i="490"/>
  <c r="Q456" i="490"/>
  <c r="O456" i="490"/>
  <c r="I456" i="490"/>
  <c r="K420" i="490" a="1"/>
  <c r="K420" i="490" s="1"/>
  <c r="K419" i="490" a="1"/>
  <c r="K419" i="490" s="1"/>
  <c r="M419" i="490" s="1"/>
  <c r="K418" i="490" a="1"/>
  <c r="K418" i="490" s="1"/>
  <c r="K417" i="490" a="1"/>
  <c r="K417" i="490" s="1"/>
  <c r="K416" i="490" a="1"/>
  <c r="K416" i="490" s="1"/>
  <c r="K415" i="490" a="1"/>
  <c r="K415" i="490" s="1"/>
  <c r="K414" i="490" a="1"/>
  <c r="K414" i="490" s="1"/>
  <c r="K413" i="490" a="1"/>
  <c r="K413" i="490" s="1"/>
  <c r="K412" i="490" a="1"/>
  <c r="K412" i="490" s="1"/>
  <c r="K411" i="490" a="1"/>
  <c r="K411" i="490" s="1"/>
  <c r="K410" i="490" a="1"/>
  <c r="K410" i="490" s="1"/>
  <c r="K409" i="490" a="1"/>
  <c r="K409" i="490" s="1"/>
  <c r="V408" i="490"/>
  <c r="W408" i="490" s="1"/>
  <c r="K408" i="490" a="1"/>
  <c r="K408" i="490" s="1"/>
  <c r="N407" i="490"/>
  <c r="K407" i="490" a="1"/>
  <c r="K407" i="490" s="1"/>
  <c r="H406" i="490"/>
  <c r="V405" i="490"/>
  <c r="W405" i="490" s="1"/>
  <c r="K405" i="490" a="1"/>
  <c r="K405" i="490" s="1"/>
  <c r="V404" i="490"/>
  <c r="W404" i="490" s="1"/>
  <c r="K404" i="490" a="1"/>
  <c r="K404" i="490" s="1"/>
  <c r="H403" i="490"/>
  <c r="K402" i="490" a="1"/>
  <c r="K402" i="490" s="1"/>
  <c r="H402" i="490"/>
  <c r="V401" i="490"/>
  <c r="W401" i="490" s="1"/>
  <c r="K401" i="490" a="1"/>
  <c r="K401" i="490" s="1"/>
  <c r="N400" i="490"/>
  <c r="H400" i="490"/>
  <c r="K400" i="490" a="1"/>
  <c r="K400" i="490" s="1"/>
  <c r="V399" i="490"/>
  <c r="N399" i="490"/>
  <c r="K399" i="490" a="1"/>
  <c r="K399" i="490" s="1"/>
  <c r="V398" i="490"/>
  <c r="W398" i="490" s="1"/>
  <c r="K398" i="490" a="1"/>
  <c r="K398" i="490" s="1"/>
  <c r="N397" i="490"/>
  <c r="K397" i="490" a="1"/>
  <c r="K397" i="490" s="1"/>
  <c r="V396" i="490"/>
  <c r="K396" i="490" a="1"/>
  <c r="K396" i="490" s="1"/>
  <c r="N395" i="490"/>
  <c r="K395" i="490" a="1"/>
  <c r="K395" i="490" s="1"/>
  <c r="V394" i="490"/>
  <c r="K394" i="490" a="1"/>
  <c r="K394" i="490" s="1"/>
  <c r="N393" i="490"/>
  <c r="K393" i="490" a="1"/>
  <c r="K393" i="490" s="1"/>
  <c r="V392" i="490"/>
  <c r="K392" i="490" a="1"/>
  <c r="K392" i="490" s="1"/>
  <c r="K391" i="490" a="1"/>
  <c r="K391" i="490" s="1"/>
  <c r="M391" i="490" s="1"/>
  <c r="K390" i="490" a="1"/>
  <c r="K390" i="490" s="1"/>
  <c r="K389" i="490" a="1"/>
  <c r="K389" i="490" s="1"/>
  <c r="M389" i="490" s="1"/>
  <c r="K388" i="490" a="1"/>
  <c r="K388" i="490" s="1"/>
  <c r="N387" i="490"/>
  <c r="K387" i="490" a="1"/>
  <c r="K387" i="490" s="1"/>
  <c r="K386" i="490" a="1"/>
  <c r="K386" i="490" s="1"/>
  <c r="N385" i="490"/>
  <c r="K385" i="490" a="1"/>
  <c r="K385" i="490" s="1"/>
  <c r="N384" i="490"/>
  <c r="K384" i="490" a="1"/>
  <c r="K384" i="490" s="1"/>
  <c r="V383" i="490"/>
  <c r="K383" i="490" a="1"/>
  <c r="K383" i="490" s="1"/>
  <c r="M383" i="490" s="1"/>
  <c r="V382" i="490"/>
  <c r="N382" i="490"/>
  <c r="K382" i="490" a="1"/>
  <c r="K382" i="490" s="1"/>
  <c r="V381" i="490"/>
  <c r="K381" i="490" a="1"/>
  <c r="K381" i="490" s="1"/>
  <c r="M381" i="490" s="1"/>
  <c r="V380" i="490"/>
  <c r="N380" i="490"/>
  <c r="K380" i="490" a="1"/>
  <c r="K380" i="490" s="1"/>
  <c r="V379" i="490"/>
  <c r="K379" i="490" a="1"/>
  <c r="K379" i="490" s="1"/>
  <c r="M379" i="490" s="1"/>
  <c r="V378" i="490"/>
  <c r="N378" i="490"/>
  <c r="K378" i="490" a="1"/>
  <c r="K378" i="490" s="1"/>
  <c r="V377" i="490"/>
  <c r="K377" i="490" a="1"/>
  <c r="K377" i="490" s="1"/>
  <c r="M377" i="490" s="1"/>
  <c r="V376" i="490"/>
  <c r="N376" i="490"/>
  <c r="K376" i="490" a="1"/>
  <c r="K376" i="490" s="1"/>
  <c r="V375" i="490"/>
  <c r="K375" i="490" a="1"/>
  <c r="K375" i="490" s="1"/>
  <c r="M375" i="490" s="1"/>
  <c r="V374" i="490"/>
  <c r="N374" i="490"/>
  <c r="K374" i="490" a="1"/>
  <c r="K374" i="490" s="1"/>
  <c r="V373" i="490"/>
  <c r="K373" i="490" a="1"/>
  <c r="K373" i="490" s="1"/>
  <c r="M373" i="490" s="1"/>
  <c r="V372" i="490"/>
  <c r="K372" i="490" a="1"/>
  <c r="K372" i="490" s="1"/>
  <c r="K371" i="490" a="1"/>
  <c r="K371" i="490" s="1"/>
  <c r="K370" i="490" a="1"/>
  <c r="K370" i="490" s="1"/>
  <c r="K369" i="490" a="1"/>
  <c r="K369" i="490" s="1"/>
  <c r="X503" i="490"/>
  <c r="K368" i="490" a="1"/>
  <c r="K368" i="490" s="1"/>
  <c r="M368" i="490" s="1"/>
  <c r="X502" i="490"/>
  <c r="K367" i="490" a="1"/>
  <c r="K367" i="490" s="1"/>
  <c r="X501" i="490"/>
  <c r="K366" i="490" a="1"/>
  <c r="K366" i="490" s="1"/>
  <c r="M366" i="490" s="1"/>
  <c r="K365" i="490" a="1"/>
  <c r="K365" i="490" s="1"/>
  <c r="H365" i="490"/>
  <c r="Z421" i="490"/>
  <c r="X421" i="490"/>
  <c r="U421" i="490"/>
  <c r="T421" i="490"/>
  <c r="S421" i="490"/>
  <c r="R421" i="490"/>
  <c r="Q421" i="490"/>
  <c r="P421" i="490"/>
  <c r="I421" i="490"/>
  <c r="G421" i="490"/>
  <c r="K362" i="490" a="1"/>
  <c r="K362" i="490" s="1"/>
  <c r="K361" i="490" a="1"/>
  <c r="K361" i="490" s="1"/>
  <c r="K360" i="490" a="1"/>
  <c r="K360" i="490" s="1"/>
  <c r="M360" i="490" s="1"/>
  <c r="K359" i="490" a="1"/>
  <c r="K359" i="490" s="1"/>
  <c r="K358" i="490" a="1"/>
  <c r="K358" i="490" s="1"/>
  <c r="M358" i="490" s="1"/>
  <c r="K357" i="490" a="1"/>
  <c r="K357" i="490" s="1"/>
  <c r="K356" i="490" a="1"/>
  <c r="K356" i="490" s="1"/>
  <c r="M356" i="490" s="1"/>
  <c r="K355" i="490" a="1"/>
  <c r="K355" i="490" s="1"/>
  <c r="K354" i="490" a="1"/>
  <c r="K354" i="490" s="1"/>
  <c r="M354" i="490" s="1"/>
  <c r="N353" i="490"/>
  <c r="K353" i="490" a="1"/>
  <c r="K353" i="490" s="1"/>
  <c r="M353" i="490" s="1"/>
  <c r="J352" i="490" a="1"/>
  <c r="J352" i="490" s="1"/>
  <c r="H352" i="490"/>
  <c r="K352" i="490" a="1"/>
  <c r="K352" i="490" s="1"/>
  <c r="M352" i="490" s="1"/>
  <c r="V351" i="490"/>
  <c r="N351" i="490"/>
  <c r="K351" i="490" a="1"/>
  <c r="K351" i="490" s="1"/>
  <c r="J350" i="490" a="1"/>
  <c r="J350" i="490" s="1"/>
  <c r="H350" i="490"/>
  <c r="K350" i="490" a="1"/>
  <c r="K350" i="490" s="1"/>
  <c r="M350" i="490" s="1"/>
  <c r="V349" i="490"/>
  <c r="N349" i="490"/>
  <c r="K349" i="490" a="1"/>
  <c r="K349" i="490" s="1"/>
  <c r="M349" i="490" s="1"/>
  <c r="J348" i="490" a="1"/>
  <c r="J348" i="490" s="1"/>
  <c r="H348" i="490"/>
  <c r="K348" i="490" a="1"/>
  <c r="K348" i="490" s="1"/>
  <c r="M348" i="490" s="1"/>
  <c r="V347" i="490"/>
  <c r="N347" i="490"/>
  <c r="K347" i="490" a="1"/>
  <c r="K347" i="490" s="1"/>
  <c r="M347" i="490" s="1"/>
  <c r="K346" i="490"/>
  <c r="N345" i="490"/>
  <c r="J345" i="490" a="1"/>
  <c r="J345" i="490" s="1"/>
  <c r="Z363" i="490"/>
  <c r="X363" i="490"/>
  <c r="T363" i="490"/>
  <c r="R363" i="490"/>
  <c r="P363" i="490"/>
  <c r="E336" i="490"/>
  <c r="I335" i="490"/>
  <c r="E335" i="490"/>
  <c r="I334" i="490"/>
  <c r="E334" i="490"/>
  <c r="I333" i="490"/>
  <c r="E333" i="490"/>
  <c r="I332" i="490"/>
  <c r="E332" i="490"/>
  <c r="D325" i="490"/>
  <c r="H325" i="490" s="1"/>
  <c r="V322" i="490"/>
  <c r="K322" i="490" a="1"/>
  <c r="K322" i="490" s="1"/>
  <c r="K321" i="490" a="1"/>
  <c r="K321" i="490" s="1"/>
  <c r="K319" i="490" a="1"/>
  <c r="K319" i="490" s="1"/>
  <c r="K318" i="490" a="1"/>
  <c r="K318" i="490" s="1"/>
  <c r="K317" i="490" a="1"/>
  <c r="K317" i="490" s="1"/>
  <c r="V316" i="490"/>
  <c r="T329" i="490"/>
  <c r="R329" i="490"/>
  <c r="P329" i="490"/>
  <c r="I329" i="490"/>
  <c r="L553" i="490" s="1"/>
  <c r="K314" i="490" a="1"/>
  <c r="K314" i="490" s="1"/>
  <c r="K312" i="490" a="1"/>
  <c r="K312" i="490" s="1"/>
  <c r="K311" i="490" a="1"/>
  <c r="K311" i="490" s="1"/>
  <c r="V310" i="490"/>
  <c r="K310" i="490" a="1"/>
  <c r="K310" i="490" s="1"/>
  <c r="K309" i="490" a="1"/>
  <c r="K309" i="490" s="1"/>
  <c r="T315" i="490"/>
  <c r="P315" i="490"/>
  <c r="K308" i="490" a="1"/>
  <c r="K308" i="490" s="1"/>
  <c r="K306" i="490" a="1"/>
  <c r="K306" i="490" s="1"/>
  <c r="V305" i="490"/>
  <c r="K305" i="490" a="1"/>
  <c r="K305" i="490" s="1"/>
  <c r="K304" i="490" a="1"/>
  <c r="K304" i="490" s="1"/>
  <c r="V303" i="490"/>
  <c r="W303" i="490" s="1"/>
  <c r="K303" i="490" a="1"/>
  <c r="K303" i="490" s="1"/>
  <c r="M303" i="490" s="1"/>
  <c r="V302" i="490"/>
  <c r="W302" i="490" s="1"/>
  <c r="K302" i="490" a="1"/>
  <c r="K302" i="490" s="1"/>
  <c r="M302" i="490" s="1"/>
  <c r="V301" i="490"/>
  <c r="N301" i="490"/>
  <c r="K301" i="490" a="1"/>
  <c r="K301" i="490" s="1"/>
  <c r="V300" i="490"/>
  <c r="K300" i="490" a="1"/>
  <c r="K300" i="490" s="1"/>
  <c r="K299" i="490" a="1"/>
  <c r="K299" i="490" s="1"/>
  <c r="V298" i="490"/>
  <c r="W298" i="490" s="1"/>
  <c r="K298" i="490" a="1"/>
  <c r="K298" i="490" s="1"/>
  <c r="N297" i="490"/>
  <c r="K297" i="490" a="1"/>
  <c r="K297" i="490" s="1"/>
  <c r="V296" i="490"/>
  <c r="K296" i="490" a="1"/>
  <c r="K296" i="490" s="1"/>
  <c r="N295" i="490"/>
  <c r="K295" i="490" a="1"/>
  <c r="K295" i="490" s="1"/>
  <c r="K294" i="490" a="1"/>
  <c r="K294" i="490" s="1"/>
  <c r="K293" i="490" a="1"/>
  <c r="K293" i="490" s="1"/>
  <c r="K290" i="490" a="1"/>
  <c r="K290" i="490" s="1"/>
  <c r="K289" i="490" a="1"/>
  <c r="K289" i="490" s="1"/>
  <c r="K288" i="490" a="1"/>
  <c r="K288" i="490" s="1"/>
  <c r="H287" i="490"/>
  <c r="H286" i="490"/>
  <c r="H285" i="490"/>
  <c r="K284" i="490" a="1"/>
  <c r="K284" i="490" s="1"/>
  <c r="N283" i="490"/>
  <c r="K283" i="490" a="1"/>
  <c r="K283" i="490" s="1"/>
  <c r="K282" i="490" a="1"/>
  <c r="K282" i="490" s="1"/>
  <c r="K281" i="490" a="1"/>
  <c r="K281" i="490" s="1"/>
  <c r="K280" i="490" a="1"/>
  <c r="K280" i="490" s="1"/>
  <c r="M280" i="490" s="1"/>
  <c r="N279" i="490"/>
  <c r="K279" i="490" a="1"/>
  <c r="K279" i="490" s="1"/>
  <c r="K278" i="490" a="1"/>
  <c r="K278" i="490" s="1"/>
  <c r="M278" i="490" s="1"/>
  <c r="N277" i="490"/>
  <c r="K277" i="490" a="1"/>
  <c r="K277" i="490" s="1"/>
  <c r="V276" i="490"/>
  <c r="W276" i="490" s="1"/>
  <c r="K276" i="490" a="1"/>
  <c r="K276" i="490" s="1"/>
  <c r="N275" i="490"/>
  <c r="K275" i="490" a="1"/>
  <c r="K275" i="490" s="1"/>
  <c r="V274" i="490"/>
  <c r="K274" i="490" a="1"/>
  <c r="K274" i="490" s="1"/>
  <c r="N273" i="490"/>
  <c r="K273" i="490" a="1"/>
  <c r="K273" i="490" s="1"/>
  <c r="K272" i="490" a="1"/>
  <c r="K272" i="490" s="1"/>
  <c r="K271" i="490" a="1"/>
  <c r="K271" i="490" s="1"/>
  <c r="K270" i="490" a="1"/>
  <c r="K270" i="490" s="1"/>
  <c r="K269" i="490" a="1"/>
  <c r="K269" i="490" s="1"/>
  <c r="K268" i="490" a="1"/>
  <c r="K268" i="490" s="1"/>
  <c r="K267" i="490" a="1"/>
  <c r="K267" i="490" s="1"/>
  <c r="K266" i="490" a="1"/>
  <c r="K266" i="490" s="1"/>
  <c r="K265" i="490" a="1"/>
  <c r="K265" i="490" s="1"/>
  <c r="K264" i="490" a="1"/>
  <c r="K264" i="490" s="1"/>
  <c r="K263" i="490" a="1"/>
  <c r="K263" i="490" s="1"/>
  <c r="K262" i="490" a="1"/>
  <c r="K262" i="490" s="1"/>
  <c r="K261" i="490" a="1"/>
  <c r="K261" i="490" s="1"/>
  <c r="K260" i="490" a="1"/>
  <c r="K260" i="490" s="1"/>
  <c r="K259" i="490" a="1"/>
  <c r="K259" i="490" s="1"/>
  <c r="K258" i="490" a="1"/>
  <c r="K258" i="490" s="1"/>
  <c r="U291" i="490"/>
  <c r="S291" i="490"/>
  <c r="Q291" i="490"/>
  <c r="N257" i="490"/>
  <c r="G291" i="490"/>
  <c r="H255" i="490"/>
  <c r="H254" i="490"/>
  <c r="H253" i="490"/>
  <c r="H252" i="490"/>
  <c r="H251" i="490"/>
  <c r="H250" i="490"/>
  <c r="K249" i="490" a="1"/>
  <c r="K249" i="490" s="1"/>
  <c r="K248" i="490" a="1"/>
  <c r="K248" i="490" s="1"/>
  <c r="K247" i="490" a="1"/>
  <c r="K247" i="490" s="1"/>
  <c r="K246" i="490" a="1"/>
  <c r="K246" i="490" s="1"/>
  <c r="K245" i="490" a="1"/>
  <c r="K245" i="490" s="1"/>
  <c r="K244" i="490" a="1"/>
  <c r="K244" i="490" s="1"/>
  <c r="K243" i="490" a="1"/>
  <c r="K243" i="490" s="1"/>
  <c r="M241" i="490"/>
  <c r="H241" i="490"/>
  <c r="K240" i="490" a="1"/>
  <c r="K240" i="490" s="1"/>
  <c r="M240" i="490" s="1"/>
  <c r="K238" i="490" a="1"/>
  <c r="K238" i="490" s="1"/>
  <c r="H237" i="490"/>
  <c r="K236" i="490" a="1"/>
  <c r="K236" i="490" s="1"/>
  <c r="K235" i="490" a="1"/>
  <c r="K235" i="490" s="1"/>
  <c r="K234" i="490" a="1"/>
  <c r="K234" i="490" s="1"/>
  <c r="V233" i="490"/>
  <c r="K233" i="490" a="1"/>
  <c r="K233" i="490" s="1"/>
  <c r="V232" i="490"/>
  <c r="K232" i="490" a="1"/>
  <c r="K232" i="490" s="1"/>
  <c r="K231" i="490" a="1"/>
  <c r="K231" i="490" s="1"/>
  <c r="K230" i="490" a="1"/>
  <c r="K230" i="490" s="1"/>
  <c r="K229" i="490" a="1"/>
  <c r="K229" i="490" s="1"/>
  <c r="V228" i="490"/>
  <c r="K228" i="490" a="1"/>
  <c r="K228" i="490" s="1"/>
  <c r="K227" i="490" a="1"/>
  <c r="K227" i="490" s="1"/>
  <c r="K226" i="490" a="1"/>
  <c r="K226" i="490" s="1"/>
  <c r="K225" i="490" a="1"/>
  <c r="K225" i="490" s="1"/>
  <c r="K224" i="490" a="1"/>
  <c r="K224" i="490" s="1"/>
  <c r="K223" i="490" a="1"/>
  <c r="K223" i="490" s="1"/>
  <c r="K222" i="490" a="1"/>
  <c r="K222" i="490" s="1"/>
  <c r="K221" i="490" a="1"/>
  <c r="K221" i="490" s="1"/>
  <c r="K220" i="490" a="1"/>
  <c r="K220" i="490" s="1"/>
  <c r="K219" i="490" a="1"/>
  <c r="K219" i="490" s="1"/>
  <c r="V218" i="490"/>
  <c r="K218" i="490" a="1"/>
  <c r="K218" i="490" s="1"/>
  <c r="K217" i="490" a="1"/>
  <c r="K217" i="490" s="1"/>
  <c r="K216" i="490" a="1"/>
  <c r="K216" i="490" s="1"/>
  <c r="K215" i="490" a="1"/>
  <c r="K215" i="490" s="1"/>
  <c r="V214" i="490"/>
  <c r="K214" i="490" a="1"/>
  <c r="K214" i="490" s="1"/>
  <c r="K213" i="490" a="1"/>
  <c r="K213" i="490" s="1"/>
  <c r="K212" i="490" a="1"/>
  <c r="K212" i="490" s="1"/>
  <c r="K211" i="490" a="1"/>
  <c r="K211" i="490" s="1"/>
  <c r="V210" i="490"/>
  <c r="K210" i="490" a="1"/>
  <c r="K210" i="490" s="1"/>
  <c r="K209" i="490" a="1"/>
  <c r="K209" i="490" s="1"/>
  <c r="V208" i="490"/>
  <c r="K208" i="490" a="1"/>
  <c r="K208" i="490" s="1"/>
  <c r="K207" i="490" a="1"/>
  <c r="K207" i="490" s="1"/>
  <c r="H206" i="490"/>
  <c r="H205" i="490"/>
  <c r="H204" i="490"/>
  <c r="X337" i="490"/>
  <c r="K203" i="490" a="1"/>
  <c r="K203" i="490" s="1"/>
  <c r="X336" i="490"/>
  <c r="K202" i="490" a="1"/>
  <c r="K202" i="490" s="1"/>
  <c r="V201" i="490"/>
  <c r="X335" i="490"/>
  <c r="K201" i="490" a="1"/>
  <c r="K201" i="490" s="1"/>
  <c r="H200" i="490"/>
  <c r="AA256" i="490"/>
  <c r="Y256" i="490"/>
  <c r="V199" i="490"/>
  <c r="T256" i="490"/>
  <c r="R256" i="490"/>
  <c r="X332" i="490"/>
  <c r="K197" i="490" a="1"/>
  <c r="K197" i="490" s="1"/>
  <c r="K196" i="490" a="1"/>
  <c r="K196" i="490" s="1"/>
  <c r="K195" i="490" a="1"/>
  <c r="K195" i="490" s="1"/>
  <c r="K194" i="490" a="1"/>
  <c r="K194" i="490" s="1"/>
  <c r="V193" i="490"/>
  <c r="K193" i="490" a="1"/>
  <c r="K193" i="490" s="1"/>
  <c r="V192" i="490"/>
  <c r="K192" i="490" a="1"/>
  <c r="K192" i="490" s="1"/>
  <c r="V191" i="490"/>
  <c r="K191" i="490" a="1"/>
  <c r="K191" i="490" s="1"/>
  <c r="K190" i="490" a="1"/>
  <c r="K190" i="490" s="1"/>
  <c r="K189" i="490" a="1"/>
  <c r="K189" i="490" s="1"/>
  <c r="V188" i="490"/>
  <c r="K188" i="490" a="1"/>
  <c r="K188" i="490" s="1"/>
  <c r="K187" i="490" a="1"/>
  <c r="K187" i="490" s="1"/>
  <c r="K186" i="490" a="1"/>
  <c r="K186" i="490" s="1"/>
  <c r="K185" i="490" a="1"/>
  <c r="K185" i="490" s="1"/>
  <c r="K184" i="490" a="1"/>
  <c r="K184" i="490" s="1"/>
  <c r="V183" i="490"/>
  <c r="K183" i="490" a="1"/>
  <c r="K183" i="490" s="1"/>
  <c r="K182" i="490" a="1"/>
  <c r="K182" i="490" s="1"/>
  <c r="V181" i="490"/>
  <c r="K181" i="490" a="1"/>
  <c r="K181" i="490" s="1"/>
  <c r="K180" i="490" a="1"/>
  <c r="K180" i="490" s="1"/>
  <c r="K179" i="490" a="1"/>
  <c r="K179" i="490" s="1"/>
  <c r="V178" i="490"/>
  <c r="K178" i="490" a="1"/>
  <c r="K178" i="490" s="1"/>
  <c r="Z198" i="490"/>
  <c r="X198" i="490"/>
  <c r="U198" i="490"/>
  <c r="S198" i="490"/>
  <c r="Q198" i="490"/>
  <c r="P198" i="490"/>
  <c r="O198" i="490"/>
  <c r="E169" i="490"/>
  <c r="I168" i="490"/>
  <c r="E168" i="490"/>
  <c r="I167" i="490"/>
  <c r="E167" i="490"/>
  <c r="I166" i="490"/>
  <c r="E166" i="490"/>
  <c r="I165" i="490"/>
  <c r="E165" i="490"/>
  <c r="K160" i="490" a="1"/>
  <c r="K160" i="490" s="1"/>
  <c r="M160" i="490" s="1"/>
  <c r="K159" i="490" a="1"/>
  <c r="K159" i="490" s="1"/>
  <c r="M159" i="490" s="1"/>
  <c r="K157" i="490" a="1"/>
  <c r="K157" i="490" s="1"/>
  <c r="D157" i="490"/>
  <c r="K156" i="490" a="1"/>
  <c r="K156" i="490" s="1"/>
  <c r="V152" i="490"/>
  <c r="K152" i="490" a="1"/>
  <c r="K152" i="490" s="1"/>
  <c r="V151" i="490"/>
  <c r="K151" i="490" a="1"/>
  <c r="K151" i="490" s="1"/>
  <c r="V149" i="490"/>
  <c r="K149" i="490" a="1"/>
  <c r="K149" i="490" s="1"/>
  <c r="K148" i="490" a="1"/>
  <c r="K148" i="490" s="1"/>
  <c r="V147" i="490"/>
  <c r="K147" i="490" a="1"/>
  <c r="K147" i="490" s="1"/>
  <c r="AA162" i="490"/>
  <c r="Y162" i="490"/>
  <c r="V146" i="490"/>
  <c r="U162" i="490"/>
  <c r="T162" i="490"/>
  <c r="S162" i="490"/>
  <c r="R162" i="490"/>
  <c r="Q162" i="490"/>
  <c r="P162" i="490"/>
  <c r="O162" i="490"/>
  <c r="K144" i="490" a="1"/>
  <c r="K144" i="490" s="1"/>
  <c r="V142" i="490"/>
  <c r="K142" i="490" a="1"/>
  <c r="K142" i="490" s="1"/>
  <c r="K141" i="490" a="1"/>
  <c r="K141" i="490" s="1"/>
  <c r="K140" i="490" a="1"/>
  <c r="K140" i="490" s="1"/>
  <c r="K139" i="490" a="1"/>
  <c r="K139" i="490" s="1"/>
  <c r="AA145" i="490"/>
  <c r="Z145" i="490"/>
  <c r="Y145" i="490"/>
  <c r="X145" i="490"/>
  <c r="U145" i="490"/>
  <c r="S145" i="490"/>
  <c r="Q145" i="490"/>
  <c r="O145" i="490"/>
  <c r="I145" i="490"/>
  <c r="G145" i="490"/>
  <c r="K136" i="490" a="1"/>
  <c r="K136" i="490" s="1"/>
  <c r="V135" i="490"/>
  <c r="K135" i="490" a="1"/>
  <c r="K135" i="490" s="1"/>
  <c r="V133" i="490"/>
  <c r="K133" i="490" a="1"/>
  <c r="K133" i="490" s="1"/>
  <c r="V132" i="490"/>
  <c r="K132" i="490" a="1"/>
  <c r="K132" i="490" s="1"/>
  <c r="K131" i="490" a="1"/>
  <c r="K131" i="490" s="1"/>
  <c r="K130" i="490" a="1"/>
  <c r="K130" i="490" s="1"/>
  <c r="V129" i="490"/>
  <c r="K129" i="490" a="1"/>
  <c r="K129" i="490" s="1"/>
  <c r="V128" i="490"/>
  <c r="K128" i="490" a="1"/>
  <c r="K128" i="490" s="1"/>
  <c r="K127" i="490" a="1"/>
  <c r="K127" i="490" s="1"/>
  <c r="K126" i="490" a="1"/>
  <c r="K126" i="490" s="1"/>
  <c r="V125" i="490"/>
  <c r="K125" i="490" a="1"/>
  <c r="K125" i="490" s="1"/>
  <c r="K124" i="490" a="1"/>
  <c r="K124" i="490" s="1"/>
  <c r="K123" i="490" a="1"/>
  <c r="K123" i="490" s="1"/>
  <c r="AA137" i="490"/>
  <c r="Z137" i="490"/>
  <c r="Y137" i="490"/>
  <c r="U137" i="490"/>
  <c r="T137" i="490"/>
  <c r="S137" i="490"/>
  <c r="R137" i="490"/>
  <c r="Q137" i="490"/>
  <c r="P137" i="490"/>
  <c r="O137" i="490"/>
  <c r="I137" i="490"/>
  <c r="K122" i="490" a="1"/>
  <c r="K122" i="490" s="1"/>
  <c r="V120" i="490"/>
  <c r="K120" i="490" a="1"/>
  <c r="K120" i="490" s="1"/>
  <c r="K119" i="490" a="1"/>
  <c r="K119" i="490" s="1"/>
  <c r="K118" i="490" a="1"/>
  <c r="K118" i="490" s="1"/>
  <c r="K117" i="490" a="1"/>
  <c r="K117" i="490" s="1"/>
  <c r="K116" i="490" a="1"/>
  <c r="K116" i="490" s="1"/>
  <c r="K115" i="490" a="1"/>
  <c r="K115" i="490" s="1"/>
  <c r="K114" i="490" a="1"/>
  <c r="K114" i="490" s="1"/>
  <c r="K113" i="490" a="1"/>
  <c r="K113" i="490" s="1"/>
  <c r="K112" i="490" a="1"/>
  <c r="K112" i="490" s="1"/>
  <c r="K111" i="490" a="1"/>
  <c r="K111" i="490" s="1"/>
  <c r="K110" i="490" a="1"/>
  <c r="K110" i="490" s="1"/>
  <c r="K109" i="490" a="1"/>
  <c r="K109" i="490" s="1"/>
  <c r="K108" i="490" a="1"/>
  <c r="K108" i="490" s="1"/>
  <c r="K107" i="490" a="1"/>
  <c r="K107" i="490" s="1"/>
  <c r="V106" i="490"/>
  <c r="K106" i="490" a="1"/>
  <c r="K106" i="490" s="1"/>
  <c r="K105" i="490" a="1"/>
  <c r="K105" i="490" s="1"/>
  <c r="V104" i="490"/>
  <c r="K103" i="490" a="1"/>
  <c r="K103" i="490" s="1"/>
  <c r="V102" i="490"/>
  <c r="K102" i="490" a="1"/>
  <c r="K102" i="490" s="1"/>
  <c r="V101" i="490"/>
  <c r="K101" i="490" a="1"/>
  <c r="K101" i="490" s="1"/>
  <c r="K100" i="490" a="1"/>
  <c r="K100" i="490" s="1"/>
  <c r="K99" i="490" a="1"/>
  <c r="K99" i="490" s="1"/>
  <c r="V98" i="490"/>
  <c r="K98" i="490" a="1"/>
  <c r="K98" i="490" s="1"/>
  <c r="V97" i="490"/>
  <c r="K97" i="490" a="1"/>
  <c r="K97" i="490" s="1"/>
  <c r="V96" i="490"/>
  <c r="K96" i="490" a="1"/>
  <c r="K96" i="490" s="1"/>
  <c r="K95" i="490" a="1"/>
  <c r="K95" i="490" s="1"/>
  <c r="K94" i="490" a="1"/>
  <c r="K94" i="490" s="1"/>
  <c r="V93" i="490"/>
  <c r="K93" i="490" a="1"/>
  <c r="K93" i="490" s="1"/>
  <c r="K92" i="490" a="1"/>
  <c r="K92" i="490" s="1"/>
  <c r="V91" i="490"/>
  <c r="K90" i="490" a="1"/>
  <c r="K90" i="490" s="1"/>
  <c r="V89" i="490"/>
  <c r="K89" i="490" a="1"/>
  <c r="K89" i="490" s="1"/>
  <c r="K88" i="490" a="1"/>
  <c r="K88" i="490" s="1"/>
  <c r="AA121" i="490"/>
  <c r="Z121" i="490"/>
  <c r="Y121" i="490"/>
  <c r="X121" i="490"/>
  <c r="U121" i="490"/>
  <c r="T121" i="490"/>
  <c r="S121" i="490"/>
  <c r="R121" i="490"/>
  <c r="Q121" i="490"/>
  <c r="P121" i="490"/>
  <c r="G121" i="490"/>
  <c r="H85" i="490"/>
  <c r="H84" i="490"/>
  <c r="H83" i="490"/>
  <c r="H82" i="490"/>
  <c r="H81" i="490"/>
  <c r="H80" i="490"/>
  <c r="K79" i="490" a="1"/>
  <c r="K79" i="490" s="1"/>
  <c r="H78" i="490"/>
  <c r="K78" i="490" a="1"/>
  <c r="K78" i="490" s="1"/>
  <c r="K77" i="490" a="1"/>
  <c r="K77" i="490" s="1"/>
  <c r="K76" i="490" a="1"/>
  <c r="K76" i="490" s="1"/>
  <c r="V75" i="490"/>
  <c r="K75" i="490" a="1"/>
  <c r="K75" i="490" s="1"/>
  <c r="V74" i="490"/>
  <c r="K74" i="490" a="1"/>
  <c r="K74" i="490" s="1"/>
  <c r="K73" i="490" a="1"/>
  <c r="K73" i="490" s="1"/>
  <c r="V72" i="490"/>
  <c r="K72" i="490" a="1"/>
  <c r="K72" i="490" s="1"/>
  <c r="H71" i="490"/>
  <c r="V70" i="490"/>
  <c r="K70" i="490" a="1"/>
  <c r="K70" i="490" s="1"/>
  <c r="V69" i="490"/>
  <c r="K69" i="490" a="1"/>
  <c r="K69" i="490" s="1"/>
  <c r="K68" i="490" a="1"/>
  <c r="K68" i="490" s="1"/>
  <c r="K67" i="490" a="1"/>
  <c r="K67" i="490" s="1"/>
  <c r="H67" i="490"/>
  <c r="K66" i="490" a="1"/>
  <c r="K66" i="490" s="1"/>
  <c r="V65" i="490"/>
  <c r="K65" i="490" a="1"/>
  <c r="K65" i="490" s="1"/>
  <c r="V64" i="490"/>
  <c r="K64" i="490" a="1"/>
  <c r="K64" i="490" s="1"/>
  <c r="K63" i="490" a="1"/>
  <c r="K63" i="490" s="1"/>
  <c r="K62" i="490" a="1"/>
  <c r="K62" i="490" s="1"/>
  <c r="K61" i="490" a="1"/>
  <c r="K61" i="490" s="1"/>
  <c r="K60" i="490" a="1"/>
  <c r="K60" i="490" s="1"/>
  <c r="K59" i="490" a="1"/>
  <c r="K59" i="490" s="1"/>
  <c r="K58" i="490" a="1"/>
  <c r="K58" i="490" s="1"/>
  <c r="V57" i="490"/>
  <c r="K57" i="490" a="1"/>
  <c r="K57" i="490" s="1"/>
  <c r="K56" i="490" a="1"/>
  <c r="K56" i="490" s="1"/>
  <c r="M56" i="490" s="1"/>
  <c r="K55" i="490" a="1"/>
  <c r="K55" i="490" s="1"/>
  <c r="M55" i="490" s="1"/>
  <c r="K54" i="490" a="1"/>
  <c r="K54" i="490" s="1"/>
  <c r="M54" i="490" s="1"/>
  <c r="K53" i="490" a="1"/>
  <c r="K53" i="490" s="1"/>
  <c r="M53" i="490" s="1"/>
  <c r="K52" i="490" a="1"/>
  <c r="K52" i="490" s="1"/>
  <c r="K51" i="490" a="1"/>
  <c r="K51" i="490" s="1"/>
  <c r="M51" i="490" s="1"/>
  <c r="K50" i="490" a="1"/>
  <c r="K50" i="490" s="1"/>
  <c r="K49" i="490" a="1"/>
  <c r="K49" i="490" s="1"/>
  <c r="M49" i="490" s="1"/>
  <c r="K48" i="490" a="1"/>
  <c r="K48" i="490" s="1"/>
  <c r="J47" i="490" a="1"/>
  <c r="J47" i="490" s="1"/>
  <c r="K46" i="490" a="1"/>
  <c r="K46" i="490" s="1"/>
  <c r="J45" i="490" a="1"/>
  <c r="J45" i="490" s="1"/>
  <c r="K44" i="490" a="1"/>
  <c r="K44" i="490" s="1"/>
  <c r="J43" i="490" a="1"/>
  <c r="J43" i="490" s="1"/>
  <c r="K42" i="490" a="1"/>
  <c r="K42" i="490" s="1"/>
  <c r="J41" i="490" a="1"/>
  <c r="J41" i="490" s="1"/>
  <c r="K40" i="490" a="1"/>
  <c r="K40" i="490" s="1"/>
  <c r="J39" i="490" a="1"/>
  <c r="J39" i="490" s="1"/>
  <c r="K38" i="490" a="1"/>
  <c r="K38" i="490" s="1"/>
  <c r="J37" i="490" a="1"/>
  <c r="J37" i="490" s="1"/>
  <c r="H36" i="490"/>
  <c r="H35" i="490"/>
  <c r="H34" i="490"/>
  <c r="V33" i="490"/>
  <c r="X170" i="490"/>
  <c r="K33" i="490" a="1"/>
  <c r="K33" i="490" s="1"/>
  <c r="X169" i="490"/>
  <c r="K32" i="490" a="1"/>
  <c r="K32" i="490" s="1"/>
  <c r="X168" i="490"/>
  <c r="K31" i="490" a="1"/>
  <c r="K31" i="490" s="1"/>
  <c r="K30" i="490" a="1"/>
  <c r="K30" i="490" s="1"/>
  <c r="H30" i="490"/>
  <c r="AA86" i="490"/>
  <c r="Y86" i="490"/>
  <c r="U86" i="490"/>
  <c r="S86" i="490"/>
  <c r="Q86" i="490"/>
  <c r="O86" i="490"/>
  <c r="V27" i="490"/>
  <c r="X165" i="490"/>
  <c r="K27" i="490" a="1"/>
  <c r="K27" i="490" s="1"/>
  <c r="K26" i="490" a="1"/>
  <c r="K26" i="490" s="1"/>
  <c r="K25" i="490" a="1"/>
  <c r="K25" i="490" s="1"/>
  <c r="V24" i="490"/>
  <c r="K24" i="490" a="1"/>
  <c r="K24" i="490" s="1"/>
  <c r="V23" i="490"/>
  <c r="K23" i="490" a="1"/>
  <c r="K23" i="490" s="1"/>
  <c r="M23" i="490" s="1"/>
  <c r="V22" i="490"/>
  <c r="K22" i="490" a="1"/>
  <c r="K22" i="490" s="1"/>
  <c r="K21" i="490" a="1"/>
  <c r="K21" i="490" s="1"/>
  <c r="K20" i="490" a="1"/>
  <c r="K20" i="490" s="1"/>
  <c r="V19" i="490"/>
  <c r="K19" i="490" a="1"/>
  <c r="K19" i="490" s="1"/>
  <c r="K18" i="490" a="1"/>
  <c r="K18" i="490" s="1"/>
  <c r="V17" i="490"/>
  <c r="K17" i="490" a="1"/>
  <c r="K17" i="490" s="1"/>
  <c r="K16" i="490" a="1"/>
  <c r="K16" i="490" s="1"/>
  <c r="K15" i="490" a="1"/>
  <c r="K15" i="490" s="1"/>
  <c r="V14" i="490"/>
  <c r="K14" i="490" a="1"/>
  <c r="K14" i="490" s="1"/>
  <c r="K13" i="490" a="1"/>
  <c r="K13" i="490" s="1"/>
  <c r="K12" i="490" a="1"/>
  <c r="K12" i="490" s="1"/>
  <c r="K11" i="490" a="1"/>
  <c r="K11" i="490" s="1"/>
  <c r="K10" i="490" a="1"/>
  <c r="K10" i="490" s="1"/>
  <c r="K9" i="490" a="1"/>
  <c r="K9" i="490" s="1"/>
  <c r="K8" i="490" a="1"/>
  <c r="K8" i="490" s="1"/>
  <c r="AA28" i="490"/>
  <c r="AA163" i="490" s="1"/>
  <c r="Z28" i="490"/>
  <c r="Y28" i="490"/>
  <c r="X28" i="490"/>
  <c r="U28" i="490"/>
  <c r="U163" i="490" s="1"/>
  <c r="S28" i="490"/>
  <c r="Q28" i="490"/>
  <c r="Q163" i="490" s="1"/>
  <c r="O28" i="490"/>
  <c r="H495" i="489"/>
  <c r="H494" i="489"/>
  <c r="H493" i="489"/>
  <c r="H492" i="489"/>
  <c r="K491" i="489" a="1"/>
  <c r="K491" i="489" s="1"/>
  <c r="D491" i="489"/>
  <c r="K488" i="489" a="1"/>
  <c r="K488" i="489" s="1"/>
  <c r="V487" i="489"/>
  <c r="K487" i="489" a="1"/>
  <c r="K487" i="489" s="1"/>
  <c r="H486" i="489"/>
  <c r="H485" i="489"/>
  <c r="K483" i="489" a="1"/>
  <c r="K483" i="489" s="1"/>
  <c r="K482" i="489" a="1"/>
  <c r="K482" i="489" s="1"/>
  <c r="AA496" i="489"/>
  <c r="Y496" i="489"/>
  <c r="U496" i="489"/>
  <c r="S496" i="489"/>
  <c r="Q496" i="489"/>
  <c r="O496" i="489"/>
  <c r="K481" i="489" a="1"/>
  <c r="K481" i="489" s="1"/>
  <c r="V479" i="489"/>
  <c r="K479" i="489" a="1"/>
  <c r="K479" i="489" s="1"/>
  <c r="V477" i="489"/>
  <c r="K477" i="489" a="1"/>
  <c r="K477" i="489" s="1"/>
  <c r="K476" i="489" a="1"/>
  <c r="K476" i="489" s="1"/>
  <c r="K475" i="489" a="1"/>
  <c r="K475" i="489" s="1"/>
  <c r="K474" i="489" a="1"/>
  <c r="K474" i="489" s="1"/>
  <c r="Z480" i="489"/>
  <c r="X480" i="489"/>
  <c r="T480" i="489"/>
  <c r="P480" i="489"/>
  <c r="I480" i="489"/>
  <c r="V471" i="489"/>
  <c r="N471" i="489"/>
  <c r="K471" i="489" a="1"/>
  <c r="K471" i="489" s="1"/>
  <c r="V470" i="489"/>
  <c r="K470" i="489" a="1"/>
  <c r="K470" i="489" s="1"/>
  <c r="M470" i="489" s="1"/>
  <c r="V469" i="489"/>
  <c r="N469" i="489"/>
  <c r="K469" i="489" a="1"/>
  <c r="K469" i="489" s="1"/>
  <c r="V468" i="489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V464" i="489"/>
  <c r="K464" i="489" a="1"/>
  <c r="K464" i="489" s="1"/>
  <c r="M464" i="489" s="1"/>
  <c r="V463" i="489"/>
  <c r="N463" i="489"/>
  <c r="K463" i="489" a="1"/>
  <c r="K463" i="489" s="1"/>
  <c r="V462" i="489"/>
  <c r="K462" i="489" a="1"/>
  <c r="K462" i="489" s="1"/>
  <c r="K461" i="489" a="1"/>
  <c r="K461" i="489" s="1"/>
  <c r="V460" i="489"/>
  <c r="N460" i="489"/>
  <c r="K460" i="489" a="1"/>
  <c r="K460" i="489" s="1"/>
  <c r="V459" i="489"/>
  <c r="K459" i="489" a="1"/>
  <c r="K459" i="489" s="1"/>
  <c r="V458" i="489"/>
  <c r="N458" i="489"/>
  <c r="K458" i="489" a="1"/>
  <c r="K458" i="489" s="1"/>
  <c r="Z472" i="489"/>
  <c r="X472" i="489"/>
  <c r="U472" i="489"/>
  <c r="S472" i="489"/>
  <c r="Q472" i="489"/>
  <c r="O472" i="489"/>
  <c r="I472" i="489"/>
  <c r="V455" i="489"/>
  <c r="N455" i="489"/>
  <c r="K455" i="489" a="1"/>
  <c r="K455" i="489" s="1"/>
  <c r="M455" i="489" s="1"/>
  <c r="K454" i="489" a="1"/>
  <c r="K454" i="489" s="1"/>
  <c r="K453" i="489" a="1"/>
  <c r="K453" i="489" s="1"/>
  <c r="K452" i="489" a="1"/>
  <c r="K452" i="489" s="1"/>
  <c r="K451" i="489" a="1"/>
  <c r="K451" i="489" s="1"/>
  <c r="M451" i="489" s="1"/>
  <c r="K450" i="489" a="1"/>
  <c r="K450" i="489" s="1"/>
  <c r="M450" i="489" s="1"/>
  <c r="J449" i="489" a="1"/>
  <c r="J449" i="489" s="1"/>
  <c r="H449" i="489"/>
  <c r="K449" i="489" a="1"/>
  <c r="K449" i="489" s="1"/>
  <c r="M449" i="489" s="1"/>
  <c r="V448" i="489"/>
  <c r="N448" i="489"/>
  <c r="K448" i="489" a="1"/>
  <c r="K448" i="489" s="1"/>
  <c r="M448" i="489" s="1"/>
  <c r="K447" i="489" a="1"/>
  <c r="K447" i="489" s="1"/>
  <c r="K446" i="489" a="1"/>
  <c r="K446" i="489" s="1"/>
  <c r="M446" i="489" s="1"/>
  <c r="K445" i="489" a="1"/>
  <c r="K445" i="489" s="1"/>
  <c r="K444" i="489" a="1"/>
  <c r="K444" i="489" s="1"/>
  <c r="M444" i="489" s="1"/>
  <c r="K443" i="489" a="1"/>
  <c r="K443" i="489" s="1"/>
  <c r="K442" i="489" a="1"/>
  <c r="K442" i="489" s="1"/>
  <c r="M442" i="489" s="1"/>
  <c r="K441" i="489" a="1"/>
  <c r="K441" i="489" s="1"/>
  <c r="K440" i="489" a="1"/>
  <c r="K440" i="489" s="1"/>
  <c r="M440" i="489" s="1"/>
  <c r="K439" i="489" a="1"/>
  <c r="K439" i="489" s="1"/>
  <c r="K438" i="489" a="1"/>
  <c r="K438" i="489" s="1"/>
  <c r="M438" i="489" s="1"/>
  <c r="K437" i="489" a="1"/>
  <c r="K437" i="489" s="1"/>
  <c r="K436" i="489" a="1"/>
  <c r="K436" i="489" s="1"/>
  <c r="M436" i="489" s="1"/>
  <c r="K435" i="489" a="1"/>
  <c r="K435" i="489" s="1"/>
  <c r="K434" i="489" a="1"/>
  <c r="K434" i="489" s="1"/>
  <c r="M434" i="489" s="1"/>
  <c r="K433" i="489" a="1"/>
  <c r="K433" i="489" s="1"/>
  <c r="K432" i="489" a="1"/>
  <c r="K432" i="489" s="1"/>
  <c r="M432" i="489" s="1"/>
  <c r="K431" i="489" a="1"/>
  <c r="K431" i="489" s="1"/>
  <c r="K430" i="489" a="1"/>
  <c r="K430" i="489" s="1"/>
  <c r="M430" i="489" s="1"/>
  <c r="K429" i="489" a="1"/>
  <c r="K429" i="489" s="1"/>
  <c r="K428" i="489" a="1"/>
  <c r="K428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K411" i="489" a="1"/>
  <c r="K411" i="489" s="1"/>
  <c r="K410" i="489" a="1"/>
  <c r="K410" i="489" s="1"/>
  <c r="K409" i="489" a="1"/>
  <c r="K409" i="489" s="1"/>
  <c r="K408" i="489" a="1"/>
  <c r="K408" i="489" s="1"/>
  <c r="K407" i="489" a="1"/>
  <c r="K407" i="489" s="1"/>
  <c r="H406" i="489"/>
  <c r="K405" i="489" a="1"/>
  <c r="K405" i="489" s="1"/>
  <c r="K404" i="489" a="1"/>
  <c r="K404" i="489" s="1"/>
  <c r="M404" i="489" s="1"/>
  <c r="H403" i="489"/>
  <c r="K402" i="489"/>
  <c r="K402" i="489" a="1"/>
  <c r="H402" i="489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K387" i="489" a="1"/>
  <c r="K387" i="489" s="1"/>
  <c r="K386" i="489" a="1"/>
  <c r="K386" i="489" s="1"/>
  <c r="K385" i="489" a="1"/>
  <c r="K385" i="489" s="1"/>
  <c r="K384" i="489" a="1"/>
  <c r="K384" i="489" s="1"/>
  <c r="K383" i="489" a="1"/>
  <c r="K383" i="489" s="1"/>
  <c r="V382" i="489"/>
  <c r="K382" i="489" a="1"/>
  <c r="K382" i="489" s="1"/>
  <c r="K381" i="489" a="1"/>
  <c r="K381" i="489" s="1"/>
  <c r="V380" i="489"/>
  <c r="K380" i="489" a="1"/>
  <c r="K380" i="489" s="1"/>
  <c r="K379" i="489" a="1"/>
  <c r="K379" i="489" s="1"/>
  <c r="V378" i="489"/>
  <c r="K378" i="489" a="1"/>
  <c r="K378" i="489" s="1"/>
  <c r="K377" i="489" a="1"/>
  <c r="K377" i="489" s="1"/>
  <c r="V376" i="489"/>
  <c r="K376" i="489" a="1"/>
  <c r="K376" i="489" s="1"/>
  <c r="K375" i="489" a="1"/>
  <c r="K375" i="489" s="1"/>
  <c r="V374" i="489"/>
  <c r="K374" i="489" a="1"/>
  <c r="K374" i="489" s="1"/>
  <c r="K373" i="489" a="1"/>
  <c r="K373" i="489" s="1"/>
  <c r="V372" i="489"/>
  <c r="K372" i="489" a="1"/>
  <c r="K372" i="489" s="1"/>
  <c r="K371" i="489" a="1"/>
  <c r="K371" i="489" s="1"/>
  <c r="K370" i="489" a="1"/>
  <c r="K370" i="489" s="1"/>
  <c r="K369" i="489" a="1"/>
  <c r="K369" i="489" s="1"/>
  <c r="K368" i="489" a="1"/>
  <c r="K368" i="489" s="1"/>
  <c r="V367" i="489"/>
  <c r="K367" i="489" a="1"/>
  <c r="K367" i="489" s="1"/>
  <c r="K365" i="489" a="1"/>
  <c r="K365" i="489" s="1"/>
  <c r="H365" i="489"/>
  <c r="AA421" i="489"/>
  <c r="Y421" i="489"/>
  <c r="V364" i="489"/>
  <c r="T421" i="489"/>
  <c r="R421" i="489"/>
  <c r="P421" i="489"/>
  <c r="N364" i="489"/>
  <c r="G421" i="489"/>
  <c r="K362" i="489" a="1"/>
  <c r="K362" i="489" s="1"/>
  <c r="K361" i="489" a="1"/>
  <c r="K361" i="489" s="1"/>
  <c r="K360" i="489" a="1"/>
  <c r="K360" i="489" s="1"/>
  <c r="K359" i="489" a="1"/>
  <c r="K359" i="489" s="1"/>
  <c r="K358" i="489" a="1"/>
  <c r="K358" i="489" s="1"/>
  <c r="K357" i="489" a="1"/>
  <c r="K357" i="489" s="1"/>
  <c r="V356" i="489"/>
  <c r="W356" i="489" s="1"/>
  <c r="K356" i="489" a="1"/>
  <c r="K356" i="489" s="1"/>
  <c r="V355" i="489"/>
  <c r="K355" i="489" a="1"/>
  <c r="K355" i="489" s="1"/>
  <c r="N354" i="489"/>
  <c r="K354" i="489" a="1"/>
  <c r="K354" i="489" s="1"/>
  <c r="V353" i="489"/>
  <c r="K353" i="489" a="1"/>
  <c r="K353" i="489" s="1"/>
  <c r="K352" i="489" a="1"/>
  <c r="K352" i="489" s="1"/>
  <c r="V351" i="489"/>
  <c r="K351" i="489" a="1"/>
  <c r="K351" i="489" s="1"/>
  <c r="N350" i="489"/>
  <c r="K350" i="489" a="1"/>
  <c r="K350" i="489" s="1"/>
  <c r="K349" i="489" a="1"/>
  <c r="K349" i="489" s="1"/>
  <c r="K348" i="489" a="1"/>
  <c r="K348" i="489" s="1"/>
  <c r="K347" i="489" a="1"/>
  <c r="K347" i="489" s="1"/>
  <c r="K346" i="489"/>
  <c r="V345" i="489"/>
  <c r="K345" i="489"/>
  <c r="AA363" i="489"/>
  <c r="Y363" i="489"/>
  <c r="V344" i="489"/>
  <c r="T363" i="489"/>
  <c r="R363" i="489"/>
  <c r="P363" i="489"/>
  <c r="I363" i="489"/>
  <c r="E336" i="489"/>
  <c r="I335" i="489"/>
  <c r="E335" i="489"/>
  <c r="I334" i="489"/>
  <c r="E334" i="489"/>
  <c r="I333" i="489"/>
  <c r="E333" i="489"/>
  <c r="I332" i="489"/>
  <c r="E332" i="489"/>
  <c r="C336" i="489"/>
  <c r="AC327" i="489"/>
  <c r="AC325" i="489"/>
  <c r="D325" i="489"/>
  <c r="H325" i="489" s="1"/>
  <c r="AC324" i="489"/>
  <c r="AC320" i="489"/>
  <c r="V316" i="489"/>
  <c r="T329" i="489"/>
  <c r="R329" i="489"/>
  <c r="P329" i="489"/>
  <c r="N316" i="489"/>
  <c r="V314" i="489"/>
  <c r="W314" i="489" s="1"/>
  <c r="V312" i="489"/>
  <c r="N312" i="489"/>
  <c r="V311" i="489"/>
  <c r="W311" i="489" s="1"/>
  <c r="V310" i="489"/>
  <c r="N310" i="489"/>
  <c r="AC304" i="489"/>
  <c r="AC303" i="489"/>
  <c r="N297" i="489"/>
  <c r="V296" i="489"/>
  <c r="N295" i="489"/>
  <c r="V292" i="489"/>
  <c r="R307" i="489"/>
  <c r="P307" i="489"/>
  <c r="I307" i="489"/>
  <c r="L514" i="489" s="1"/>
  <c r="AC292" i="489"/>
  <c r="H289" i="489"/>
  <c r="V276" i="489"/>
  <c r="X338" i="489"/>
  <c r="N261" i="489"/>
  <c r="H261" i="489"/>
  <c r="V260" i="489"/>
  <c r="H248" i="489"/>
  <c r="M241" i="489"/>
  <c r="X337" i="489"/>
  <c r="X336" i="489"/>
  <c r="X335" i="489"/>
  <c r="X332" i="489"/>
  <c r="H195" i="489"/>
  <c r="U198" i="489"/>
  <c r="S198" i="489"/>
  <c r="Q198" i="489"/>
  <c r="O198" i="489"/>
  <c r="E169" i="489"/>
  <c r="I168" i="489"/>
  <c r="E168" i="489"/>
  <c r="I167" i="489"/>
  <c r="E167" i="489"/>
  <c r="I166" i="489"/>
  <c r="E166" i="489"/>
  <c r="E165" i="489"/>
  <c r="AC158" i="489"/>
  <c r="V157" i="489"/>
  <c r="D157" i="489"/>
  <c r="V152" i="489"/>
  <c r="AC150" i="489"/>
  <c r="AC148" i="489"/>
  <c r="V146" i="489"/>
  <c r="U162" i="489"/>
  <c r="S162" i="489"/>
  <c r="Q162" i="489"/>
  <c r="O162" i="489"/>
  <c r="Q145" i="489"/>
  <c r="O145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0" i="489"/>
  <c r="X169" i="489"/>
  <c r="X168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5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69" i="434"/>
  <c r="H370" i="434"/>
  <c r="H371" i="434"/>
  <c r="H365" i="434"/>
  <c r="H366" i="434"/>
  <c r="H365" i="125"/>
  <c r="K365" i="434" a="1"/>
  <c r="K365" i="434" s="1"/>
  <c r="K365" i="125" a="1"/>
  <c r="K365" i="125" s="1"/>
  <c r="K402" i="434" a="1"/>
  <c r="K402" i="434" s="1"/>
  <c r="K402" i="125" a="1"/>
  <c r="K402" i="125" s="1"/>
  <c r="H402" i="434"/>
  <c r="H402" i="125"/>
  <c r="H67" i="434"/>
  <c r="H68" i="434"/>
  <c r="H67" i="125"/>
  <c r="K67" i="434" a="1"/>
  <c r="K67" i="434" s="1"/>
  <c r="K67" i="125" a="1"/>
  <c r="K67" i="125" s="1"/>
  <c r="K30" i="434" a="1"/>
  <c r="K30" i="434" s="1"/>
  <c r="K30" i="125" a="1"/>
  <c r="K30" i="125" s="1"/>
  <c r="H30" i="434"/>
  <c r="H31" i="434"/>
  <c r="H30" i="125"/>
  <c r="H371" i="125"/>
  <c r="H370" i="125"/>
  <c r="H369" i="125"/>
  <c r="H366" i="125"/>
  <c r="H68" i="125"/>
  <c r="H31" i="125"/>
  <c r="H36" i="434"/>
  <c r="H35" i="434"/>
  <c r="Y163" i="490" l="1"/>
  <c r="K166" i="490"/>
  <c r="M166" i="490" s="1"/>
  <c r="K167" i="490"/>
  <c r="M167" i="490" s="1"/>
  <c r="S163" i="490"/>
  <c r="K168" i="490"/>
  <c r="M168" i="490" s="1"/>
  <c r="R168" i="490"/>
  <c r="V482" i="489"/>
  <c r="V139" i="490"/>
  <c r="X162" i="490"/>
  <c r="Z162" i="490"/>
  <c r="C169" i="490"/>
  <c r="V353" i="490"/>
  <c r="H354" i="490"/>
  <c r="W435" i="490"/>
  <c r="M437" i="490"/>
  <c r="W437" i="490"/>
  <c r="N449" i="490"/>
  <c r="W453" i="490"/>
  <c r="V62" i="489"/>
  <c r="V65" i="489"/>
  <c r="W345" i="489"/>
  <c r="V95" i="490"/>
  <c r="M355" i="490"/>
  <c r="N476" i="490"/>
  <c r="M404" i="490"/>
  <c r="M405" i="490"/>
  <c r="V484" i="489"/>
  <c r="N487" i="489"/>
  <c r="V244" i="490"/>
  <c r="V212" i="490"/>
  <c r="N260" i="489"/>
  <c r="V182" i="490"/>
  <c r="V114" i="490"/>
  <c r="V119" i="490"/>
  <c r="I121" i="489"/>
  <c r="P121" i="489"/>
  <c r="R121" i="489"/>
  <c r="T121" i="489"/>
  <c r="X121" i="489"/>
  <c r="Z121" i="489"/>
  <c r="Y198" i="489"/>
  <c r="W296" i="490"/>
  <c r="P256" i="489"/>
  <c r="R256" i="489"/>
  <c r="T256" i="489"/>
  <c r="X256" i="489"/>
  <c r="Z256" i="489"/>
  <c r="V209" i="489"/>
  <c r="V211" i="489"/>
  <c r="V213" i="489"/>
  <c r="V215" i="489"/>
  <c r="V217" i="489"/>
  <c r="I291" i="489"/>
  <c r="L513" i="489" s="1"/>
  <c r="P291" i="489"/>
  <c r="R291" i="489"/>
  <c r="T291" i="489"/>
  <c r="X291" i="489"/>
  <c r="Z291" i="489"/>
  <c r="N258" i="489"/>
  <c r="V259" i="489"/>
  <c r="W259" i="489" s="1"/>
  <c r="V261" i="489"/>
  <c r="W261" i="489" s="1"/>
  <c r="N262" i="489"/>
  <c r="V263" i="489"/>
  <c r="N264" i="489"/>
  <c r="Y329" i="489"/>
  <c r="G256" i="490"/>
  <c r="O256" i="490"/>
  <c r="Q256" i="490"/>
  <c r="S256" i="490"/>
  <c r="U256" i="490"/>
  <c r="X256" i="490"/>
  <c r="Z256" i="490"/>
  <c r="V207" i="490"/>
  <c r="V209" i="490"/>
  <c r="V211" i="490"/>
  <c r="V213" i="490"/>
  <c r="V215" i="490"/>
  <c r="V217" i="490"/>
  <c r="V227" i="490"/>
  <c r="V229" i="490"/>
  <c r="V231" i="490"/>
  <c r="V236" i="490"/>
  <c r="M238" i="490"/>
  <c r="X338" i="490"/>
  <c r="V304" i="490"/>
  <c r="V306" i="490"/>
  <c r="K315" i="490"/>
  <c r="Y315" i="490"/>
  <c r="AA315" i="490"/>
  <c r="V311" i="490"/>
  <c r="V314" i="490"/>
  <c r="V136" i="490"/>
  <c r="V123" i="490"/>
  <c r="V127" i="490"/>
  <c r="V141" i="490"/>
  <c r="V144" i="490"/>
  <c r="I137" i="489"/>
  <c r="V136" i="489"/>
  <c r="P145" i="489"/>
  <c r="T145" i="489"/>
  <c r="X145" i="489"/>
  <c r="Z145" i="489"/>
  <c r="P162" i="489"/>
  <c r="R162" i="489"/>
  <c r="T162" i="489"/>
  <c r="Y162" i="489"/>
  <c r="AA162" i="489"/>
  <c r="V147" i="489"/>
  <c r="V183" i="489"/>
  <c r="AA329" i="489"/>
  <c r="V488" i="489"/>
  <c r="W488" i="489" s="1"/>
  <c r="H491" i="489"/>
  <c r="V9" i="490"/>
  <c r="V11" i="490"/>
  <c r="V13" i="490"/>
  <c r="V156" i="490"/>
  <c r="V157" i="490"/>
  <c r="J354" i="490" a="1"/>
  <c r="J354" i="490" s="1"/>
  <c r="N355" i="490"/>
  <c r="H356" i="490"/>
  <c r="M362" i="490"/>
  <c r="N467" i="490"/>
  <c r="W468" i="490"/>
  <c r="J473" i="489" a="1"/>
  <c r="J473" i="489" s="1"/>
  <c r="M475" i="489"/>
  <c r="V309" i="490"/>
  <c r="H312" i="490"/>
  <c r="N312" i="490"/>
  <c r="Y329" i="490"/>
  <c r="AA329" i="490"/>
  <c r="V317" i="490"/>
  <c r="M327" i="490"/>
  <c r="K332" i="490"/>
  <c r="K334" i="490"/>
  <c r="M334" i="490" s="1"/>
  <c r="K335" i="490"/>
  <c r="M335" i="490" s="1"/>
  <c r="R503" i="490"/>
  <c r="V474" i="490"/>
  <c r="V476" i="490"/>
  <c r="O496" i="490"/>
  <c r="Q496" i="490"/>
  <c r="S496" i="490"/>
  <c r="U496" i="490"/>
  <c r="Y496" i="490"/>
  <c r="AA496" i="490"/>
  <c r="V134" i="489"/>
  <c r="S145" i="489"/>
  <c r="U145" i="489"/>
  <c r="Y145" i="489"/>
  <c r="AA145" i="489"/>
  <c r="V144" i="489"/>
  <c r="X162" i="489"/>
  <c r="Z162" i="489"/>
  <c r="M488" i="489"/>
  <c r="M483" i="490"/>
  <c r="N385" i="489"/>
  <c r="M391" i="489"/>
  <c r="V470" i="490"/>
  <c r="X480" i="490"/>
  <c r="Z480" i="490"/>
  <c r="V475" i="490"/>
  <c r="H477" i="490"/>
  <c r="N477" i="490"/>
  <c r="V477" i="490"/>
  <c r="H479" i="490"/>
  <c r="N479" i="490"/>
  <c r="V479" i="490"/>
  <c r="W479" i="490" s="1"/>
  <c r="H473" i="489"/>
  <c r="M474" i="489"/>
  <c r="N474" i="489"/>
  <c r="V474" i="489"/>
  <c r="H475" i="489"/>
  <c r="J475" i="489" a="1"/>
  <c r="J475" i="489" s="1"/>
  <c r="M476" i="489"/>
  <c r="N476" i="489"/>
  <c r="V476" i="489"/>
  <c r="H477" i="489"/>
  <c r="N458" i="490"/>
  <c r="N357" i="489"/>
  <c r="M357" i="490"/>
  <c r="N275" i="489"/>
  <c r="V318" i="490"/>
  <c r="M321" i="490"/>
  <c r="V262" i="490"/>
  <c r="H243" i="490"/>
  <c r="J243" i="490" a="1"/>
  <c r="J243" i="490" s="1"/>
  <c r="V245" i="490"/>
  <c r="I256" i="490"/>
  <c r="L550" i="490" s="1"/>
  <c r="M179" i="490"/>
  <c r="V186" i="490"/>
  <c r="V103" i="489"/>
  <c r="V120" i="489"/>
  <c r="V87" i="490"/>
  <c r="V113" i="490"/>
  <c r="V64" i="489"/>
  <c r="V70" i="489"/>
  <c r="H66" i="490"/>
  <c r="V38" i="489"/>
  <c r="W38" i="489" s="1"/>
  <c r="V40" i="489"/>
  <c r="V42" i="489"/>
  <c r="W42" i="489" s="1"/>
  <c r="V44" i="489"/>
  <c r="M491" i="489"/>
  <c r="P496" i="490"/>
  <c r="R496" i="490"/>
  <c r="T496" i="490"/>
  <c r="X496" i="490"/>
  <c r="Z496" i="490"/>
  <c r="H483" i="490"/>
  <c r="N483" i="490"/>
  <c r="V484" i="490"/>
  <c r="J477" i="489" a="1"/>
  <c r="J477" i="489" s="1"/>
  <c r="M479" i="489"/>
  <c r="V355" i="490"/>
  <c r="W355" i="490" s="1"/>
  <c r="J356" i="490" a="1"/>
  <c r="J356" i="490" s="1"/>
  <c r="N357" i="490"/>
  <c r="V357" i="490"/>
  <c r="M460" i="490"/>
  <c r="V463" i="490"/>
  <c r="W471" i="490"/>
  <c r="V366" i="489"/>
  <c r="N367" i="489"/>
  <c r="V368" i="489"/>
  <c r="N372" i="489"/>
  <c r="V373" i="489"/>
  <c r="N374" i="489"/>
  <c r="N376" i="489"/>
  <c r="N378" i="489"/>
  <c r="N380" i="489"/>
  <c r="N382" i="489"/>
  <c r="N384" i="489"/>
  <c r="N386" i="489"/>
  <c r="H391" i="489"/>
  <c r="V392" i="489"/>
  <c r="V394" i="489"/>
  <c r="V396" i="489"/>
  <c r="V398" i="489"/>
  <c r="V400" i="489"/>
  <c r="H404" i="489"/>
  <c r="J404" i="489" a="1"/>
  <c r="J404" i="489" s="1"/>
  <c r="M405" i="489"/>
  <c r="N405" i="489"/>
  <c r="V405" i="489"/>
  <c r="M407" i="489"/>
  <c r="M409" i="489"/>
  <c r="M411" i="489"/>
  <c r="M413" i="489"/>
  <c r="M415" i="489"/>
  <c r="N362" i="490"/>
  <c r="V362" i="490"/>
  <c r="H366" i="490"/>
  <c r="J366" i="490" a="1"/>
  <c r="J366" i="490" s="1"/>
  <c r="M367" i="490"/>
  <c r="V367" i="490"/>
  <c r="W367" i="490" s="1"/>
  <c r="H368" i="490"/>
  <c r="J368" i="490" a="1"/>
  <c r="J368" i="490" s="1"/>
  <c r="V368" i="490"/>
  <c r="W368" i="490" s="1"/>
  <c r="N386" i="490"/>
  <c r="N392" i="490"/>
  <c r="N394" i="490"/>
  <c r="N396" i="490"/>
  <c r="V409" i="490"/>
  <c r="N410" i="490"/>
  <c r="N448" i="490"/>
  <c r="W470" i="490"/>
  <c r="H476" i="490"/>
  <c r="N278" i="489"/>
  <c r="N280" i="489"/>
  <c r="N284" i="489"/>
  <c r="V288" i="489"/>
  <c r="V290" i="489"/>
  <c r="V265" i="489"/>
  <c r="I291" i="490"/>
  <c r="L551" i="490" s="1"/>
  <c r="X291" i="490"/>
  <c r="Z291" i="490"/>
  <c r="N260" i="490"/>
  <c r="V261" i="490"/>
  <c r="N264" i="490"/>
  <c r="V319" i="490"/>
  <c r="AA198" i="489"/>
  <c r="V124" i="489"/>
  <c r="V135" i="489"/>
  <c r="V140" i="489"/>
  <c r="V149" i="489"/>
  <c r="V151" i="489"/>
  <c r="V126" i="490"/>
  <c r="W139" i="490"/>
  <c r="V128" i="489"/>
  <c r="V119" i="489"/>
  <c r="V118" i="490"/>
  <c r="V105" i="489"/>
  <c r="V103" i="490"/>
  <c r="V105" i="490"/>
  <c r="V73" i="490"/>
  <c r="V73" i="489"/>
  <c r="P86" i="490"/>
  <c r="R86" i="490"/>
  <c r="T86" i="490"/>
  <c r="X86" i="490"/>
  <c r="Z86" i="490"/>
  <c r="Z163" i="490" s="1"/>
  <c r="M38" i="490"/>
  <c r="M40" i="490"/>
  <c r="M42" i="490"/>
  <c r="M44" i="490"/>
  <c r="M48" i="490"/>
  <c r="M50" i="490"/>
  <c r="M52" i="490"/>
  <c r="H56" i="490"/>
  <c r="V63" i="490"/>
  <c r="V9" i="489"/>
  <c r="V8" i="490"/>
  <c r="M46" i="490"/>
  <c r="G86" i="490"/>
  <c r="C515" i="490" s="1"/>
  <c r="V27" i="489"/>
  <c r="V10" i="490"/>
  <c r="V12" i="490"/>
  <c r="V16" i="490"/>
  <c r="V18" i="490"/>
  <c r="V20" i="490"/>
  <c r="V26" i="490"/>
  <c r="V14" i="489"/>
  <c r="M189" i="490"/>
  <c r="V267" i="489"/>
  <c r="V269" i="489"/>
  <c r="V187" i="490"/>
  <c r="V190" i="490"/>
  <c r="V235" i="490"/>
  <c r="V258" i="490"/>
  <c r="W258" i="490" s="1"/>
  <c r="I198" i="489"/>
  <c r="P198" i="489"/>
  <c r="R198" i="489"/>
  <c r="T198" i="489"/>
  <c r="X198" i="489"/>
  <c r="Z198" i="489"/>
  <c r="R198" i="490"/>
  <c r="T198" i="490"/>
  <c r="V180" i="490"/>
  <c r="V265" i="490"/>
  <c r="G496" i="490"/>
  <c r="I363" i="490"/>
  <c r="M351" i="490"/>
  <c r="G363" i="490"/>
  <c r="I496" i="490"/>
  <c r="M482" i="490"/>
  <c r="H482" i="490"/>
  <c r="J482" i="490" a="1"/>
  <c r="J482" i="490" s="1"/>
  <c r="W482" i="489"/>
  <c r="D526" i="490"/>
  <c r="V271" i="489"/>
  <c r="N279" i="489"/>
  <c r="V202" i="490"/>
  <c r="M234" i="490"/>
  <c r="N259" i="490"/>
  <c r="V260" i="490"/>
  <c r="N265" i="490"/>
  <c r="V317" i="489"/>
  <c r="N310" i="490"/>
  <c r="N318" i="490"/>
  <c r="H321" i="490"/>
  <c r="V298" i="489"/>
  <c r="V300" i="489"/>
  <c r="V302" i="489"/>
  <c r="N303" i="489"/>
  <c r="V304" i="489"/>
  <c r="W304" i="489" s="1"/>
  <c r="V306" i="489"/>
  <c r="W263" i="489"/>
  <c r="V273" i="489"/>
  <c r="N289" i="489"/>
  <c r="T307" i="489"/>
  <c r="Y307" i="489"/>
  <c r="AA307" i="489"/>
  <c r="V293" i="489"/>
  <c r="J239" i="490" a="1"/>
  <c r="J239" i="490" s="1"/>
  <c r="V242" i="490"/>
  <c r="W261" i="490"/>
  <c r="N262" i="490"/>
  <c r="N266" i="490"/>
  <c r="V267" i="490"/>
  <c r="W267" i="490" s="1"/>
  <c r="N268" i="490"/>
  <c r="V269" i="490"/>
  <c r="W269" i="490" s="1"/>
  <c r="N270" i="490"/>
  <c r="V271" i="490"/>
  <c r="W271" i="490" s="1"/>
  <c r="N272" i="490"/>
  <c r="V273" i="490"/>
  <c r="N282" i="490"/>
  <c r="V283" i="490"/>
  <c r="N284" i="490"/>
  <c r="V288" i="490"/>
  <c r="W288" i="490" s="1"/>
  <c r="N289" i="490"/>
  <c r="V290" i="490"/>
  <c r="W290" i="490" s="1"/>
  <c r="G307" i="490"/>
  <c r="O307" i="490"/>
  <c r="Q307" i="490"/>
  <c r="S307" i="490"/>
  <c r="U307" i="490"/>
  <c r="V293" i="490"/>
  <c r="W293" i="490" s="1"/>
  <c r="N294" i="490"/>
  <c r="V295" i="490"/>
  <c r="V299" i="490"/>
  <c r="V308" i="490"/>
  <c r="O256" i="489"/>
  <c r="Q256" i="489"/>
  <c r="S256" i="489"/>
  <c r="U256" i="489"/>
  <c r="Y256" i="489"/>
  <c r="AA256" i="489"/>
  <c r="V201" i="489"/>
  <c r="V212" i="489"/>
  <c r="W212" i="489" s="1"/>
  <c r="V214" i="489"/>
  <c r="V218" i="489"/>
  <c r="N322" i="489"/>
  <c r="M216" i="490"/>
  <c r="N261" i="490"/>
  <c r="W262" i="490"/>
  <c r="N263" i="490"/>
  <c r="M311" i="490"/>
  <c r="W322" i="490"/>
  <c r="N325" i="490"/>
  <c r="V483" i="490"/>
  <c r="W483" i="490" s="1"/>
  <c r="H484" i="490"/>
  <c r="M487" i="490"/>
  <c r="M488" i="490"/>
  <c r="V488" i="490"/>
  <c r="W488" i="490" s="1"/>
  <c r="M491" i="490"/>
  <c r="N482" i="490"/>
  <c r="V482" i="490"/>
  <c r="W482" i="490" s="1"/>
  <c r="J483" i="490" a="1"/>
  <c r="J483" i="490" s="1"/>
  <c r="M416" i="489"/>
  <c r="M417" i="489"/>
  <c r="M418" i="489"/>
  <c r="M420" i="489"/>
  <c r="I456" i="489"/>
  <c r="P456" i="489"/>
  <c r="R456" i="489"/>
  <c r="T456" i="489"/>
  <c r="X456" i="489"/>
  <c r="Z456" i="489"/>
  <c r="M423" i="489"/>
  <c r="M425" i="489"/>
  <c r="M427" i="489"/>
  <c r="M429" i="489"/>
  <c r="N429" i="489"/>
  <c r="H430" i="489"/>
  <c r="J430" i="489" a="1"/>
  <c r="J430" i="489" s="1"/>
  <c r="M431" i="489"/>
  <c r="N431" i="489"/>
  <c r="V431" i="489"/>
  <c r="W431" i="489" s="1"/>
  <c r="H432" i="489"/>
  <c r="J432" i="489" a="1"/>
  <c r="J432" i="489" s="1"/>
  <c r="M433" i="489"/>
  <c r="N433" i="489"/>
  <c r="V433" i="489"/>
  <c r="H434" i="489"/>
  <c r="J434" i="489" a="1"/>
  <c r="J434" i="489" s="1"/>
  <c r="M435" i="489"/>
  <c r="N435" i="489"/>
  <c r="V435" i="489"/>
  <c r="W435" i="489" s="1"/>
  <c r="H436" i="489"/>
  <c r="J436" i="489" a="1"/>
  <c r="J436" i="489" s="1"/>
  <c r="M437" i="489"/>
  <c r="N437" i="489"/>
  <c r="V437" i="489"/>
  <c r="H438" i="489"/>
  <c r="J438" i="489" a="1"/>
  <c r="J438" i="489" s="1"/>
  <c r="M439" i="489"/>
  <c r="N439" i="489"/>
  <c r="V439" i="489"/>
  <c r="W439" i="489" s="1"/>
  <c r="H440" i="489"/>
  <c r="J440" i="489" a="1"/>
  <c r="J440" i="489" s="1"/>
  <c r="M441" i="489"/>
  <c r="N441" i="489"/>
  <c r="V441" i="489"/>
  <c r="H442" i="489"/>
  <c r="M443" i="489"/>
  <c r="N443" i="489"/>
  <c r="M454" i="489"/>
  <c r="W347" i="490"/>
  <c r="W349" i="490"/>
  <c r="W351" i="490"/>
  <c r="W353" i="490"/>
  <c r="W357" i="490"/>
  <c r="H358" i="490"/>
  <c r="H360" i="490"/>
  <c r="H362" i="490"/>
  <c r="J362" i="490" a="1"/>
  <c r="J362" i="490" s="1"/>
  <c r="N364" i="490"/>
  <c r="V366" i="490"/>
  <c r="W366" i="490" s="1"/>
  <c r="H367" i="490"/>
  <c r="J367" i="490" a="1"/>
  <c r="J367" i="490" s="1"/>
  <c r="N368" i="490"/>
  <c r="M369" i="490"/>
  <c r="M370" i="490"/>
  <c r="M371" i="490"/>
  <c r="M372" i="490"/>
  <c r="W372" i="490"/>
  <c r="W373" i="490"/>
  <c r="W375" i="490"/>
  <c r="W377" i="490"/>
  <c r="W379" i="490"/>
  <c r="W381" i="490"/>
  <c r="W383" i="490"/>
  <c r="H389" i="490"/>
  <c r="H391" i="490"/>
  <c r="V393" i="490"/>
  <c r="W393" i="490" s="1"/>
  <c r="V395" i="490"/>
  <c r="W395" i="490" s="1"/>
  <c r="V397" i="490"/>
  <c r="N398" i="490"/>
  <c r="V400" i="490"/>
  <c r="W400" i="490" s="1"/>
  <c r="N401" i="490"/>
  <c r="V407" i="490"/>
  <c r="W407" i="490" s="1"/>
  <c r="N408" i="490"/>
  <c r="M410" i="490"/>
  <c r="V410" i="490"/>
  <c r="W410" i="490" s="1"/>
  <c r="H412" i="490"/>
  <c r="M413" i="490"/>
  <c r="N424" i="490"/>
  <c r="N428" i="490"/>
  <c r="N431" i="490"/>
  <c r="N433" i="490"/>
  <c r="N435" i="490"/>
  <c r="N437" i="490"/>
  <c r="N439" i="490"/>
  <c r="N441" i="490"/>
  <c r="W454" i="490"/>
  <c r="W463" i="490"/>
  <c r="W464" i="490"/>
  <c r="W474" i="490"/>
  <c r="N345" i="489"/>
  <c r="V375" i="489"/>
  <c r="V377" i="489"/>
  <c r="V379" i="489"/>
  <c r="V381" i="489"/>
  <c r="W381" i="489" s="1"/>
  <c r="V383" i="489"/>
  <c r="W383" i="489" s="1"/>
  <c r="N387" i="489"/>
  <c r="M389" i="489"/>
  <c r="N392" i="489"/>
  <c r="N394" i="489"/>
  <c r="N396" i="489"/>
  <c r="N398" i="489"/>
  <c r="W477" i="489"/>
  <c r="W479" i="489"/>
  <c r="V345" i="490"/>
  <c r="W345" i="490" s="1"/>
  <c r="N346" i="490"/>
  <c r="V346" i="490"/>
  <c r="H347" i="490"/>
  <c r="J347" i="490" a="1"/>
  <c r="J347" i="490" s="1"/>
  <c r="N348" i="490"/>
  <c r="V348" i="490"/>
  <c r="W348" i="490" s="1"/>
  <c r="H349" i="490"/>
  <c r="J349" i="490" a="1"/>
  <c r="J349" i="490" s="1"/>
  <c r="N350" i="490"/>
  <c r="V350" i="490"/>
  <c r="W350" i="490" s="1"/>
  <c r="H351" i="490"/>
  <c r="J351" i="490" a="1"/>
  <c r="J351" i="490" s="1"/>
  <c r="N352" i="490"/>
  <c r="V352" i="490"/>
  <c r="W352" i="490" s="1"/>
  <c r="H353" i="490"/>
  <c r="J353" i="490" a="1"/>
  <c r="J353" i="490" s="1"/>
  <c r="N354" i="490"/>
  <c r="V354" i="490"/>
  <c r="W354" i="490" s="1"/>
  <c r="H355" i="490"/>
  <c r="J355" i="490" a="1"/>
  <c r="J355" i="490" s="1"/>
  <c r="N356" i="490"/>
  <c r="V356" i="490"/>
  <c r="W356" i="490" s="1"/>
  <c r="H357" i="490"/>
  <c r="J357" i="490" a="1"/>
  <c r="J357" i="490" s="1"/>
  <c r="W362" i="490"/>
  <c r="N373" i="490"/>
  <c r="N375" i="490"/>
  <c r="N377" i="490"/>
  <c r="N379" i="490"/>
  <c r="N381" i="490"/>
  <c r="N383" i="490"/>
  <c r="V449" i="490"/>
  <c r="W449" i="490" s="1"/>
  <c r="N453" i="490"/>
  <c r="V455" i="490"/>
  <c r="W455" i="490" s="1"/>
  <c r="Q472" i="490"/>
  <c r="S472" i="490"/>
  <c r="U472" i="490"/>
  <c r="Y472" i="490"/>
  <c r="AA472" i="490"/>
  <c r="J459" i="490" a="1"/>
  <c r="J459" i="490" s="1"/>
  <c r="N459" i="490"/>
  <c r="V459" i="490"/>
  <c r="H460" i="490"/>
  <c r="N460" i="490"/>
  <c r="V460" i="490"/>
  <c r="M462" i="490"/>
  <c r="N462" i="490"/>
  <c r="H464" i="490"/>
  <c r="N464" i="490"/>
  <c r="V465" i="490"/>
  <c r="W465" i="490" s="1"/>
  <c r="N466" i="490"/>
  <c r="V467" i="490"/>
  <c r="W467" i="490" s="1"/>
  <c r="N468" i="490"/>
  <c r="M470" i="490"/>
  <c r="M471" i="490"/>
  <c r="M473" i="490"/>
  <c r="N474" i="490"/>
  <c r="W476" i="490"/>
  <c r="W477" i="490"/>
  <c r="K199" i="489" a="1"/>
  <c r="K199" i="489" s="1"/>
  <c r="AC199" i="489"/>
  <c r="H200" i="489"/>
  <c r="AC200" i="489"/>
  <c r="K201" i="489" a="1"/>
  <c r="K201" i="489" s="1"/>
  <c r="AC201" i="489"/>
  <c r="K202" i="489" a="1"/>
  <c r="K202" i="489" s="1"/>
  <c r="AC202" i="489"/>
  <c r="K203" i="489" a="1"/>
  <c r="K203" i="489" s="1"/>
  <c r="AC203" i="489"/>
  <c r="H204" i="489"/>
  <c r="AC204" i="489"/>
  <c r="H205" i="489"/>
  <c r="AC205" i="489"/>
  <c r="H206" i="489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H237" i="489"/>
  <c r="AC237" i="489"/>
  <c r="K238" i="489" a="1"/>
  <c r="K238" i="489" s="1"/>
  <c r="AC238" i="489"/>
  <c r="K239" i="489" a="1"/>
  <c r="K239" i="489" s="1"/>
  <c r="AC239" i="489"/>
  <c r="K240" i="489" a="1"/>
  <c r="K240" i="489" s="1"/>
  <c r="AC240" i="489"/>
  <c r="H241" i="489"/>
  <c r="AC241" i="489"/>
  <c r="K242" i="489" a="1"/>
  <c r="K242" i="489" s="1"/>
  <c r="AC242" i="489"/>
  <c r="K243" i="489" a="1"/>
  <c r="K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AC246" i="489"/>
  <c r="K247" i="489" a="1"/>
  <c r="K247" i="489" s="1"/>
  <c r="AC247" i="489"/>
  <c r="K248" i="489" a="1"/>
  <c r="K248" i="489" s="1"/>
  <c r="AC248" i="489"/>
  <c r="H254" i="489"/>
  <c r="AC254" i="489"/>
  <c r="G291" i="489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AC275" i="489"/>
  <c r="K276" i="489" a="1"/>
  <c r="K276" i="489" s="1"/>
  <c r="AC276" i="489"/>
  <c r="K277" i="489" a="1"/>
  <c r="K277" i="489" s="1"/>
  <c r="AC277" i="489"/>
  <c r="K282" i="489" a="1"/>
  <c r="K282" i="489" s="1"/>
  <c r="AC282" i="489"/>
  <c r="K284" i="489" a="1"/>
  <c r="K284" i="489" s="1"/>
  <c r="AC284" i="489"/>
  <c r="H285" i="489"/>
  <c r="AC285" i="489"/>
  <c r="H286" i="489"/>
  <c r="AC286" i="489"/>
  <c r="H287" i="489"/>
  <c r="AC287" i="489"/>
  <c r="K288" i="489" a="1"/>
  <c r="K288" i="489" s="1"/>
  <c r="AC288" i="489"/>
  <c r="K289" i="489" a="1"/>
  <c r="K289" i="489" s="1"/>
  <c r="AC289" i="489"/>
  <c r="K290" i="489" a="1"/>
  <c r="K290" i="489" s="1"/>
  <c r="AC290" i="489"/>
  <c r="K293" i="489" a="1"/>
  <c r="K293" i="489" s="1"/>
  <c r="AC293" i="489"/>
  <c r="K295" i="489" a="1"/>
  <c r="K295" i="489" s="1"/>
  <c r="AC295" i="489"/>
  <c r="K296" i="489" a="1"/>
  <c r="K296" i="489" s="1"/>
  <c r="AC296" i="489"/>
  <c r="K298" i="489" a="1"/>
  <c r="K298" i="489" s="1"/>
  <c r="AC298" i="489"/>
  <c r="K300" i="489" a="1"/>
  <c r="K300" i="489" s="1"/>
  <c r="AC300" i="489"/>
  <c r="K302" i="489" a="1"/>
  <c r="K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AC311" i="489"/>
  <c r="K314" i="489" a="1"/>
  <c r="K314" i="489" s="1"/>
  <c r="AC314" i="489"/>
  <c r="K317" i="489" a="1"/>
  <c r="K317" i="489" s="1"/>
  <c r="AC317" i="489"/>
  <c r="K319" i="489" a="1"/>
  <c r="K319" i="489" s="1"/>
  <c r="AC319" i="489"/>
  <c r="K321" i="489" a="1"/>
  <c r="K321" i="489" s="1"/>
  <c r="M321" i="489" s="1"/>
  <c r="AC321" i="489"/>
  <c r="V227" i="489"/>
  <c r="V233" i="489"/>
  <c r="V235" i="489"/>
  <c r="V236" i="489"/>
  <c r="V239" i="489"/>
  <c r="V240" i="489"/>
  <c r="V242" i="489"/>
  <c r="V243" i="489"/>
  <c r="W243" i="489" s="1"/>
  <c r="V244" i="489"/>
  <c r="V245" i="489"/>
  <c r="O291" i="489"/>
  <c r="Q291" i="489"/>
  <c r="S291" i="489"/>
  <c r="U291" i="489"/>
  <c r="Y291" i="489"/>
  <c r="AA291" i="489"/>
  <c r="V266" i="489"/>
  <c r="V268" i="489"/>
  <c r="V270" i="489"/>
  <c r="V272" i="489"/>
  <c r="W272" i="489" s="1"/>
  <c r="N273" i="489"/>
  <c r="V274" i="489"/>
  <c r="W274" i="489" s="1"/>
  <c r="V275" i="489"/>
  <c r="N282" i="489"/>
  <c r="V283" i="489"/>
  <c r="V284" i="489"/>
  <c r="V294" i="489"/>
  <c r="V295" i="489"/>
  <c r="V297" i="489"/>
  <c r="V299" i="489"/>
  <c r="N300" i="489"/>
  <c r="V305" i="489"/>
  <c r="P315" i="489"/>
  <c r="T315" i="489"/>
  <c r="V308" i="489"/>
  <c r="V318" i="489"/>
  <c r="M202" i="490"/>
  <c r="M208" i="490"/>
  <c r="W210" i="490"/>
  <c r="M212" i="490"/>
  <c r="W214" i="490"/>
  <c r="W218" i="490"/>
  <c r="M228" i="490"/>
  <c r="V230" i="490"/>
  <c r="W230" i="490" s="1"/>
  <c r="M232" i="490"/>
  <c r="V234" i="490"/>
  <c r="W234" i="490" s="1"/>
  <c r="M236" i="490"/>
  <c r="V239" i="490"/>
  <c r="H240" i="490"/>
  <c r="J240" i="490" a="1"/>
  <c r="J240" i="490" s="1"/>
  <c r="W245" i="490"/>
  <c r="W274" i="490"/>
  <c r="W300" i="490"/>
  <c r="N305" i="490"/>
  <c r="W306" i="490"/>
  <c r="W309" i="490"/>
  <c r="W311" i="490"/>
  <c r="W316" i="490"/>
  <c r="M317" i="490"/>
  <c r="W317" i="490"/>
  <c r="M319" i="490"/>
  <c r="W319" i="490"/>
  <c r="J321" i="490" a="1"/>
  <c r="J321" i="490" s="1"/>
  <c r="K249" i="489" a="1"/>
  <c r="K249" i="489" s="1"/>
  <c r="AC249" i="489"/>
  <c r="H250" i="489"/>
  <c r="AC250" i="489"/>
  <c r="H251" i="489"/>
  <c r="AC251" i="489"/>
  <c r="H252" i="489"/>
  <c r="AC252" i="489"/>
  <c r="H253" i="489"/>
  <c r="AC253" i="489"/>
  <c r="H255" i="489"/>
  <c r="AC255" i="489"/>
  <c r="K258" i="489" a="1"/>
  <c r="K258" i="489" s="1"/>
  <c r="AC258" i="489"/>
  <c r="K260" i="489" a="1"/>
  <c r="K260" i="489" s="1"/>
  <c r="AC260" i="489"/>
  <c r="K262" i="489" a="1"/>
  <c r="K262" i="489" s="1"/>
  <c r="M262" i="489" s="1"/>
  <c r="AC262" i="489"/>
  <c r="K264" i="489" a="1"/>
  <c r="K264" i="489" s="1"/>
  <c r="AC264" i="489"/>
  <c r="K266" i="489" a="1"/>
  <c r="K266" i="489" s="1"/>
  <c r="M266" i="489" s="1"/>
  <c r="AC266" i="489"/>
  <c r="K268" i="489" a="1"/>
  <c r="K268" i="489" s="1"/>
  <c r="M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8" i="489" a="1"/>
  <c r="K278" i="489" s="1"/>
  <c r="AC278" i="489"/>
  <c r="K279" i="489" a="1"/>
  <c r="K279" i="489" s="1"/>
  <c r="M279" i="489" s="1"/>
  <c r="AC279" i="489"/>
  <c r="K280" i="489" a="1"/>
  <c r="K280" i="489" s="1"/>
  <c r="AC280" i="489"/>
  <c r="K281" i="489" a="1"/>
  <c r="K281" i="489" s="1"/>
  <c r="M281" i="489" s="1"/>
  <c r="AC281" i="489"/>
  <c r="K283" i="489" a="1"/>
  <c r="K283" i="489" s="1"/>
  <c r="M283" i="489" s="1"/>
  <c r="AC283" i="489"/>
  <c r="K294" i="489" a="1"/>
  <c r="K294" i="489" s="1"/>
  <c r="AC294" i="489"/>
  <c r="K297" i="489" a="1"/>
  <c r="K297" i="489" s="1"/>
  <c r="M297" i="489" s="1"/>
  <c r="AC297" i="489"/>
  <c r="K299" i="489" a="1"/>
  <c r="K299" i="489" s="1"/>
  <c r="AC299" i="489"/>
  <c r="K301" i="489" a="1"/>
  <c r="K301" i="489" s="1"/>
  <c r="M301" i="489" s="1"/>
  <c r="AC301" i="489"/>
  <c r="K305" i="489" a="1"/>
  <c r="K305" i="489" s="1"/>
  <c r="AC305" i="489"/>
  <c r="K308" i="489" a="1"/>
  <c r="K308" i="489" s="1"/>
  <c r="AC308" i="489"/>
  <c r="K310" i="489" a="1"/>
  <c r="K310" i="489" s="1"/>
  <c r="M310" i="489" s="1"/>
  <c r="AC310" i="489"/>
  <c r="K312" i="489" a="1"/>
  <c r="K312" i="489" s="1"/>
  <c r="AC312" i="489"/>
  <c r="G329" i="489"/>
  <c r="AC316" i="489"/>
  <c r="K318" i="489" a="1"/>
  <c r="K318" i="489" s="1"/>
  <c r="M318" i="489" s="1"/>
  <c r="AC318" i="489"/>
  <c r="K322" i="489" a="1"/>
  <c r="K322" i="489" s="1"/>
  <c r="M322" i="489" s="1"/>
  <c r="AC322" i="489"/>
  <c r="AC326" i="489"/>
  <c r="AC328" i="489"/>
  <c r="V322" i="489"/>
  <c r="W322" i="489" s="1"/>
  <c r="W202" i="490"/>
  <c r="W208" i="490"/>
  <c r="M210" i="490"/>
  <c r="W212" i="490"/>
  <c r="M214" i="490"/>
  <c r="V216" i="490"/>
  <c r="W216" i="490" s="1"/>
  <c r="M218" i="490"/>
  <c r="W228" i="490"/>
  <c r="M230" i="490"/>
  <c r="W232" i="490"/>
  <c r="W236" i="490"/>
  <c r="J242" i="490" a="1"/>
  <c r="J242" i="490" s="1"/>
  <c r="V243" i="490"/>
  <c r="M245" i="490"/>
  <c r="N258" i="490"/>
  <c r="V259" i="490"/>
  <c r="W259" i="490" s="1"/>
  <c r="H261" i="490"/>
  <c r="H262" i="490"/>
  <c r="M263" i="490"/>
  <c r="V263" i="490"/>
  <c r="W263" i="490" s="1"/>
  <c r="M266" i="490"/>
  <c r="V266" i="490"/>
  <c r="W266" i="490" s="1"/>
  <c r="N267" i="490"/>
  <c r="V268" i="490"/>
  <c r="W268" i="490" s="1"/>
  <c r="N269" i="490"/>
  <c r="V270" i="490"/>
  <c r="W270" i="490" s="1"/>
  <c r="N271" i="490"/>
  <c r="V272" i="490"/>
  <c r="W272" i="490" s="1"/>
  <c r="H274" i="490"/>
  <c r="N274" i="490"/>
  <c r="V275" i="490"/>
  <c r="W275" i="490" s="1"/>
  <c r="N276" i="490"/>
  <c r="N278" i="490"/>
  <c r="M279" i="490"/>
  <c r="N280" i="490"/>
  <c r="M281" i="490"/>
  <c r="M284" i="490"/>
  <c r="V284" i="490"/>
  <c r="W284" i="490" s="1"/>
  <c r="N288" i="490"/>
  <c r="V289" i="490"/>
  <c r="W289" i="490" s="1"/>
  <c r="N290" i="490"/>
  <c r="X307" i="490"/>
  <c r="Z307" i="490"/>
  <c r="N293" i="490"/>
  <c r="V294" i="490"/>
  <c r="W294" i="490" s="1"/>
  <c r="M296" i="490"/>
  <c r="M297" i="490"/>
  <c r="V297" i="490"/>
  <c r="W297" i="490" s="1"/>
  <c r="N298" i="490"/>
  <c r="H300" i="490"/>
  <c r="N300" i="490"/>
  <c r="N303" i="490"/>
  <c r="M305" i="490"/>
  <c r="W305" i="490"/>
  <c r="N306" i="490"/>
  <c r="H309" i="490"/>
  <c r="N309" i="490"/>
  <c r="V312" i="490"/>
  <c r="W312" i="490" s="1"/>
  <c r="N317" i="490"/>
  <c r="N319" i="490"/>
  <c r="N321" i="490"/>
  <c r="V321" i="490"/>
  <c r="W321" i="490" s="1"/>
  <c r="H322" i="490"/>
  <c r="J322" i="490" a="1"/>
  <c r="J322" i="490" s="1"/>
  <c r="M325" i="490"/>
  <c r="V325" i="490"/>
  <c r="W325" i="490" s="1"/>
  <c r="K196" i="489" a="1"/>
  <c r="K196" i="489" s="1"/>
  <c r="AC196" i="489"/>
  <c r="K197" i="489" a="1"/>
  <c r="K197" i="489" s="1"/>
  <c r="AC197" i="489"/>
  <c r="W187" i="490"/>
  <c r="W191" i="490"/>
  <c r="W192" i="490"/>
  <c r="W193" i="490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V184" i="489"/>
  <c r="V185" i="489"/>
  <c r="W185" i="489" s="1"/>
  <c r="V186" i="489"/>
  <c r="V188" i="489"/>
  <c r="W188" i="489" s="1"/>
  <c r="V184" i="490"/>
  <c r="W184" i="490" s="1"/>
  <c r="V185" i="490"/>
  <c r="W185" i="490" s="1"/>
  <c r="M187" i="490"/>
  <c r="V189" i="490"/>
  <c r="W189" i="490" s="1"/>
  <c r="M191" i="490"/>
  <c r="G198" i="489"/>
  <c r="J511" i="489" s="1"/>
  <c r="AC177" i="489"/>
  <c r="K178" i="489" a="1"/>
  <c r="K178" i="489" s="1"/>
  <c r="AC178" i="489"/>
  <c r="K179" i="489" a="1"/>
  <c r="K179" i="489" s="1"/>
  <c r="AC179" i="489"/>
  <c r="K180" i="489" a="1"/>
  <c r="K180" i="489" s="1"/>
  <c r="M180" i="489" s="1"/>
  <c r="AC180" i="489"/>
  <c r="K181" i="489" a="1"/>
  <c r="K181" i="489" s="1"/>
  <c r="M181" i="489" s="1"/>
  <c r="AC181" i="489"/>
  <c r="K182" i="489" a="1"/>
  <c r="K182" i="489" s="1"/>
  <c r="AC182" i="489"/>
  <c r="V178" i="489"/>
  <c r="V179" i="489"/>
  <c r="V180" i="489"/>
  <c r="V181" i="489"/>
  <c r="V182" i="489"/>
  <c r="W181" i="490"/>
  <c r="V179" i="490"/>
  <c r="W179" i="490" s="1"/>
  <c r="M181" i="490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AC108" i="489"/>
  <c r="K110" i="489" a="1"/>
  <c r="K110" i="489" s="1"/>
  <c r="AC110" i="489"/>
  <c r="K112" i="489" a="1"/>
  <c r="K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AC131" i="489"/>
  <c r="K133" i="489" a="1"/>
  <c r="K133" i="489" s="1"/>
  <c r="AC133" i="489"/>
  <c r="K135" i="489" a="1"/>
  <c r="K135" i="489" s="1"/>
  <c r="AC135" i="489"/>
  <c r="K140" i="489" a="1"/>
  <c r="K140" i="489" s="1"/>
  <c r="AC140" i="489"/>
  <c r="K142" i="489" a="1"/>
  <c r="K142" i="489" s="1"/>
  <c r="AC142" i="489"/>
  <c r="K149" i="489" a="1"/>
  <c r="K149" i="489" s="1"/>
  <c r="AC149" i="489"/>
  <c r="K151" i="489" a="1"/>
  <c r="K151" i="489" s="1"/>
  <c r="AC151" i="489"/>
  <c r="K152" i="489" a="1"/>
  <c r="K152" i="489" s="1"/>
  <c r="AC152" i="489"/>
  <c r="K160" i="489" a="1"/>
  <c r="K160" i="489" s="1"/>
  <c r="M160" i="489" s="1"/>
  <c r="AC160" i="489"/>
  <c r="I86" i="490"/>
  <c r="L543" i="490" s="1"/>
  <c r="I121" i="490"/>
  <c r="L544" i="490" s="1"/>
  <c r="O121" i="490"/>
  <c r="R167" i="490" s="1"/>
  <c r="K516" i="490" s="1"/>
  <c r="V99" i="489"/>
  <c r="V100" i="489"/>
  <c r="V102" i="489"/>
  <c r="W102" i="489" s="1"/>
  <c r="V113" i="489"/>
  <c r="V126" i="489"/>
  <c r="V139" i="489"/>
  <c r="V141" i="489"/>
  <c r="W141" i="489" s="1"/>
  <c r="V148" i="489"/>
  <c r="W64" i="490"/>
  <c r="W69" i="490"/>
  <c r="W70" i="490"/>
  <c r="W72" i="490"/>
  <c r="W73" i="490"/>
  <c r="W74" i="490"/>
  <c r="W75" i="490"/>
  <c r="W89" i="490"/>
  <c r="W93" i="490"/>
  <c r="W95" i="490"/>
  <c r="W97" i="490"/>
  <c r="V99" i="490"/>
  <c r="W102" i="490"/>
  <c r="W113" i="490"/>
  <c r="W123" i="490"/>
  <c r="V124" i="490"/>
  <c r="W124" i="490" s="1"/>
  <c r="W147" i="490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AC33" i="489"/>
  <c r="H34" i="489"/>
  <c r="AC34" i="489"/>
  <c r="H35" i="489"/>
  <c r="AC35" i="489"/>
  <c r="H36" i="489"/>
  <c r="AC36" i="489"/>
  <c r="K37" i="489" a="1"/>
  <c r="K37" i="489" s="1"/>
  <c r="AC37" i="489"/>
  <c r="K38" i="489" a="1"/>
  <c r="K38" i="489" s="1"/>
  <c r="M38" i="489" s="1"/>
  <c r="AC38" i="489"/>
  <c r="K39" i="489" a="1"/>
  <c r="K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AC43" i="489"/>
  <c r="K44" i="489" a="1"/>
  <c r="K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AC49" i="489"/>
  <c r="K50" i="489" a="1"/>
  <c r="K50" i="489" s="1"/>
  <c r="AC50" i="489"/>
  <c r="K51" i="489" a="1"/>
  <c r="K51" i="489" s="1"/>
  <c r="AC51" i="489"/>
  <c r="K52" i="489" a="1"/>
  <c r="K52" i="489" s="1"/>
  <c r="AC52" i="489"/>
  <c r="K53" i="489" a="1"/>
  <c r="K53" i="489" s="1"/>
  <c r="AC53" i="489"/>
  <c r="K54" i="489" a="1"/>
  <c r="K54" i="489" s="1"/>
  <c r="AC54" i="489"/>
  <c r="K55" i="489" a="1"/>
  <c r="K55" i="489" s="1"/>
  <c r="AC55" i="489"/>
  <c r="K56" i="489" a="1"/>
  <c r="K56" i="489" s="1"/>
  <c r="AC56" i="489"/>
  <c r="K57" i="489" a="1"/>
  <c r="K57" i="489" s="1"/>
  <c r="AC57" i="489"/>
  <c r="K58" i="489" a="1"/>
  <c r="K58" i="489" s="1"/>
  <c r="AC58" i="489"/>
  <c r="K59" i="489" a="1"/>
  <c r="K59" i="489" s="1"/>
  <c r="AC59" i="489"/>
  <c r="K60" i="489" a="1"/>
  <c r="K60" i="489" s="1"/>
  <c r="AC60" i="489"/>
  <c r="K61" i="489" a="1"/>
  <c r="K61" i="489" s="1"/>
  <c r="AC61" i="489"/>
  <c r="K62" i="489" a="1"/>
  <c r="K62" i="489" s="1"/>
  <c r="AC62" i="489"/>
  <c r="K63" i="489" a="1"/>
  <c r="K63" i="489" s="1"/>
  <c r="AC63" i="489"/>
  <c r="K64" i="489" a="1"/>
  <c r="K64" i="489" s="1"/>
  <c r="AC64" i="489"/>
  <c r="K65" i="489" a="1"/>
  <c r="K65" i="489" s="1"/>
  <c r="AC65" i="489"/>
  <c r="K66" i="489" a="1"/>
  <c r="K66" i="489" s="1"/>
  <c r="AC66" i="489"/>
  <c r="K68" i="489" a="1"/>
  <c r="K68" i="489" s="1"/>
  <c r="AC68" i="489"/>
  <c r="K69" i="489" a="1"/>
  <c r="K69" i="489" s="1"/>
  <c r="AC69" i="489"/>
  <c r="K70" i="489" a="1"/>
  <c r="K70" i="489" s="1"/>
  <c r="AC70" i="489"/>
  <c r="H71" i="489"/>
  <c r="AC71" i="489"/>
  <c r="K72" i="489" a="1"/>
  <c r="K72" i="489" s="1"/>
  <c r="AC72" i="489"/>
  <c r="K73" i="489" a="1"/>
  <c r="K73" i="489" s="1"/>
  <c r="AC73" i="489"/>
  <c r="K74" i="489" a="1"/>
  <c r="K74" i="489" s="1"/>
  <c r="AC74" i="489"/>
  <c r="K75" i="489" a="1"/>
  <c r="K75" i="489" s="1"/>
  <c r="AC75" i="489"/>
  <c r="K76" i="489" a="1"/>
  <c r="K76" i="489" s="1"/>
  <c r="AC76" i="489"/>
  <c r="K77" i="489" a="1"/>
  <c r="K77" i="489" s="1"/>
  <c r="AC77" i="489"/>
  <c r="K78" i="489" a="1"/>
  <c r="K78" i="489" s="1"/>
  <c r="AC78" i="489"/>
  <c r="K79" i="489" a="1"/>
  <c r="K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AC102" i="489"/>
  <c r="K104" i="489" a="1"/>
  <c r="K104" i="489" s="1"/>
  <c r="AC104" i="489"/>
  <c r="K106" i="489" a="1"/>
  <c r="K106" i="489" s="1"/>
  <c r="AC106" i="489"/>
  <c r="K107" i="489" a="1"/>
  <c r="K107" i="489" s="1"/>
  <c r="AC107" i="489"/>
  <c r="K109" i="489" a="1"/>
  <c r="K109" i="489" s="1"/>
  <c r="AC109" i="489"/>
  <c r="K111" i="489" a="1"/>
  <c r="K111" i="489" s="1"/>
  <c r="AC111" i="489"/>
  <c r="K113" i="489" a="1"/>
  <c r="K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AC126" i="489"/>
  <c r="K128" i="489" a="1"/>
  <c r="K128" i="489" s="1"/>
  <c r="AC128" i="489"/>
  <c r="K132" i="489" a="1"/>
  <c r="K132" i="489" s="1"/>
  <c r="AC132" i="489"/>
  <c r="K134" i="489" a="1"/>
  <c r="K134" i="489" s="1"/>
  <c r="AC134" i="489"/>
  <c r="K136" i="489" a="1"/>
  <c r="K136" i="489" s="1"/>
  <c r="AC136" i="489"/>
  <c r="K139" i="489" a="1"/>
  <c r="K139" i="489" s="1"/>
  <c r="AC139" i="489"/>
  <c r="K141" i="489" a="1"/>
  <c r="K141" i="489" s="1"/>
  <c r="AC141" i="489"/>
  <c r="K144" i="489" a="1"/>
  <c r="K144" i="489" s="1"/>
  <c r="AC144" i="489"/>
  <c r="K146" i="489" a="1"/>
  <c r="K146" i="489" s="1"/>
  <c r="AC146" i="489"/>
  <c r="K147" i="489" a="1"/>
  <c r="K147" i="489" s="1"/>
  <c r="AC147" i="489"/>
  <c r="K156" i="489" a="1"/>
  <c r="K156" i="489" s="1"/>
  <c r="AC156" i="489"/>
  <c r="K157" i="489" a="1"/>
  <c r="K157" i="489" s="1"/>
  <c r="AC157" i="489"/>
  <c r="K159" i="489" a="1"/>
  <c r="K159" i="489" s="1"/>
  <c r="M159" i="489" s="1"/>
  <c r="AC159" i="489"/>
  <c r="V122" i="490"/>
  <c r="X137" i="490"/>
  <c r="I162" i="490"/>
  <c r="L546" i="490" s="1"/>
  <c r="V75" i="489"/>
  <c r="V131" i="489"/>
  <c r="V133" i="489"/>
  <c r="V156" i="489"/>
  <c r="V31" i="490"/>
  <c r="W31" i="490" s="1"/>
  <c r="V32" i="490"/>
  <c r="W32" i="490" s="1"/>
  <c r="V38" i="490"/>
  <c r="W38" i="490" s="1"/>
  <c r="V39" i="490"/>
  <c r="W39" i="490" s="1"/>
  <c r="V40" i="490"/>
  <c r="W40" i="490" s="1"/>
  <c r="V42" i="490"/>
  <c r="W42" i="490" s="1"/>
  <c r="V43" i="490"/>
  <c r="W43" i="490" s="1"/>
  <c r="V44" i="490"/>
  <c r="W44" i="490" s="1"/>
  <c r="V46" i="490"/>
  <c r="W46" i="490" s="1"/>
  <c r="V47" i="490"/>
  <c r="W47" i="490" s="1"/>
  <c r="V48" i="490"/>
  <c r="W48" i="490" s="1"/>
  <c r="W57" i="490"/>
  <c r="V58" i="490"/>
  <c r="W58" i="490" s="1"/>
  <c r="V59" i="490"/>
  <c r="W59" i="490" s="1"/>
  <c r="V60" i="490"/>
  <c r="W60" i="490" s="1"/>
  <c r="V61" i="490"/>
  <c r="W61" i="490" s="1"/>
  <c r="V62" i="490"/>
  <c r="W62" i="490" s="1"/>
  <c r="V88" i="490"/>
  <c r="W88" i="490" s="1"/>
  <c r="V92" i="490"/>
  <c r="W92" i="490" s="1"/>
  <c r="W96" i="490"/>
  <c r="W101" i="490"/>
  <c r="W103" i="490"/>
  <c r="W105" i="490"/>
  <c r="W114" i="490"/>
  <c r="V131" i="490"/>
  <c r="W131" i="490" s="1"/>
  <c r="V134" i="490"/>
  <c r="W134" i="490" s="1"/>
  <c r="P145" i="490"/>
  <c r="R145" i="490"/>
  <c r="T145" i="490"/>
  <c r="V140" i="490"/>
  <c r="W140" i="490" s="1"/>
  <c r="K15" i="489" a="1"/>
  <c r="K15" i="489" s="1"/>
  <c r="AC15" i="489"/>
  <c r="K16" i="489" a="1"/>
  <c r="K16" i="489" s="1"/>
  <c r="AC16" i="489"/>
  <c r="K17" i="489" a="1"/>
  <c r="K17" i="489" s="1"/>
  <c r="AC17" i="489"/>
  <c r="K18" i="489" a="1"/>
  <c r="K18" i="489" s="1"/>
  <c r="AC18" i="489"/>
  <c r="K19" i="489" a="1"/>
  <c r="K19" i="489" s="1"/>
  <c r="AC19" i="489"/>
  <c r="K20" i="489" a="1"/>
  <c r="K20" i="489" s="1"/>
  <c r="AC20" i="489"/>
  <c r="K21" i="489" a="1"/>
  <c r="K21" i="489" s="1"/>
  <c r="AC21" i="489"/>
  <c r="K22" i="489" a="1"/>
  <c r="K22" i="489" s="1"/>
  <c r="AC22" i="489"/>
  <c r="V16" i="489"/>
  <c r="W16" i="489" s="1"/>
  <c r="V17" i="489"/>
  <c r="V18" i="489"/>
  <c r="V19" i="489"/>
  <c r="V20" i="489"/>
  <c r="W20" i="489" s="1"/>
  <c r="V21" i="489"/>
  <c r="V15" i="490"/>
  <c r="W15" i="490" s="1"/>
  <c r="M25" i="490"/>
  <c r="V25" i="490"/>
  <c r="M27" i="490"/>
  <c r="K23" i="489" a="1"/>
  <c r="K23" i="489" s="1"/>
  <c r="AC23" i="489"/>
  <c r="K24" i="489" a="1"/>
  <c r="K24" i="489" s="1"/>
  <c r="M24" i="489" s="1"/>
  <c r="AC24" i="489"/>
  <c r="K25" i="489" a="1"/>
  <c r="K25" i="489" s="1"/>
  <c r="AC25" i="489"/>
  <c r="K26" i="489" a="1"/>
  <c r="K26" i="489" s="1"/>
  <c r="M26" i="489" s="1"/>
  <c r="AC26" i="489"/>
  <c r="K27" i="489" a="1"/>
  <c r="K27" i="489" s="1"/>
  <c r="M27" i="489" s="1"/>
  <c r="AC27" i="489"/>
  <c r="W17" i="490"/>
  <c r="W18" i="490"/>
  <c r="W19" i="490"/>
  <c r="W20" i="490"/>
  <c r="V21" i="490"/>
  <c r="W21" i="490" s="1"/>
  <c r="W27" i="490"/>
  <c r="K8" i="489" a="1"/>
  <c r="K8" i="489" s="1"/>
  <c r="AC8" i="489"/>
  <c r="K9" i="489" a="1"/>
  <c r="K9" i="489" s="1"/>
  <c r="AC9" i="489"/>
  <c r="K10" i="489" a="1"/>
  <c r="K10" i="489" s="1"/>
  <c r="M10" i="489" s="1"/>
  <c r="AC10" i="489"/>
  <c r="W8" i="490"/>
  <c r="W9" i="490"/>
  <c r="W10" i="490"/>
  <c r="W11" i="490"/>
  <c r="W12" i="490"/>
  <c r="K11" i="489" a="1"/>
  <c r="K11" i="489" s="1"/>
  <c r="AC11" i="489"/>
  <c r="K12" i="489" a="1"/>
  <c r="K12" i="489" s="1"/>
  <c r="AC12" i="489"/>
  <c r="P28" i="490"/>
  <c r="R28" i="490"/>
  <c r="T28" i="490"/>
  <c r="V7" i="490"/>
  <c r="H481" i="490"/>
  <c r="J481" i="490" a="1"/>
  <c r="J481" i="490" s="1"/>
  <c r="I28" i="490"/>
  <c r="L542" i="490" s="1"/>
  <c r="K14" i="489" a="1"/>
  <c r="K14" i="489" s="1"/>
  <c r="M14" i="489" s="1"/>
  <c r="AC14" i="489"/>
  <c r="H14" i="490"/>
  <c r="I28" i="489"/>
  <c r="K13" i="489" a="1"/>
  <c r="K13" i="489" s="1"/>
  <c r="M13" i="489" s="1"/>
  <c r="AC13" i="489"/>
  <c r="G28" i="490"/>
  <c r="J542" i="490" s="1"/>
  <c r="G28" i="489"/>
  <c r="I198" i="490"/>
  <c r="L549" i="490" s="1"/>
  <c r="W183" i="490"/>
  <c r="K183" i="489" a="1"/>
  <c r="K183" i="489" s="1"/>
  <c r="M183" i="489" s="1"/>
  <c r="AC183" i="489"/>
  <c r="G198" i="490"/>
  <c r="M183" i="490"/>
  <c r="V12" i="489"/>
  <c r="V13" i="489"/>
  <c r="M15" i="489"/>
  <c r="V25" i="489"/>
  <c r="V26" i="489"/>
  <c r="V189" i="489"/>
  <c r="V190" i="489"/>
  <c r="V191" i="489"/>
  <c r="V207" i="489"/>
  <c r="V208" i="489"/>
  <c r="M210" i="489"/>
  <c r="W268" i="489"/>
  <c r="N296" i="489"/>
  <c r="V301" i="489"/>
  <c r="W301" i="489" s="1"/>
  <c r="V303" i="489"/>
  <c r="Y315" i="489"/>
  <c r="AA315" i="489"/>
  <c r="V309" i="489"/>
  <c r="W309" i="489" s="1"/>
  <c r="N318" i="489"/>
  <c r="V319" i="489"/>
  <c r="W319" i="489" s="1"/>
  <c r="H321" i="489"/>
  <c r="H345" i="489"/>
  <c r="N347" i="489"/>
  <c r="V347" i="489"/>
  <c r="W347" i="489" s="1"/>
  <c r="H348" i="489"/>
  <c r="J348" i="489" a="1"/>
  <c r="J348" i="489" s="1"/>
  <c r="N349" i="489"/>
  <c r="V350" i="489"/>
  <c r="V352" i="489"/>
  <c r="H367" i="489"/>
  <c r="W368" i="489"/>
  <c r="H389" i="489"/>
  <c r="V393" i="489"/>
  <c r="V395" i="489"/>
  <c r="V397" i="489"/>
  <c r="V399" i="489"/>
  <c r="N400" i="489"/>
  <c r="V401" i="489"/>
  <c r="W401" i="489" s="1"/>
  <c r="H407" i="489"/>
  <c r="J407" i="489" a="1"/>
  <c r="J407" i="489" s="1"/>
  <c r="M408" i="489"/>
  <c r="N408" i="489"/>
  <c r="V408" i="489"/>
  <c r="H409" i="489"/>
  <c r="J409" i="489" a="1"/>
  <c r="J409" i="489" s="1"/>
  <c r="M410" i="489"/>
  <c r="N410" i="489"/>
  <c r="M452" i="489"/>
  <c r="M453" i="489"/>
  <c r="N453" i="489"/>
  <c r="H454" i="489"/>
  <c r="V461" i="489"/>
  <c r="G480" i="489"/>
  <c r="J480" i="489" s="1" a="1"/>
  <c r="J480" i="489" s="1"/>
  <c r="O480" i="489"/>
  <c r="Q480" i="489"/>
  <c r="S480" i="489"/>
  <c r="U480" i="489"/>
  <c r="Y480" i="489"/>
  <c r="AA480" i="489"/>
  <c r="P496" i="489"/>
  <c r="R496" i="489"/>
  <c r="T496" i="489"/>
  <c r="X496" i="489"/>
  <c r="Z496" i="489"/>
  <c r="H25" i="490"/>
  <c r="H29" i="490"/>
  <c r="J29" i="490" a="1"/>
  <c r="J29" i="490" s="1"/>
  <c r="W33" i="490"/>
  <c r="K37" i="490" a="1"/>
  <c r="K37" i="490" s="1"/>
  <c r="M37" i="490" s="1"/>
  <c r="V37" i="490"/>
  <c r="W37" i="490" s="1"/>
  <c r="H38" i="490"/>
  <c r="J38" i="490" a="1"/>
  <c r="J38" i="490" s="1"/>
  <c r="K39" i="490" a="1"/>
  <c r="K39" i="490" s="1"/>
  <c r="M39" i="490" s="1"/>
  <c r="H40" i="490"/>
  <c r="J40" i="490" a="1"/>
  <c r="J40" i="490" s="1"/>
  <c r="K41" i="490" a="1"/>
  <c r="K41" i="490" s="1"/>
  <c r="M41" i="490" s="1"/>
  <c r="V41" i="490"/>
  <c r="W41" i="490" s="1"/>
  <c r="H42" i="490"/>
  <c r="J42" i="490" a="1"/>
  <c r="J42" i="490" s="1"/>
  <c r="K43" i="490" a="1"/>
  <c r="K43" i="490" s="1"/>
  <c r="M43" i="490" s="1"/>
  <c r="H44" i="490"/>
  <c r="J44" i="490" a="1"/>
  <c r="J44" i="490" s="1"/>
  <c r="K45" i="490" a="1"/>
  <c r="K45" i="490" s="1"/>
  <c r="M45" i="490" s="1"/>
  <c r="V45" i="490"/>
  <c r="W45" i="490" s="1"/>
  <c r="H46" i="490"/>
  <c r="J46" i="490" a="1"/>
  <c r="J46" i="490" s="1"/>
  <c r="K47" i="490" a="1"/>
  <c r="K47" i="490" s="1"/>
  <c r="M47" i="490" s="1"/>
  <c r="H48" i="490"/>
  <c r="J48" i="490" a="1"/>
  <c r="J48" i="490" s="1"/>
  <c r="W63" i="490"/>
  <c r="W65" i="490"/>
  <c r="W91" i="490"/>
  <c r="W98" i="490"/>
  <c r="V100" i="490"/>
  <c r="W100" i="490" s="1"/>
  <c r="W106" i="490"/>
  <c r="W125" i="490"/>
  <c r="W126" i="490"/>
  <c r="W127" i="490"/>
  <c r="W128" i="490"/>
  <c r="W129" i="490"/>
  <c r="V60" i="489"/>
  <c r="V61" i="489"/>
  <c r="W61" i="489" s="1"/>
  <c r="V228" i="489"/>
  <c r="W228" i="489" s="1"/>
  <c r="V229" i="489"/>
  <c r="V231" i="489"/>
  <c r="V232" i="489"/>
  <c r="W265" i="489"/>
  <c r="W298" i="489"/>
  <c r="W366" i="489"/>
  <c r="H444" i="489"/>
  <c r="M445" i="489"/>
  <c r="N445" i="489"/>
  <c r="W13" i="490"/>
  <c r="W14" i="490"/>
  <c r="W16" i="490"/>
  <c r="M17" i="490"/>
  <c r="M19" i="490"/>
  <c r="M21" i="490"/>
  <c r="H23" i="490"/>
  <c r="M24" i="490"/>
  <c r="W26" i="490"/>
  <c r="K29" i="490" a="1"/>
  <c r="K29" i="490" s="1"/>
  <c r="H37" i="490"/>
  <c r="H39" i="490"/>
  <c r="H41" i="490"/>
  <c r="H43" i="490"/>
  <c r="H45" i="490"/>
  <c r="H47" i="490"/>
  <c r="H49" i="490"/>
  <c r="H50" i="490"/>
  <c r="H51" i="490"/>
  <c r="H52" i="490"/>
  <c r="H53" i="490"/>
  <c r="H54" i="490"/>
  <c r="H55" i="490"/>
  <c r="V66" i="490"/>
  <c r="W66" i="490" s="1"/>
  <c r="V90" i="490"/>
  <c r="W90" i="490" s="1"/>
  <c r="W104" i="490"/>
  <c r="W118" i="490"/>
  <c r="W119" i="490"/>
  <c r="W120" i="490"/>
  <c r="V130" i="490"/>
  <c r="W130" i="490" s="1"/>
  <c r="W132" i="490"/>
  <c r="V138" i="490"/>
  <c r="V145" i="490" s="1"/>
  <c r="W141" i="490"/>
  <c r="W142" i="490"/>
  <c r="W144" i="490"/>
  <c r="W151" i="490"/>
  <c r="W152" i="490"/>
  <c r="W157" i="490"/>
  <c r="W178" i="490"/>
  <c r="W180" i="490"/>
  <c r="W182" i="490"/>
  <c r="W186" i="490"/>
  <c r="W188" i="490"/>
  <c r="W190" i="490"/>
  <c r="W201" i="490"/>
  <c r="W207" i="490"/>
  <c r="W209" i="490"/>
  <c r="W211" i="490"/>
  <c r="W213" i="490"/>
  <c r="W215" i="490"/>
  <c r="W217" i="490"/>
  <c r="W227" i="490"/>
  <c r="W229" i="490"/>
  <c r="W231" i="490"/>
  <c r="W233" i="490"/>
  <c r="W235" i="490"/>
  <c r="K239" i="490" a="1"/>
  <c r="K239" i="490" s="1"/>
  <c r="M239" i="490" s="1"/>
  <c r="W239" i="490"/>
  <c r="K242" i="490" a="1"/>
  <c r="K242" i="490" s="1"/>
  <c r="M242" i="490" s="1"/>
  <c r="W242" i="490"/>
  <c r="W244" i="490"/>
  <c r="W260" i="490"/>
  <c r="W265" i="490"/>
  <c r="W273" i="490"/>
  <c r="W283" i="490"/>
  <c r="W295" i="490"/>
  <c r="W299" i="490"/>
  <c r="W301" i="490"/>
  <c r="W304" i="490"/>
  <c r="W308" i="490"/>
  <c r="W310" i="490"/>
  <c r="W314" i="490"/>
  <c r="W318" i="490"/>
  <c r="K344" i="490" a="1"/>
  <c r="K344" i="490" s="1"/>
  <c r="K345" i="490"/>
  <c r="M345" i="490" s="1"/>
  <c r="W346" i="490"/>
  <c r="W374" i="490"/>
  <c r="W376" i="490"/>
  <c r="W378" i="490"/>
  <c r="W380" i="490"/>
  <c r="W382" i="490"/>
  <c r="W392" i="490"/>
  <c r="W394" i="490"/>
  <c r="W396" i="490"/>
  <c r="W399" i="490"/>
  <c r="W409" i="490"/>
  <c r="W423" i="490"/>
  <c r="W425" i="490"/>
  <c r="W427" i="490"/>
  <c r="W430" i="490"/>
  <c r="W432" i="490"/>
  <c r="W434" i="490"/>
  <c r="W436" i="490"/>
  <c r="W438" i="490"/>
  <c r="W440" i="490"/>
  <c r="W448" i="490"/>
  <c r="H457" i="490"/>
  <c r="J457" i="490" a="1"/>
  <c r="J457" i="490" s="1"/>
  <c r="H458" i="490"/>
  <c r="J458" i="490" a="1"/>
  <c r="J458" i="490" s="1"/>
  <c r="K459" i="490" a="1"/>
  <c r="K459" i="490" s="1"/>
  <c r="M459" i="490" s="1"/>
  <c r="W459" i="490"/>
  <c r="J460" i="490" a="1"/>
  <c r="J460" i="490" s="1"/>
  <c r="W460" i="490"/>
  <c r="H461" i="490"/>
  <c r="J461" i="490" a="1"/>
  <c r="J461" i="490" s="1"/>
  <c r="V461" i="490"/>
  <c r="W461" i="490" s="1"/>
  <c r="H462" i="490"/>
  <c r="J462" i="490" a="1"/>
  <c r="J462" i="490" s="1"/>
  <c r="V462" i="490"/>
  <c r="W462" i="490" s="1"/>
  <c r="H463" i="490"/>
  <c r="J463" i="490" a="1"/>
  <c r="J463" i="490" s="1"/>
  <c r="N469" i="490"/>
  <c r="N470" i="490"/>
  <c r="N471" i="490"/>
  <c r="N473" i="490"/>
  <c r="V473" i="490"/>
  <c r="W473" i="490" s="1"/>
  <c r="H475" i="490"/>
  <c r="N475" i="490"/>
  <c r="K481" i="490" a="1"/>
  <c r="K481" i="490" s="1"/>
  <c r="W484" i="490"/>
  <c r="N484" i="490"/>
  <c r="N487" i="490"/>
  <c r="N491" i="490"/>
  <c r="V491" i="490"/>
  <c r="W491" i="490" s="1"/>
  <c r="C503" i="490"/>
  <c r="E526" i="490"/>
  <c r="G526" i="490"/>
  <c r="I526" i="490"/>
  <c r="L526" i="490"/>
  <c r="N526" i="490"/>
  <c r="P526" i="490"/>
  <c r="W133" i="490"/>
  <c r="W135" i="490"/>
  <c r="W136" i="490"/>
  <c r="V148" i="490"/>
  <c r="W148" i="490" s="1"/>
  <c r="W149" i="490"/>
  <c r="W156" i="490"/>
  <c r="V177" i="490"/>
  <c r="V198" i="490" s="1"/>
  <c r="Y198" i="490"/>
  <c r="AA198" i="490"/>
  <c r="H184" i="490"/>
  <c r="H185" i="490"/>
  <c r="H192" i="490"/>
  <c r="H193" i="490"/>
  <c r="V203" i="490"/>
  <c r="W203" i="490" s="1"/>
  <c r="H238" i="490"/>
  <c r="H239" i="490"/>
  <c r="V240" i="490"/>
  <c r="W240" i="490" s="1"/>
  <c r="H242" i="490"/>
  <c r="P291" i="490"/>
  <c r="R291" i="490"/>
  <c r="T291" i="490"/>
  <c r="V257" i="490"/>
  <c r="Y291" i="490"/>
  <c r="AA291" i="490"/>
  <c r="H269" i="490"/>
  <c r="N281" i="490"/>
  <c r="H290" i="490"/>
  <c r="I307" i="490"/>
  <c r="L552" i="490" s="1"/>
  <c r="P307" i="490"/>
  <c r="R307" i="490"/>
  <c r="T307" i="490"/>
  <c r="V292" i="490"/>
  <c r="Y307" i="490"/>
  <c r="AA307" i="490"/>
  <c r="N296" i="490"/>
  <c r="H299" i="490"/>
  <c r="N299" i="490"/>
  <c r="N302" i="490"/>
  <c r="H304" i="490"/>
  <c r="N304" i="490"/>
  <c r="H308" i="490"/>
  <c r="O315" i="490"/>
  <c r="Q315" i="490"/>
  <c r="S315" i="490"/>
  <c r="U315" i="490"/>
  <c r="X315" i="490"/>
  <c r="Z315" i="490"/>
  <c r="N311" i="490"/>
  <c r="H314" i="490"/>
  <c r="N314" i="490"/>
  <c r="G329" i="490"/>
  <c r="J329" i="490" s="1" a="1"/>
  <c r="J329" i="490" s="1"/>
  <c r="O329" i="490"/>
  <c r="Q329" i="490"/>
  <c r="S329" i="490"/>
  <c r="U329" i="490"/>
  <c r="X329" i="490"/>
  <c r="Z329" i="490"/>
  <c r="N322" i="490"/>
  <c r="C336" i="490"/>
  <c r="H344" i="490"/>
  <c r="J344" i="490" a="1"/>
  <c r="J344" i="490" s="1"/>
  <c r="O363" i="490"/>
  <c r="Q363" i="490"/>
  <c r="Q497" i="490" s="1"/>
  <c r="S363" i="490"/>
  <c r="S497" i="490" s="1"/>
  <c r="U363" i="490"/>
  <c r="U497" i="490" s="1"/>
  <c r="Y363" i="490"/>
  <c r="AA363" i="490"/>
  <c r="H345" i="490"/>
  <c r="V364" i="490"/>
  <c r="W364" i="490" s="1"/>
  <c r="Y421" i="490"/>
  <c r="AA421" i="490"/>
  <c r="N372" i="490"/>
  <c r="N404" i="490"/>
  <c r="N405" i="490"/>
  <c r="H409" i="490"/>
  <c r="N409" i="490"/>
  <c r="H414" i="490"/>
  <c r="G456" i="490"/>
  <c r="C516" i="490" s="1"/>
  <c r="N422" i="490"/>
  <c r="P456" i="490"/>
  <c r="P497" i="490" s="1"/>
  <c r="R456" i="490"/>
  <c r="R497" i="490" s="1"/>
  <c r="T456" i="490"/>
  <c r="T497" i="490" s="1"/>
  <c r="V422" i="490"/>
  <c r="V456" i="490" s="1"/>
  <c r="Y456" i="490"/>
  <c r="AA456" i="490"/>
  <c r="N426" i="490"/>
  <c r="M453" i="490"/>
  <c r="K457" i="490" a="1"/>
  <c r="K457" i="490" s="1"/>
  <c r="V458" i="490"/>
  <c r="W458" i="490" s="1"/>
  <c r="H459" i="490"/>
  <c r="M465" i="490"/>
  <c r="M467" i="490"/>
  <c r="M469" i="490"/>
  <c r="W469" i="490"/>
  <c r="W475" i="490"/>
  <c r="R165" i="490"/>
  <c r="M9" i="490"/>
  <c r="M11" i="490"/>
  <c r="M13" i="490"/>
  <c r="M14" i="490"/>
  <c r="M16" i="490"/>
  <c r="M18" i="490"/>
  <c r="M20" i="490"/>
  <c r="M22" i="490"/>
  <c r="M26" i="490"/>
  <c r="M32" i="490"/>
  <c r="M58" i="490"/>
  <c r="M60" i="490"/>
  <c r="M62" i="490"/>
  <c r="M64" i="490"/>
  <c r="M70" i="490"/>
  <c r="M73" i="490"/>
  <c r="M75" i="490"/>
  <c r="M78" i="490"/>
  <c r="M79" i="490"/>
  <c r="M92" i="490"/>
  <c r="M93" i="490"/>
  <c r="M94" i="490"/>
  <c r="J543" i="490"/>
  <c r="M29" i="490"/>
  <c r="M8" i="490"/>
  <c r="M10" i="490"/>
  <c r="M12" i="490"/>
  <c r="M15" i="490"/>
  <c r="M31" i="490"/>
  <c r="M33" i="490"/>
  <c r="M57" i="490"/>
  <c r="M59" i="490"/>
  <c r="M61" i="490"/>
  <c r="M63" i="490"/>
  <c r="M65" i="490"/>
  <c r="M66" i="490"/>
  <c r="M69" i="490"/>
  <c r="M72" i="490"/>
  <c r="M74" i="490"/>
  <c r="M76" i="490"/>
  <c r="M77" i="490"/>
  <c r="M88" i="490"/>
  <c r="M89" i="490"/>
  <c r="M90" i="490"/>
  <c r="M95" i="490"/>
  <c r="M96" i="490"/>
  <c r="M97" i="490"/>
  <c r="M98" i="490"/>
  <c r="M99" i="490"/>
  <c r="K517" i="490"/>
  <c r="I169" i="490"/>
  <c r="K165" i="490"/>
  <c r="R332" i="490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5" i="489"/>
  <c r="W69" i="489"/>
  <c r="W70" i="489"/>
  <c r="W72" i="489"/>
  <c r="W73" i="489"/>
  <c r="W74" i="489"/>
  <c r="W75" i="489"/>
  <c r="V87" i="489"/>
  <c r="V89" i="489"/>
  <c r="W89" i="489" s="1"/>
  <c r="V91" i="489"/>
  <c r="V93" i="489"/>
  <c r="W93" i="489" s="1"/>
  <c r="V104" i="489"/>
  <c r="W104" i="489" s="1"/>
  <c r="W113" i="489"/>
  <c r="V122" i="489"/>
  <c r="W122" i="489" s="1"/>
  <c r="W127" i="489"/>
  <c r="W129" i="489"/>
  <c r="W131" i="489"/>
  <c r="W133" i="489"/>
  <c r="W140" i="489"/>
  <c r="W178" i="489"/>
  <c r="W179" i="489"/>
  <c r="W180" i="489"/>
  <c r="W181" i="489"/>
  <c r="W182" i="489"/>
  <c r="W183" i="489"/>
  <c r="V187" i="489"/>
  <c r="W187" i="489" s="1"/>
  <c r="W201" i="489"/>
  <c r="V202" i="489"/>
  <c r="W202" i="489" s="1"/>
  <c r="V203" i="489"/>
  <c r="W203" i="489" s="1"/>
  <c r="V210" i="489"/>
  <c r="W210" i="489" s="1"/>
  <c r="M212" i="489"/>
  <c r="W214" i="489"/>
  <c r="M216" i="489"/>
  <c r="W218" i="489"/>
  <c r="W232" i="489"/>
  <c r="W236" i="489"/>
  <c r="W239" i="489"/>
  <c r="W244" i="489"/>
  <c r="V258" i="489"/>
  <c r="W258" i="489" s="1"/>
  <c r="N259" i="489"/>
  <c r="V262" i="489"/>
  <c r="W262" i="489" s="1"/>
  <c r="N263" i="489"/>
  <c r="N265" i="489"/>
  <c r="H269" i="489"/>
  <c r="N269" i="489"/>
  <c r="W270" i="489"/>
  <c r="N271" i="489"/>
  <c r="H274" i="489"/>
  <c r="N274" i="489"/>
  <c r="W283" i="489"/>
  <c r="W288" i="489"/>
  <c r="W293" i="489"/>
  <c r="N294" i="489"/>
  <c r="W296" i="489"/>
  <c r="H299" i="489"/>
  <c r="N299" i="489"/>
  <c r="N301" i="489"/>
  <c r="W302" i="489"/>
  <c r="W305" i="489"/>
  <c r="W306" i="489"/>
  <c r="W308" i="489"/>
  <c r="W317" i="489"/>
  <c r="J321" i="489" a="1"/>
  <c r="J321" i="489" s="1"/>
  <c r="W351" i="489"/>
  <c r="W353" i="489"/>
  <c r="N373" i="489"/>
  <c r="N375" i="489"/>
  <c r="N377" i="489"/>
  <c r="N379" i="489"/>
  <c r="N381" i="489"/>
  <c r="N383" i="489"/>
  <c r="N393" i="489"/>
  <c r="N395" i="489"/>
  <c r="N397" i="489"/>
  <c r="N399" i="489"/>
  <c r="N401" i="489"/>
  <c r="N404" i="489"/>
  <c r="V404" i="489"/>
  <c r="W404" i="489" s="1"/>
  <c r="H405" i="489"/>
  <c r="J405" i="489" a="1"/>
  <c r="J405" i="489" s="1"/>
  <c r="N407" i="489"/>
  <c r="V407" i="489"/>
  <c r="W407" i="489" s="1"/>
  <c r="H408" i="489"/>
  <c r="J408" i="489" a="1"/>
  <c r="J408" i="489" s="1"/>
  <c r="N409" i="489"/>
  <c r="V409" i="489"/>
  <c r="W409" i="489" s="1"/>
  <c r="H410" i="489"/>
  <c r="J410" i="489" a="1"/>
  <c r="J410" i="489" s="1"/>
  <c r="W433" i="489"/>
  <c r="W437" i="489"/>
  <c r="W441" i="489"/>
  <c r="H446" i="489"/>
  <c r="M447" i="489"/>
  <c r="N447" i="489"/>
  <c r="H448" i="489"/>
  <c r="J448" i="489" a="1"/>
  <c r="J448" i="489" s="1"/>
  <c r="N449" i="489"/>
  <c r="V449" i="489"/>
  <c r="W449" i="489" s="1"/>
  <c r="H450" i="489"/>
  <c r="H451" i="489"/>
  <c r="H452" i="489"/>
  <c r="H453" i="489"/>
  <c r="J453" i="489" a="1"/>
  <c r="J453" i="489" s="1"/>
  <c r="N454" i="489"/>
  <c r="V454" i="489"/>
  <c r="W454" i="489" s="1"/>
  <c r="H455" i="489"/>
  <c r="J455" i="489" a="1"/>
  <c r="J455" i="489" s="1"/>
  <c r="N459" i="489"/>
  <c r="N461" i="489"/>
  <c r="W462" i="489"/>
  <c r="W464" i="489"/>
  <c r="M466" i="489"/>
  <c r="W466" i="489"/>
  <c r="M468" i="489"/>
  <c r="W468" i="489"/>
  <c r="W470" i="489"/>
  <c r="W474" i="489"/>
  <c r="W476" i="489"/>
  <c r="K7" i="490" a="1"/>
  <c r="K7" i="490" s="1"/>
  <c r="K28" i="490" s="1"/>
  <c r="W7" i="490"/>
  <c r="H8" i="490"/>
  <c r="J8" i="490" a="1"/>
  <c r="J8" i="490" s="1"/>
  <c r="H9" i="490"/>
  <c r="J9" i="490" a="1"/>
  <c r="J9" i="490" s="1"/>
  <c r="H10" i="490"/>
  <c r="J10" i="490" a="1"/>
  <c r="J10" i="490" s="1"/>
  <c r="H11" i="490"/>
  <c r="J11" i="490" a="1"/>
  <c r="J11" i="490" s="1"/>
  <c r="H12" i="490"/>
  <c r="J12" i="490" a="1"/>
  <c r="J12" i="490" s="1"/>
  <c r="H13" i="490"/>
  <c r="J13" i="490" a="1"/>
  <c r="J13" i="490" s="1"/>
  <c r="J14" i="490" a="1"/>
  <c r="J14" i="490" s="1"/>
  <c r="H15" i="490"/>
  <c r="J15" i="490" a="1"/>
  <c r="J15" i="490" s="1"/>
  <c r="H16" i="490"/>
  <c r="J16" i="490" a="1"/>
  <c r="J16" i="490" s="1"/>
  <c r="H17" i="490"/>
  <c r="J17" i="490" a="1"/>
  <c r="J17" i="490" s="1"/>
  <c r="H18" i="490"/>
  <c r="J18" i="490" a="1"/>
  <c r="J18" i="490" s="1"/>
  <c r="H19" i="490"/>
  <c r="J19" i="490" a="1"/>
  <c r="J19" i="490" s="1"/>
  <c r="H20" i="490"/>
  <c r="J20" i="490" a="1"/>
  <c r="J20" i="490" s="1"/>
  <c r="H21" i="490"/>
  <c r="J21" i="490" a="1"/>
  <c r="J21" i="490" s="1"/>
  <c r="H22" i="490"/>
  <c r="H24" i="490"/>
  <c r="H26" i="490"/>
  <c r="J26" i="490" a="1"/>
  <c r="J26" i="490" s="1"/>
  <c r="H27" i="490"/>
  <c r="J27" i="490" a="1"/>
  <c r="J27" i="490" s="1"/>
  <c r="V29" i="490"/>
  <c r="V86" i="490" s="1"/>
  <c r="H31" i="490"/>
  <c r="J31" i="490" a="1"/>
  <c r="J31" i="490" s="1"/>
  <c r="H32" i="490"/>
  <c r="J32" i="490" a="1"/>
  <c r="J32" i="490" s="1"/>
  <c r="H33" i="490"/>
  <c r="J33" i="490" a="1"/>
  <c r="J33" i="490" s="1"/>
  <c r="H68" i="490"/>
  <c r="H72" i="490"/>
  <c r="J72" i="490" a="1"/>
  <c r="J72" i="490" s="1"/>
  <c r="H73" i="490"/>
  <c r="J73" i="490" a="1"/>
  <c r="J73" i="490" s="1"/>
  <c r="H74" i="490"/>
  <c r="J74" i="490" a="1"/>
  <c r="J74" i="490" s="1"/>
  <c r="H75" i="490"/>
  <c r="J75" i="490" a="1"/>
  <c r="J75" i="490" s="1"/>
  <c r="H76" i="490"/>
  <c r="H77" i="490"/>
  <c r="H79" i="490"/>
  <c r="J87" i="490"/>
  <c r="M100" i="490"/>
  <c r="M108" i="490"/>
  <c r="M110" i="490"/>
  <c r="M112" i="490"/>
  <c r="M118" i="490"/>
  <c r="M119" i="490"/>
  <c r="M120" i="490"/>
  <c r="M122" i="490"/>
  <c r="M123" i="490"/>
  <c r="M124" i="490"/>
  <c r="M131" i="490"/>
  <c r="M132" i="490"/>
  <c r="M133" i="490"/>
  <c r="M135" i="490"/>
  <c r="M136" i="490"/>
  <c r="M149" i="490"/>
  <c r="M156" i="490"/>
  <c r="M184" i="490"/>
  <c r="M185" i="490"/>
  <c r="M192" i="490"/>
  <c r="M193" i="490"/>
  <c r="Q514" i="490"/>
  <c r="Q517" i="490"/>
  <c r="Q518" i="490"/>
  <c r="Q519" i="490"/>
  <c r="J544" i="490"/>
  <c r="J546" i="490"/>
  <c r="C519" i="490"/>
  <c r="J198" i="490" a="1"/>
  <c r="J198" i="490" s="1"/>
  <c r="W9" i="489"/>
  <c r="W13" i="489"/>
  <c r="W17" i="489"/>
  <c r="W18" i="489"/>
  <c r="W21" i="489"/>
  <c r="W26" i="489"/>
  <c r="W39" i="489"/>
  <c r="W40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V96" i="489"/>
  <c r="V98" i="489"/>
  <c r="W98" i="489" s="1"/>
  <c r="W103" i="489"/>
  <c r="W105" i="489"/>
  <c r="W114" i="489"/>
  <c r="W126" i="489"/>
  <c r="W128" i="489"/>
  <c r="V130" i="489"/>
  <c r="W130" i="489" s="1"/>
  <c r="V132" i="489"/>
  <c r="W132" i="489" s="1"/>
  <c r="W139" i="489"/>
  <c r="V142" i="489"/>
  <c r="W142" i="489" s="1"/>
  <c r="V177" i="489"/>
  <c r="W189" i="489"/>
  <c r="W190" i="489"/>
  <c r="W191" i="489"/>
  <c r="V192" i="489"/>
  <c r="W192" i="489" s="1"/>
  <c r="V193" i="489"/>
  <c r="W193" i="489" s="1"/>
  <c r="M199" i="489"/>
  <c r="R333" i="489"/>
  <c r="W207" i="489"/>
  <c r="W208" i="489"/>
  <c r="M214" i="489"/>
  <c r="V216" i="489"/>
  <c r="W216" i="489" s="1"/>
  <c r="M218" i="489"/>
  <c r="W229" i="489"/>
  <c r="V230" i="489"/>
  <c r="W230" i="489" s="1"/>
  <c r="V234" i="489"/>
  <c r="W234" i="489" s="1"/>
  <c r="W242" i="489"/>
  <c r="W269" i="489"/>
  <c r="N270" i="489"/>
  <c r="W271" i="489"/>
  <c r="N272" i="489"/>
  <c r="W276" i="489"/>
  <c r="N281" i="489"/>
  <c r="N283" i="489"/>
  <c r="V289" i="489"/>
  <c r="W289" i="489" s="1"/>
  <c r="N293" i="489"/>
  <c r="H296" i="489"/>
  <c r="W299" i="489"/>
  <c r="N302" i="489"/>
  <c r="N309" i="489"/>
  <c r="N311" i="489"/>
  <c r="N314" i="489"/>
  <c r="N317" i="489"/>
  <c r="N319" i="489"/>
  <c r="N321" i="489"/>
  <c r="V321" i="489"/>
  <c r="W321" i="489" s="1"/>
  <c r="H322" i="489"/>
  <c r="J322" i="489" a="1"/>
  <c r="J322" i="489" s="1"/>
  <c r="J325" i="489" a="1"/>
  <c r="J325" i="489" s="1"/>
  <c r="M325" i="489"/>
  <c r="V349" i="489"/>
  <c r="W349" i="489" s="1"/>
  <c r="H351" i="489"/>
  <c r="N351" i="489"/>
  <c r="H353" i="489"/>
  <c r="N353" i="489"/>
  <c r="V354" i="489"/>
  <c r="W354" i="489" s="1"/>
  <c r="N356" i="489"/>
  <c r="V357" i="489"/>
  <c r="W357" i="489" s="1"/>
  <c r="W367" i="489"/>
  <c r="W373" i="489"/>
  <c r="W375" i="489"/>
  <c r="W377" i="489"/>
  <c r="W379" i="489"/>
  <c r="W393" i="489"/>
  <c r="W395" i="489"/>
  <c r="W397" i="489"/>
  <c r="W399" i="489"/>
  <c r="W405" i="489"/>
  <c r="W408" i="489"/>
  <c r="V410" i="489"/>
  <c r="W410" i="489" s="1"/>
  <c r="H411" i="489"/>
  <c r="H413" i="489"/>
  <c r="H415" i="489"/>
  <c r="H416" i="489"/>
  <c r="H417" i="489"/>
  <c r="H418" i="489"/>
  <c r="H420" i="489"/>
  <c r="M424" i="489"/>
  <c r="M426" i="489"/>
  <c r="M428" i="489"/>
  <c r="N430" i="489"/>
  <c r="V430" i="489"/>
  <c r="W430" i="489" s="1"/>
  <c r="H431" i="489"/>
  <c r="J431" i="489" a="1"/>
  <c r="J431" i="489" s="1"/>
  <c r="N432" i="489"/>
  <c r="V432" i="489"/>
  <c r="W432" i="489" s="1"/>
  <c r="H433" i="489"/>
  <c r="J433" i="489" a="1"/>
  <c r="J433" i="489" s="1"/>
  <c r="N434" i="489"/>
  <c r="V434" i="489"/>
  <c r="W434" i="489" s="1"/>
  <c r="H435" i="489"/>
  <c r="J435" i="489" a="1"/>
  <c r="J435" i="489" s="1"/>
  <c r="N436" i="489"/>
  <c r="V436" i="489"/>
  <c r="W436" i="489" s="1"/>
  <c r="H437" i="489"/>
  <c r="J437" i="489" a="1"/>
  <c r="J437" i="489" s="1"/>
  <c r="N438" i="489"/>
  <c r="V438" i="489"/>
  <c r="W438" i="489" s="1"/>
  <c r="H439" i="489"/>
  <c r="J439" i="489" a="1"/>
  <c r="J439" i="489" s="1"/>
  <c r="N440" i="489"/>
  <c r="V440" i="489"/>
  <c r="W440" i="489" s="1"/>
  <c r="H441" i="489"/>
  <c r="J441" i="489" a="1"/>
  <c r="J441" i="489" s="1"/>
  <c r="W448" i="489"/>
  <c r="V453" i="489"/>
  <c r="W453" i="489" s="1"/>
  <c r="J454" i="489" a="1"/>
  <c r="J454" i="489" s="1"/>
  <c r="W455" i="489"/>
  <c r="W459" i="489"/>
  <c r="W461" i="489"/>
  <c r="N462" i="489"/>
  <c r="N464" i="489"/>
  <c r="N466" i="489"/>
  <c r="N468" i="489"/>
  <c r="N470" i="489"/>
  <c r="H474" i="489"/>
  <c r="J474" i="489" a="1"/>
  <c r="J474" i="489" s="1"/>
  <c r="N475" i="489"/>
  <c r="V475" i="489"/>
  <c r="W475" i="489" s="1"/>
  <c r="H476" i="489"/>
  <c r="J476" i="489" a="1"/>
  <c r="J476" i="489" s="1"/>
  <c r="N479" i="489"/>
  <c r="N482" i="489"/>
  <c r="W484" i="489"/>
  <c r="N488" i="489"/>
  <c r="H7" i="490"/>
  <c r="J7" i="490"/>
  <c r="H57" i="490"/>
  <c r="J57" i="490" a="1"/>
  <c r="J57" i="490" s="1"/>
  <c r="H58" i="490"/>
  <c r="J58" i="490" a="1"/>
  <c r="J58" i="490" s="1"/>
  <c r="H59" i="490"/>
  <c r="J59" i="490" a="1"/>
  <c r="J59" i="490" s="1"/>
  <c r="H60" i="490"/>
  <c r="J60" i="490" a="1"/>
  <c r="J60" i="490" s="1"/>
  <c r="H61" i="490"/>
  <c r="J61" i="490" a="1"/>
  <c r="J61" i="490" s="1"/>
  <c r="H62" i="490"/>
  <c r="J62" i="490" a="1"/>
  <c r="J62" i="490" s="1"/>
  <c r="H63" i="490"/>
  <c r="J63" i="490" a="1"/>
  <c r="J63" i="490" s="1"/>
  <c r="H64" i="490"/>
  <c r="J64" i="490" a="1"/>
  <c r="J64" i="490" s="1"/>
  <c r="H65" i="490"/>
  <c r="J65" i="490" a="1"/>
  <c r="J65" i="490" s="1"/>
  <c r="J66" i="490" a="1"/>
  <c r="J66" i="490" s="1"/>
  <c r="H69" i="490"/>
  <c r="J69" i="490" a="1"/>
  <c r="J69" i="490" s="1"/>
  <c r="H70" i="490"/>
  <c r="J70" i="490" a="1"/>
  <c r="J70" i="490" s="1"/>
  <c r="K87" i="490" a="1"/>
  <c r="K87" i="490" s="1"/>
  <c r="M87" i="490" s="1"/>
  <c r="W87" i="490"/>
  <c r="J88" i="490" a="1"/>
  <c r="J88" i="490" s="1"/>
  <c r="J89" i="490" a="1"/>
  <c r="J89" i="490" s="1"/>
  <c r="J90" i="490" a="1"/>
  <c r="J90" i="490" s="1"/>
  <c r="J91" i="490" a="1"/>
  <c r="J91" i="490" s="1"/>
  <c r="K91" i="490" a="1"/>
  <c r="K91" i="490" s="1"/>
  <c r="M91" i="490" s="1"/>
  <c r="J92" i="490" a="1"/>
  <c r="J92" i="490" s="1"/>
  <c r="J93" i="490" a="1"/>
  <c r="J93" i="490" s="1"/>
  <c r="J95" i="490" a="1"/>
  <c r="J95" i="490" s="1"/>
  <c r="J96" i="490" a="1"/>
  <c r="J96" i="490" s="1"/>
  <c r="J97" i="490" a="1"/>
  <c r="J97" i="490" s="1"/>
  <c r="J98" i="490" a="1"/>
  <c r="J98" i="490" s="1"/>
  <c r="J99" i="490" a="1"/>
  <c r="J99" i="490" s="1"/>
  <c r="W99" i="490"/>
  <c r="M101" i="490"/>
  <c r="M102" i="490"/>
  <c r="M103" i="490"/>
  <c r="M105" i="490"/>
  <c r="M106" i="490"/>
  <c r="M107" i="490"/>
  <c r="M109" i="490"/>
  <c r="M111" i="490"/>
  <c r="M113" i="490"/>
  <c r="M114" i="490"/>
  <c r="M125" i="490"/>
  <c r="M126" i="490"/>
  <c r="M127" i="490"/>
  <c r="M128" i="490"/>
  <c r="M129" i="490"/>
  <c r="M130" i="490"/>
  <c r="M139" i="490"/>
  <c r="M140" i="490"/>
  <c r="M141" i="490"/>
  <c r="M142" i="490"/>
  <c r="M144" i="490"/>
  <c r="R170" i="490"/>
  <c r="M147" i="490"/>
  <c r="M148" i="490"/>
  <c r="M151" i="490"/>
  <c r="M152" i="490"/>
  <c r="M157" i="490"/>
  <c r="M178" i="490"/>
  <c r="M180" i="490"/>
  <c r="M182" i="490"/>
  <c r="M186" i="490"/>
  <c r="M188" i="490"/>
  <c r="M190" i="490"/>
  <c r="M194" i="490"/>
  <c r="M195" i="490"/>
  <c r="M196" i="490"/>
  <c r="M197" i="490"/>
  <c r="M201" i="490"/>
  <c r="M203" i="490"/>
  <c r="M207" i="490"/>
  <c r="M209" i="490"/>
  <c r="M211" i="490"/>
  <c r="M213" i="490"/>
  <c r="M215" i="490"/>
  <c r="M217" i="490"/>
  <c r="M219" i="490"/>
  <c r="M220" i="490"/>
  <c r="M221" i="490"/>
  <c r="M222" i="490"/>
  <c r="M223" i="490"/>
  <c r="M224" i="490"/>
  <c r="M225" i="490"/>
  <c r="M226" i="490"/>
  <c r="M227" i="490"/>
  <c r="M229" i="490"/>
  <c r="M231" i="490"/>
  <c r="M233" i="490"/>
  <c r="M235" i="490"/>
  <c r="J550" i="490"/>
  <c r="M550" i="490" s="1"/>
  <c r="J256" i="490" a="1"/>
  <c r="J256" i="490" s="1"/>
  <c r="P256" i="490"/>
  <c r="J551" i="490"/>
  <c r="M551" i="490" s="1"/>
  <c r="J291" i="490" a="1"/>
  <c r="J291" i="490" s="1"/>
  <c r="J552" i="490"/>
  <c r="M552" i="490" s="1"/>
  <c r="J307" i="490" a="1"/>
  <c r="J307" i="490" s="1"/>
  <c r="M332" i="490"/>
  <c r="J555" i="490"/>
  <c r="J363" i="490" a="1"/>
  <c r="J363" i="490" s="1"/>
  <c r="L555" i="490"/>
  <c r="M344" i="490"/>
  <c r="J118" i="490" a="1"/>
  <c r="J118" i="490" s="1"/>
  <c r="J119" i="490" a="1"/>
  <c r="J119" i="490" s="1"/>
  <c r="J120" i="490" a="1"/>
  <c r="J120" i="490" s="1"/>
  <c r="G137" i="490"/>
  <c r="J537" i="490" s="1"/>
  <c r="L545" i="490"/>
  <c r="J138" i="490" a="1"/>
  <c r="J138" i="490" s="1"/>
  <c r="K138" i="490" a="1"/>
  <c r="K138" i="490" s="1"/>
  <c r="K145" i="490" s="1"/>
  <c r="W138" i="490"/>
  <c r="W145" i="490" s="1"/>
  <c r="J139" i="490" a="1"/>
  <c r="J139" i="490" s="1"/>
  <c r="J140" i="490" a="1"/>
  <c r="J140" i="490" s="1"/>
  <c r="J141" i="490" a="1"/>
  <c r="J141" i="490" s="1"/>
  <c r="J142" i="490" a="1"/>
  <c r="J142" i="490" s="1"/>
  <c r="J144" i="490" a="1"/>
  <c r="J144" i="490" s="1"/>
  <c r="J146" i="490" a="1"/>
  <c r="J146" i="490" s="1"/>
  <c r="K146" i="490" a="1"/>
  <c r="K146" i="490" s="1"/>
  <c r="K162" i="490" s="1"/>
  <c r="W146" i="490"/>
  <c r="W162" i="490" s="1"/>
  <c r="J147" i="490" a="1"/>
  <c r="J147" i="490" s="1"/>
  <c r="J148" i="490" a="1"/>
  <c r="J148" i="490" s="1"/>
  <c r="J149" i="490" a="1"/>
  <c r="J149" i="490" s="1"/>
  <c r="J156" i="490" a="1"/>
  <c r="J156" i="490" s="1"/>
  <c r="G169" i="490"/>
  <c r="H177" i="490"/>
  <c r="J177" i="490" a="1"/>
  <c r="J177" i="490" s="1"/>
  <c r="K177" i="490" a="1"/>
  <c r="K177" i="490" s="1"/>
  <c r="K198" i="490" s="1"/>
  <c r="H178" i="490"/>
  <c r="J178" i="490" a="1"/>
  <c r="J178" i="490" s="1"/>
  <c r="H179" i="490"/>
  <c r="J179" i="490" a="1"/>
  <c r="J179" i="490" s="1"/>
  <c r="H180" i="490"/>
  <c r="J180" i="490" a="1"/>
  <c r="J180" i="490" s="1"/>
  <c r="H181" i="490"/>
  <c r="J181" i="490" a="1"/>
  <c r="J181" i="490" s="1"/>
  <c r="H182" i="490"/>
  <c r="J182" i="490" a="1"/>
  <c r="J182" i="490" s="1"/>
  <c r="H183" i="490"/>
  <c r="J183" i="490" a="1"/>
  <c r="J183" i="490" s="1"/>
  <c r="J184" i="490" a="1"/>
  <c r="J184" i="490" s="1"/>
  <c r="J185" i="490" a="1"/>
  <c r="J185" i="490" s="1"/>
  <c r="H186" i="490"/>
  <c r="J186" i="490" a="1"/>
  <c r="J186" i="490" s="1"/>
  <c r="H187" i="490"/>
  <c r="J187" i="490" a="1"/>
  <c r="J187" i="490" s="1"/>
  <c r="H188" i="490"/>
  <c r="J188" i="490" a="1"/>
  <c r="J188" i="490" s="1"/>
  <c r="H189" i="490"/>
  <c r="J189" i="490" a="1"/>
  <c r="J189" i="490" s="1"/>
  <c r="H190" i="490"/>
  <c r="J190" i="490" a="1"/>
  <c r="J190" i="490" s="1"/>
  <c r="H191" i="490"/>
  <c r="J191" i="490" a="1"/>
  <c r="J191" i="490" s="1"/>
  <c r="J192" i="490" a="1"/>
  <c r="J192" i="490" s="1"/>
  <c r="J193" i="490" a="1"/>
  <c r="J193" i="490" s="1"/>
  <c r="H194" i="490"/>
  <c r="H195" i="490"/>
  <c r="H196" i="490"/>
  <c r="H197" i="490"/>
  <c r="H201" i="490"/>
  <c r="J201" i="490" a="1"/>
  <c r="J201" i="490" s="1"/>
  <c r="H202" i="490"/>
  <c r="J202" i="490" a="1"/>
  <c r="J202" i="490" s="1"/>
  <c r="H203" i="490"/>
  <c r="J203" i="490" a="1"/>
  <c r="J203" i="490" s="1"/>
  <c r="M269" i="490"/>
  <c r="M290" i="490"/>
  <c r="M299" i="490"/>
  <c r="M304" i="490"/>
  <c r="M308" i="490"/>
  <c r="M314" i="490"/>
  <c r="M393" i="490"/>
  <c r="M395" i="490"/>
  <c r="J553" i="490"/>
  <c r="M553" i="490" s="1"/>
  <c r="R499" i="490"/>
  <c r="J100" i="490" a="1"/>
  <c r="J100" i="490" s="1"/>
  <c r="J101" i="490" a="1"/>
  <c r="J101" i="490" s="1"/>
  <c r="J102" i="490" a="1"/>
  <c r="J102" i="490" s="1"/>
  <c r="J103" i="490" a="1"/>
  <c r="J103" i="490" s="1"/>
  <c r="J104" i="490" a="1"/>
  <c r="J104" i="490" s="1"/>
  <c r="K104" i="490" a="1"/>
  <c r="K104" i="490" s="1"/>
  <c r="M104" i="490" s="1"/>
  <c r="J105" i="490" a="1"/>
  <c r="J105" i="490" s="1"/>
  <c r="J106" i="490" a="1"/>
  <c r="J106" i="490" s="1"/>
  <c r="J113" i="490" a="1"/>
  <c r="J113" i="490" s="1"/>
  <c r="J114" i="490" a="1"/>
  <c r="J114" i="490" s="1"/>
  <c r="J122" i="490" a="1"/>
  <c r="J122" i="490" s="1"/>
  <c r="W122" i="490"/>
  <c r="J123" i="490" a="1"/>
  <c r="J123" i="490" s="1"/>
  <c r="J124" i="490" a="1"/>
  <c r="J124" i="490" s="1"/>
  <c r="J125" i="490" a="1"/>
  <c r="J125" i="490" s="1"/>
  <c r="J126" i="490" a="1"/>
  <c r="J126" i="490" s="1"/>
  <c r="J127" i="490" a="1"/>
  <c r="J127" i="490" s="1"/>
  <c r="J128" i="490" a="1"/>
  <c r="J128" i="490" s="1"/>
  <c r="J129" i="490" a="1"/>
  <c r="J129" i="490" s="1"/>
  <c r="J130" i="490" a="1"/>
  <c r="J130" i="490" s="1"/>
  <c r="J131" i="490" a="1"/>
  <c r="J131" i="490" s="1"/>
  <c r="J132" i="490" a="1"/>
  <c r="J132" i="490" s="1"/>
  <c r="J133" i="490" a="1"/>
  <c r="J133" i="490" s="1"/>
  <c r="J134" i="490" a="1"/>
  <c r="J134" i="490" s="1"/>
  <c r="K134" i="490" a="1"/>
  <c r="K134" i="490" s="1"/>
  <c r="M134" i="490" s="1"/>
  <c r="J135" i="490" a="1"/>
  <c r="J135" i="490" s="1"/>
  <c r="J136" i="490" a="1"/>
  <c r="J136" i="490" s="1"/>
  <c r="J151" i="490" a="1"/>
  <c r="J151" i="490" s="1"/>
  <c r="J152" i="490" a="1"/>
  <c r="J152" i="490" s="1"/>
  <c r="J157" i="490" a="1"/>
  <c r="J157" i="490" s="1"/>
  <c r="H199" i="490"/>
  <c r="J199" i="490" a="1"/>
  <c r="J199" i="490" s="1"/>
  <c r="K199" i="490" a="1"/>
  <c r="K199" i="490" s="1"/>
  <c r="R333" i="490"/>
  <c r="W199" i="490"/>
  <c r="H207" i="490"/>
  <c r="J207" i="490" a="1"/>
  <c r="J207" i="490" s="1"/>
  <c r="H208" i="490"/>
  <c r="J208" i="490" a="1"/>
  <c r="J208" i="490" s="1"/>
  <c r="H209" i="490"/>
  <c r="J209" i="490" a="1"/>
  <c r="J209" i="490" s="1"/>
  <c r="H210" i="490"/>
  <c r="J210" i="490" a="1"/>
  <c r="J210" i="490" s="1"/>
  <c r="H211" i="490"/>
  <c r="J211" i="490" a="1"/>
  <c r="J211" i="490" s="1"/>
  <c r="H212" i="490"/>
  <c r="J212" i="490" a="1"/>
  <c r="J212" i="490" s="1"/>
  <c r="H213" i="490"/>
  <c r="J213" i="490" a="1"/>
  <c r="J213" i="490" s="1"/>
  <c r="H214" i="490"/>
  <c r="J214" i="490" a="1"/>
  <c r="J214" i="490" s="1"/>
  <c r="H215" i="490"/>
  <c r="J215" i="490" a="1"/>
  <c r="J215" i="490" s="1"/>
  <c r="H216" i="490"/>
  <c r="J216" i="490" a="1"/>
  <c r="J216" i="490" s="1"/>
  <c r="H217" i="490"/>
  <c r="J217" i="490" a="1"/>
  <c r="J217" i="490" s="1"/>
  <c r="H218" i="490"/>
  <c r="J218" i="490" a="1"/>
  <c r="J218" i="490" s="1"/>
  <c r="H219" i="490"/>
  <c r="H220" i="490"/>
  <c r="H221" i="490"/>
  <c r="H222" i="490"/>
  <c r="H223" i="490"/>
  <c r="H224" i="490"/>
  <c r="H225" i="490"/>
  <c r="H226" i="490"/>
  <c r="H227" i="490"/>
  <c r="J227" i="490" a="1"/>
  <c r="J227" i="490" s="1"/>
  <c r="H228" i="490"/>
  <c r="J228" i="490" a="1"/>
  <c r="J228" i="490" s="1"/>
  <c r="H229" i="490"/>
  <c r="J229" i="490" a="1"/>
  <c r="J229" i="490" s="1"/>
  <c r="H230" i="490"/>
  <c r="J230" i="490" a="1"/>
  <c r="J230" i="490" s="1"/>
  <c r="H231" i="490"/>
  <c r="J231" i="490" a="1"/>
  <c r="J231" i="490" s="1"/>
  <c r="H232" i="490"/>
  <c r="J232" i="490" a="1"/>
  <c r="J232" i="490" s="1"/>
  <c r="H233" i="490"/>
  <c r="J233" i="490" a="1"/>
  <c r="J233" i="490" s="1"/>
  <c r="H234" i="490"/>
  <c r="J234" i="490" a="1"/>
  <c r="J234" i="490" s="1"/>
  <c r="H235" i="490"/>
  <c r="J235" i="490" a="1"/>
  <c r="J235" i="490" s="1"/>
  <c r="H236" i="490"/>
  <c r="J236" i="490" a="1"/>
  <c r="J236" i="490" s="1"/>
  <c r="M243" i="490"/>
  <c r="W243" i="490"/>
  <c r="M244" i="490"/>
  <c r="M246" i="490"/>
  <c r="M247" i="490"/>
  <c r="M248" i="490"/>
  <c r="M249" i="490"/>
  <c r="M258" i="490"/>
  <c r="M259" i="490"/>
  <c r="M260" i="490"/>
  <c r="M261" i="490"/>
  <c r="M262" i="490"/>
  <c r="M264" i="490"/>
  <c r="M265" i="490"/>
  <c r="M267" i="490"/>
  <c r="M268" i="490"/>
  <c r="M270" i="490"/>
  <c r="M271" i="490"/>
  <c r="M272" i="490"/>
  <c r="M273" i="490"/>
  <c r="M274" i="490"/>
  <c r="M275" i="490"/>
  <c r="M276" i="490"/>
  <c r="M277" i="490"/>
  <c r="M282" i="490"/>
  <c r="M283" i="490"/>
  <c r="M288" i="490"/>
  <c r="M289" i="490"/>
  <c r="M293" i="490"/>
  <c r="M294" i="490"/>
  <c r="M295" i="490"/>
  <c r="M298" i="490"/>
  <c r="M300" i="490"/>
  <c r="M301" i="490"/>
  <c r="M306" i="490"/>
  <c r="R336" i="490"/>
  <c r="M309" i="490"/>
  <c r="M310" i="490"/>
  <c r="M312" i="490"/>
  <c r="R337" i="490"/>
  <c r="M318" i="490"/>
  <c r="M322" i="490"/>
  <c r="M328" i="490"/>
  <c r="I336" i="490"/>
  <c r="K333" i="490"/>
  <c r="M333" i="490" s="1"/>
  <c r="M346" i="490"/>
  <c r="M359" i="490"/>
  <c r="M361" i="490"/>
  <c r="M374" i="490"/>
  <c r="M376" i="490"/>
  <c r="M378" i="490"/>
  <c r="M380" i="490"/>
  <c r="M382" i="490"/>
  <c r="M384" i="490"/>
  <c r="M385" i="490"/>
  <c r="M386" i="490"/>
  <c r="M387" i="490"/>
  <c r="M388" i="490"/>
  <c r="M390" i="490"/>
  <c r="M392" i="490"/>
  <c r="M394" i="490"/>
  <c r="M396" i="490"/>
  <c r="O421" i="490"/>
  <c r="R500" i="490" s="1"/>
  <c r="L536" i="490"/>
  <c r="L557" i="490"/>
  <c r="H244" i="490"/>
  <c r="J244" i="490" a="1"/>
  <c r="J244" i="490" s="1"/>
  <c r="H245" i="490"/>
  <c r="J245" i="490" a="1"/>
  <c r="J245" i="490" s="1"/>
  <c r="H246" i="490"/>
  <c r="H247" i="490"/>
  <c r="H248" i="490"/>
  <c r="H249" i="490"/>
  <c r="H257" i="490"/>
  <c r="J257" i="490" a="1"/>
  <c r="J257" i="490" s="1"/>
  <c r="K257" i="490" a="1"/>
  <c r="K257" i="490" s="1"/>
  <c r="K291" i="490" s="1"/>
  <c r="W257" i="490"/>
  <c r="H258" i="490"/>
  <c r="J258" i="490" a="1"/>
  <c r="J258" i="490" s="1"/>
  <c r="H259" i="490"/>
  <c r="J259" i="490" a="1"/>
  <c r="J259" i="490" s="1"/>
  <c r="H260" i="490"/>
  <c r="J260" i="490" a="1"/>
  <c r="J260" i="490" s="1"/>
  <c r="J261" i="490" a="1"/>
  <c r="J261" i="490" s="1"/>
  <c r="J262" i="490" a="1"/>
  <c r="J262" i="490" s="1"/>
  <c r="H263" i="490"/>
  <c r="J263" i="490" a="1"/>
  <c r="J263" i="490" s="1"/>
  <c r="H264" i="490"/>
  <c r="H265" i="490"/>
  <c r="J265" i="490" a="1"/>
  <c r="J265" i="490" s="1"/>
  <c r="H266" i="490"/>
  <c r="J266" i="490" a="1"/>
  <c r="J266" i="490" s="1"/>
  <c r="H267" i="490"/>
  <c r="J267" i="490" a="1"/>
  <c r="J267" i="490" s="1"/>
  <c r="H268" i="490"/>
  <c r="J268" i="490" a="1"/>
  <c r="J268" i="490" s="1"/>
  <c r="J269" i="490" a="1"/>
  <c r="J269" i="490" s="1"/>
  <c r="H270" i="490"/>
  <c r="J270" i="490" a="1"/>
  <c r="J270" i="490" s="1"/>
  <c r="H271" i="490"/>
  <c r="J271" i="490" a="1"/>
  <c r="J271" i="490" s="1"/>
  <c r="H272" i="490"/>
  <c r="J272" i="490" a="1"/>
  <c r="J272" i="490" s="1"/>
  <c r="H273" i="490"/>
  <c r="J273" i="490" a="1"/>
  <c r="J273" i="490" s="1"/>
  <c r="J274" i="490" a="1"/>
  <c r="J274" i="490" s="1"/>
  <c r="H275" i="490"/>
  <c r="J275" i="490" a="1"/>
  <c r="J275" i="490" s="1"/>
  <c r="H276" i="490"/>
  <c r="J276" i="490" a="1"/>
  <c r="J276" i="490" s="1"/>
  <c r="H277" i="490"/>
  <c r="H278" i="490"/>
  <c r="H279" i="490"/>
  <c r="H280" i="490"/>
  <c r="H281" i="490"/>
  <c r="H282" i="490"/>
  <c r="H283" i="490"/>
  <c r="J283" i="490" a="1"/>
  <c r="J283" i="490" s="1"/>
  <c r="H284" i="490"/>
  <c r="J284" i="490" a="1"/>
  <c r="J284" i="490" s="1"/>
  <c r="O291" i="490"/>
  <c r="H292" i="490"/>
  <c r="J292" i="490" a="1"/>
  <c r="J292" i="490" s="1"/>
  <c r="K292" i="490" a="1"/>
  <c r="K292" i="490" s="1"/>
  <c r="K307" i="490" s="1"/>
  <c r="W292" i="490"/>
  <c r="H293" i="490"/>
  <c r="J293" i="490" a="1"/>
  <c r="J293" i="490" s="1"/>
  <c r="H294" i="490"/>
  <c r="J294" i="490" a="1"/>
  <c r="J294" i="490" s="1"/>
  <c r="H295" i="490"/>
  <c r="J295" i="490" a="1"/>
  <c r="J295" i="490" s="1"/>
  <c r="H296" i="490"/>
  <c r="J296" i="490" a="1"/>
  <c r="J296" i="490" s="1"/>
  <c r="H297" i="490"/>
  <c r="J297" i="490" a="1"/>
  <c r="J297" i="490" s="1"/>
  <c r="H298" i="490"/>
  <c r="J298" i="490" a="1"/>
  <c r="J298" i="490" s="1"/>
  <c r="J299" i="490" a="1"/>
  <c r="J299" i="490" s="1"/>
  <c r="J300" i="490" a="1"/>
  <c r="J300" i="490" s="1"/>
  <c r="H301" i="490"/>
  <c r="J301" i="490" a="1"/>
  <c r="J301" i="490" s="1"/>
  <c r="H302" i="490"/>
  <c r="J302" i="490" a="1"/>
  <c r="J302" i="490" s="1"/>
  <c r="H303" i="490"/>
  <c r="J303" i="490" a="1"/>
  <c r="J303" i="490" s="1"/>
  <c r="J304" i="490" a="1"/>
  <c r="J304" i="490" s="1"/>
  <c r="H305" i="490"/>
  <c r="J305" i="490" a="1"/>
  <c r="J305" i="490" s="1"/>
  <c r="H306" i="490"/>
  <c r="J306" i="490" a="1"/>
  <c r="J306" i="490" s="1"/>
  <c r="N308" i="490"/>
  <c r="N315" i="490" s="1"/>
  <c r="G315" i="490"/>
  <c r="I315" i="490"/>
  <c r="I330" i="490" s="1"/>
  <c r="V315" i="490"/>
  <c r="W315" i="490" s="1"/>
  <c r="N316" i="490"/>
  <c r="N329" i="490" s="1"/>
  <c r="J325" i="490" a="1"/>
  <c r="J325" i="490" s="1"/>
  <c r="V329" i="490"/>
  <c r="G336" i="490"/>
  <c r="N344" i="490"/>
  <c r="N363" i="490" s="1"/>
  <c r="V344" i="490"/>
  <c r="H346" i="490"/>
  <c r="J346" i="490" a="1"/>
  <c r="J346" i="490" s="1"/>
  <c r="H359" i="490"/>
  <c r="H361" i="490"/>
  <c r="H364" i="490"/>
  <c r="J364" i="490" a="1"/>
  <c r="J364" i="490" s="1"/>
  <c r="K364" i="490" a="1"/>
  <c r="K364" i="490" s="1"/>
  <c r="K421" i="490" s="1"/>
  <c r="N366" i="490"/>
  <c r="N367" i="490"/>
  <c r="M397" i="490"/>
  <c r="M409" i="490"/>
  <c r="M414" i="490"/>
  <c r="M449" i="490"/>
  <c r="M454" i="490"/>
  <c r="J556" i="490"/>
  <c r="J421" i="490" a="1"/>
  <c r="J421" i="490" s="1"/>
  <c r="L535" i="490"/>
  <c r="L556" i="490"/>
  <c r="J536" i="490"/>
  <c r="J456" i="490" a="1"/>
  <c r="J456" i="490" s="1"/>
  <c r="M457" i="490"/>
  <c r="H288" i="490"/>
  <c r="J288" i="490" a="1"/>
  <c r="J288" i="490" s="1"/>
  <c r="H289" i="490"/>
  <c r="J289" i="490" a="1"/>
  <c r="J289" i="490" s="1"/>
  <c r="J290" i="490" a="1"/>
  <c r="J290" i="490" s="1"/>
  <c r="N292" i="490"/>
  <c r="N307" i="490" s="1"/>
  <c r="J308" i="490" a="1"/>
  <c r="J308" i="490" s="1"/>
  <c r="J309" i="490" a="1"/>
  <c r="J309" i="490" s="1"/>
  <c r="H310" i="490"/>
  <c r="J310" i="490" a="1"/>
  <c r="J310" i="490" s="1"/>
  <c r="H311" i="490"/>
  <c r="J311" i="490" a="1"/>
  <c r="J311" i="490" s="1"/>
  <c r="J312" i="490" a="1"/>
  <c r="J312" i="490" s="1"/>
  <c r="J314" i="490" a="1"/>
  <c r="J314" i="490" s="1"/>
  <c r="H316" i="490"/>
  <c r="J316" i="490" a="1"/>
  <c r="J316" i="490" s="1"/>
  <c r="K316" i="490" a="1"/>
  <c r="K316" i="490" s="1"/>
  <c r="K329" i="490" s="1"/>
  <c r="H317" i="490"/>
  <c r="J317" i="490" a="1"/>
  <c r="J317" i="490" s="1"/>
  <c r="H318" i="490"/>
  <c r="J318" i="490" a="1"/>
  <c r="J318" i="490" s="1"/>
  <c r="H319" i="490"/>
  <c r="J319" i="490" a="1"/>
  <c r="J319" i="490" s="1"/>
  <c r="V421" i="490"/>
  <c r="W421" i="490" s="1"/>
  <c r="H369" i="490"/>
  <c r="H370" i="490"/>
  <c r="H371" i="490"/>
  <c r="H372" i="490"/>
  <c r="J372" i="490" a="1"/>
  <c r="J372" i="490" s="1"/>
  <c r="H373" i="490"/>
  <c r="J373" i="490" a="1"/>
  <c r="J373" i="490" s="1"/>
  <c r="H374" i="490"/>
  <c r="J374" i="490" a="1"/>
  <c r="J374" i="490" s="1"/>
  <c r="H375" i="490"/>
  <c r="J375" i="490" a="1"/>
  <c r="J375" i="490" s="1"/>
  <c r="H376" i="490"/>
  <c r="J376" i="490" a="1"/>
  <c r="J376" i="490" s="1"/>
  <c r="H377" i="490"/>
  <c r="J377" i="490" a="1"/>
  <c r="J377" i="490" s="1"/>
  <c r="H378" i="490"/>
  <c r="J378" i="490" a="1"/>
  <c r="J378" i="490" s="1"/>
  <c r="H379" i="490"/>
  <c r="J379" i="490" a="1"/>
  <c r="J379" i="490" s="1"/>
  <c r="H380" i="490"/>
  <c r="J380" i="490" a="1"/>
  <c r="J380" i="490" s="1"/>
  <c r="H381" i="490"/>
  <c r="J381" i="490" a="1"/>
  <c r="J381" i="490" s="1"/>
  <c r="H382" i="490"/>
  <c r="J382" i="490" a="1"/>
  <c r="J382" i="490" s="1"/>
  <c r="H383" i="490"/>
  <c r="J383" i="490" a="1"/>
  <c r="J383" i="490" s="1"/>
  <c r="H384" i="490"/>
  <c r="H385" i="490"/>
  <c r="H386" i="490"/>
  <c r="H387" i="490"/>
  <c r="H388" i="490"/>
  <c r="H390" i="490"/>
  <c r="H392" i="490"/>
  <c r="J392" i="490" a="1"/>
  <c r="J392" i="490" s="1"/>
  <c r="H393" i="490"/>
  <c r="J393" i="490" a="1"/>
  <c r="J393" i="490" s="1"/>
  <c r="H394" i="490"/>
  <c r="J394" i="490" a="1"/>
  <c r="J394" i="490" s="1"/>
  <c r="H395" i="490"/>
  <c r="J395" i="490" a="1"/>
  <c r="J395" i="490" s="1"/>
  <c r="H396" i="490"/>
  <c r="J396" i="490" a="1"/>
  <c r="J396" i="490" s="1"/>
  <c r="H397" i="490"/>
  <c r="J397" i="490" a="1"/>
  <c r="J397" i="490" s="1"/>
  <c r="W397" i="490"/>
  <c r="M398" i="490"/>
  <c r="M399" i="490"/>
  <c r="M400" i="490"/>
  <c r="M401" i="490"/>
  <c r="M407" i="490"/>
  <c r="M408" i="490"/>
  <c r="M411" i="490"/>
  <c r="M412" i="490"/>
  <c r="M415" i="490"/>
  <c r="M416" i="490"/>
  <c r="M417" i="490"/>
  <c r="M418" i="490"/>
  <c r="M420" i="490"/>
  <c r="M423" i="490"/>
  <c r="M425" i="490"/>
  <c r="M427" i="490"/>
  <c r="M429" i="490"/>
  <c r="M430" i="490"/>
  <c r="M432" i="490"/>
  <c r="M434" i="490"/>
  <c r="M436" i="490"/>
  <c r="M438" i="490"/>
  <c r="M440" i="490"/>
  <c r="M442" i="490"/>
  <c r="M443" i="490"/>
  <c r="M444" i="490"/>
  <c r="M445" i="490"/>
  <c r="M446" i="490"/>
  <c r="M447" i="490"/>
  <c r="M448" i="490"/>
  <c r="M450" i="490"/>
  <c r="M451" i="490"/>
  <c r="M452" i="490"/>
  <c r="M455" i="490"/>
  <c r="J558" i="490"/>
  <c r="J472" i="490" a="1"/>
  <c r="J472" i="490" s="1"/>
  <c r="L537" i="490"/>
  <c r="L558" i="490"/>
  <c r="J538" i="490"/>
  <c r="J496" i="490" a="1"/>
  <c r="J496" i="490" s="1"/>
  <c r="J559" i="490"/>
  <c r="L538" i="490"/>
  <c r="L559" i="490"/>
  <c r="M481" i="490"/>
  <c r="H404" i="490"/>
  <c r="J404" i="490" a="1"/>
  <c r="J404" i="490" s="1"/>
  <c r="H405" i="490"/>
  <c r="J405" i="490" a="1"/>
  <c r="J405" i="490" s="1"/>
  <c r="H407" i="490"/>
  <c r="J407" i="490" a="1"/>
  <c r="J407" i="490" s="1"/>
  <c r="H408" i="490"/>
  <c r="J408" i="490" a="1"/>
  <c r="J408" i="490" s="1"/>
  <c r="J409" i="490" a="1"/>
  <c r="J409" i="490" s="1"/>
  <c r="H410" i="490"/>
  <c r="J410" i="490" a="1"/>
  <c r="J410" i="490" s="1"/>
  <c r="H411" i="490"/>
  <c r="H413" i="490"/>
  <c r="H415" i="490"/>
  <c r="H416" i="490"/>
  <c r="H417" i="490"/>
  <c r="H418" i="490"/>
  <c r="H420" i="490"/>
  <c r="H422" i="490"/>
  <c r="J422" i="490" a="1"/>
  <c r="J422" i="490" s="1"/>
  <c r="K422" i="490" a="1"/>
  <c r="K422" i="490" s="1"/>
  <c r="K456" i="490" s="1"/>
  <c r="W422" i="490"/>
  <c r="H423" i="490"/>
  <c r="J423" i="490" a="1"/>
  <c r="J423" i="490" s="1"/>
  <c r="H424" i="490"/>
  <c r="J424" i="490" a="1"/>
  <c r="J424" i="490" s="1"/>
  <c r="H425" i="490"/>
  <c r="J425" i="490" a="1"/>
  <c r="J425" i="490" s="1"/>
  <c r="H426" i="490"/>
  <c r="J426" i="490" a="1"/>
  <c r="J426" i="490" s="1"/>
  <c r="H427" i="490"/>
  <c r="J427" i="490" a="1"/>
  <c r="J427" i="490" s="1"/>
  <c r="H428" i="490"/>
  <c r="J428" i="490" a="1"/>
  <c r="J428" i="490" s="1"/>
  <c r="H429" i="490"/>
  <c r="H430" i="490"/>
  <c r="J430" i="490" a="1"/>
  <c r="J430" i="490" s="1"/>
  <c r="H431" i="490"/>
  <c r="J431" i="490" a="1"/>
  <c r="J431" i="490" s="1"/>
  <c r="H432" i="490"/>
  <c r="J432" i="490" a="1"/>
  <c r="J432" i="490" s="1"/>
  <c r="H433" i="490"/>
  <c r="J433" i="490" a="1"/>
  <c r="J433" i="490" s="1"/>
  <c r="H434" i="490"/>
  <c r="J434" i="490" a="1"/>
  <c r="J434" i="490" s="1"/>
  <c r="H435" i="490"/>
  <c r="J435" i="490" a="1"/>
  <c r="J435" i="490" s="1"/>
  <c r="H436" i="490"/>
  <c r="J436" i="490" a="1"/>
  <c r="J436" i="490" s="1"/>
  <c r="H437" i="490"/>
  <c r="J437" i="490" a="1"/>
  <c r="J437" i="490" s="1"/>
  <c r="H438" i="490"/>
  <c r="J438" i="490" a="1"/>
  <c r="J438" i="490" s="1"/>
  <c r="H439" i="490"/>
  <c r="J439" i="490" a="1"/>
  <c r="J439" i="490" s="1"/>
  <c r="H440" i="490"/>
  <c r="J440" i="490" a="1"/>
  <c r="J440" i="490" s="1"/>
  <c r="H441" i="490"/>
  <c r="J441" i="490" a="1"/>
  <c r="J441" i="490" s="1"/>
  <c r="H442" i="490"/>
  <c r="H443" i="490"/>
  <c r="H444" i="490"/>
  <c r="H445" i="490"/>
  <c r="H446" i="490"/>
  <c r="H447" i="490"/>
  <c r="H448" i="490"/>
  <c r="J448" i="490" a="1"/>
  <c r="J448" i="490" s="1"/>
  <c r="H449" i="490"/>
  <c r="J449" i="490" a="1"/>
  <c r="J449" i="490" s="1"/>
  <c r="H450" i="490"/>
  <c r="H451" i="490"/>
  <c r="H452" i="490"/>
  <c r="H453" i="490"/>
  <c r="J453" i="490" a="1"/>
  <c r="J453" i="490" s="1"/>
  <c r="H454" i="490"/>
  <c r="J454" i="490" a="1"/>
  <c r="J454" i="490" s="1"/>
  <c r="H455" i="490"/>
  <c r="J455" i="490" a="1"/>
  <c r="J455" i="490" s="1"/>
  <c r="N457" i="490"/>
  <c r="N472" i="490" s="1"/>
  <c r="V457" i="490"/>
  <c r="M466" i="490"/>
  <c r="M468" i="490"/>
  <c r="K480" i="490"/>
  <c r="N480" i="490"/>
  <c r="M474" i="490"/>
  <c r="M476" i="490"/>
  <c r="M477" i="490"/>
  <c r="M479" i="490"/>
  <c r="M499" i="490"/>
  <c r="K503" i="490"/>
  <c r="M503" i="490" s="1"/>
  <c r="H398" i="490"/>
  <c r="J398" i="490" a="1"/>
  <c r="J398" i="490" s="1"/>
  <c r="H399" i="490"/>
  <c r="J399" i="490" a="1"/>
  <c r="J399" i="490" s="1"/>
  <c r="J400" i="490" a="1"/>
  <c r="J400" i="490" s="1"/>
  <c r="H401" i="490"/>
  <c r="J401" i="490" a="1"/>
  <c r="J401" i="490" s="1"/>
  <c r="H419" i="490"/>
  <c r="M464" i="490"/>
  <c r="M475" i="490"/>
  <c r="K463" i="490" a="1"/>
  <c r="K463" i="490" s="1"/>
  <c r="K472" i="490" s="1"/>
  <c r="J464" i="490" a="1"/>
  <c r="J464" i="490" s="1"/>
  <c r="H465" i="490"/>
  <c r="J465" i="490" a="1"/>
  <c r="J465" i="490" s="1"/>
  <c r="H466" i="490"/>
  <c r="J466" i="490" a="1"/>
  <c r="J466" i="490" s="1"/>
  <c r="H467" i="490"/>
  <c r="J467" i="490" a="1"/>
  <c r="J467" i="490" s="1"/>
  <c r="H468" i="490"/>
  <c r="J468" i="490" a="1"/>
  <c r="J468" i="490" s="1"/>
  <c r="H469" i="490"/>
  <c r="J469" i="490" a="1"/>
  <c r="J469" i="490" s="1"/>
  <c r="H470" i="490"/>
  <c r="J470" i="490" a="1"/>
  <c r="J470" i="490" s="1"/>
  <c r="H471" i="490"/>
  <c r="J471" i="490" a="1"/>
  <c r="J471" i="490" s="1"/>
  <c r="G480" i="490"/>
  <c r="I480" i="490"/>
  <c r="I497" i="490" s="1"/>
  <c r="B505" i="490" s="1"/>
  <c r="V480" i="490"/>
  <c r="W480" i="490" s="1"/>
  <c r="N481" i="490"/>
  <c r="N496" i="490" s="1"/>
  <c r="V481" i="490"/>
  <c r="J491" i="490" a="1"/>
  <c r="J491" i="490" s="1"/>
  <c r="H473" i="490"/>
  <c r="J473" i="490" a="1"/>
  <c r="J473" i="490" s="1"/>
  <c r="H474" i="490"/>
  <c r="J474" i="490" a="1"/>
  <c r="J474" i="490" s="1"/>
  <c r="J475" i="490" a="1"/>
  <c r="J475" i="490" s="1"/>
  <c r="J476" i="490" a="1"/>
  <c r="J476" i="490" s="1"/>
  <c r="J477" i="490" a="1"/>
  <c r="J477" i="490" s="1"/>
  <c r="J479" i="490" a="1"/>
  <c r="J479" i="490" s="1"/>
  <c r="K484" i="490" a="1"/>
  <c r="K484" i="490" s="1"/>
  <c r="M484" i="490" s="1"/>
  <c r="H487" i="490"/>
  <c r="J487" i="490" a="1"/>
  <c r="J487" i="490" s="1"/>
  <c r="H488" i="490"/>
  <c r="J488" i="490" a="1"/>
  <c r="J488" i="490" s="1"/>
  <c r="K304" i="489" a="1"/>
  <c r="K304" i="489" s="1"/>
  <c r="H304" i="489"/>
  <c r="H7" i="489"/>
  <c r="J7" i="489"/>
  <c r="W8" i="489"/>
  <c r="M9" i="489"/>
  <c r="W10" i="489"/>
  <c r="M11" i="489"/>
  <c r="W12" i="489"/>
  <c r="W14" i="489"/>
  <c r="M17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W91" i="489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W96" i="489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W120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4" i="489"/>
  <c r="W135" i="489"/>
  <c r="W136" i="489"/>
  <c r="W144" i="489"/>
  <c r="W147" i="489"/>
  <c r="W149" i="489"/>
  <c r="W157" i="489"/>
  <c r="C169" i="489"/>
  <c r="G169" i="489"/>
  <c r="W184" i="489"/>
  <c r="W186" i="489"/>
  <c r="M187" i="489"/>
  <c r="M189" i="489"/>
  <c r="M191" i="489"/>
  <c r="M196" i="489"/>
  <c r="M197" i="489"/>
  <c r="M202" i="489"/>
  <c r="M208" i="489"/>
  <c r="W209" i="489"/>
  <c r="W211" i="489"/>
  <c r="W213" i="489"/>
  <c r="W215" i="489"/>
  <c r="W217" i="489"/>
  <c r="W227" i="489"/>
  <c r="M228" i="489"/>
  <c r="M230" i="489"/>
  <c r="W231" i="489"/>
  <c r="M232" i="489"/>
  <c r="W233" i="489"/>
  <c r="M234" i="489"/>
  <c r="W235" i="489"/>
  <c r="M236" i="489"/>
  <c r="W260" i="489"/>
  <c r="H266" i="489"/>
  <c r="N266" i="489"/>
  <c r="N267" i="489"/>
  <c r="N268" i="489"/>
  <c r="M273" i="489"/>
  <c r="N276" i="489"/>
  <c r="N277" i="489"/>
  <c r="M278" i="489"/>
  <c r="M280" i="489"/>
  <c r="M284" i="489"/>
  <c r="N288" i="489"/>
  <c r="H290" i="489"/>
  <c r="N290" i="489"/>
  <c r="G307" i="489"/>
  <c r="O307" i="489"/>
  <c r="Q307" i="489"/>
  <c r="W294" i="489"/>
  <c r="W295" i="489"/>
  <c r="W300" i="489"/>
  <c r="W303" i="489"/>
  <c r="K303" i="489" a="1"/>
  <c r="K303" i="489" s="1"/>
  <c r="H303" i="489"/>
  <c r="M327" i="489"/>
  <c r="V7" i="489"/>
  <c r="V28" i="489" s="1"/>
  <c r="M20" i="489"/>
  <c r="M22" i="489"/>
  <c r="M25" i="489"/>
  <c r="M32" i="489"/>
  <c r="M37" i="489"/>
  <c r="M39" i="489"/>
  <c r="M43" i="489"/>
  <c r="M47" i="489"/>
  <c r="M49" i="489"/>
  <c r="M50" i="489"/>
  <c r="M51" i="489"/>
  <c r="M52" i="489"/>
  <c r="M53" i="489"/>
  <c r="M54" i="489"/>
  <c r="M55" i="489"/>
  <c r="M56" i="489"/>
  <c r="M57" i="489"/>
  <c r="M59" i="489"/>
  <c r="W60" i="489"/>
  <c r="M61" i="489"/>
  <c r="W62" i="489"/>
  <c r="M63" i="489"/>
  <c r="W64" i="489"/>
  <c r="M65" i="489"/>
  <c r="H70" i="489"/>
  <c r="M72" i="489"/>
  <c r="M74" i="489"/>
  <c r="M76" i="489"/>
  <c r="M77" i="489"/>
  <c r="M78" i="489"/>
  <c r="M79" i="489"/>
  <c r="V88" i="489"/>
  <c r="W88" i="489" s="1"/>
  <c r="W90" i="489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V145" i="489" s="1"/>
  <c r="W148" i="489"/>
  <c r="W151" i="489"/>
  <c r="W152" i="489"/>
  <c r="W156" i="489"/>
  <c r="M178" i="489"/>
  <c r="M182" i="489"/>
  <c r="H192" i="489"/>
  <c r="H193" i="489"/>
  <c r="V199" i="489"/>
  <c r="W240" i="489"/>
  <c r="W245" i="489"/>
  <c r="N257" i="489"/>
  <c r="V257" i="489"/>
  <c r="V291" i="489" s="1"/>
  <c r="W291" i="489" s="1"/>
  <c r="M265" i="489"/>
  <c r="W266" i="489"/>
  <c r="W267" i="489"/>
  <c r="W273" i="489"/>
  <c r="W275" i="489"/>
  <c r="W284" i="489"/>
  <c r="W290" i="489"/>
  <c r="W297" i="489"/>
  <c r="W310" i="489"/>
  <c r="W312" i="489"/>
  <c r="W316" i="489"/>
  <c r="W318" i="489"/>
  <c r="S307" i="489"/>
  <c r="U307" i="489"/>
  <c r="X307" i="489"/>
  <c r="Z307" i="489"/>
  <c r="N298" i="489"/>
  <c r="N304" i="489"/>
  <c r="N305" i="489"/>
  <c r="N306" i="489"/>
  <c r="O315" i="489"/>
  <c r="Q315" i="489"/>
  <c r="S315" i="489"/>
  <c r="U315" i="489"/>
  <c r="X315" i="489"/>
  <c r="Z315" i="489"/>
  <c r="I329" i="489"/>
  <c r="L515" i="489" s="1"/>
  <c r="O329" i="489"/>
  <c r="Q329" i="489"/>
  <c r="S329" i="489"/>
  <c r="U329" i="489"/>
  <c r="X329" i="489"/>
  <c r="Z329" i="489"/>
  <c r="N325" i="489"/>
  <c r="V325" i="489"/>
  <c r="W325" i="489" s="1"/>
  <c r="G363" i="489"/>
  <c r="J363" i="489" s="1" a="1"/>
  <c r="J363" i="489" s="1"/>
  <c r="O363" i="489"/>
  <c r="Q363" i="489"/>
  <c r="S363" i="489"/>
  <c r="U363" i="489"/>
  <c r="X363" i="489"/>
  <c r="Z363" i="489"/>
  <c r="N346" i="489"/>
  <c r="V346" i="489"/>
  <c r="W346" i="489" s="1"/>
  <c r="H347" i="489"/>
  <c r="J347" i="489" a="1"/>
  <c r="J347" i="489" s="1"/>
  <c r="N348" i="489"/>
  <c r="V348" i="489"/>
  <c r="W348" i="489" s="1"/>
  <c r="H349" i="489"/>
  <c r="J349" i="489" a="1"/>
  <c r="J349" i="489" s="1"/>
  <c r="M350" i="489"/>
  <c r="H352" i="489"/>
  <c r="N352" i="489"/>
  <c r="M354" i="489"/>
  <c r="H355" i="489"/>
  <c r="N355" i="489"/>
  <c r="H357" i="489"/>
  <c r="M358" i="489"/>
  <c r="M360" i="489"/>
  <c r="H362" i="489"/>
  <c r="N362" i="489"/>
  <c r="V362" i="489"/>
  <c r="W362" i="489" s="1"/>
  <c r="I421" i="489"/>
  <c r="Q421" i="489"/>
  <c r="S421" i="489"/>
  <c r="U421" i="489"/>
  <c r="X421" i="489"/>
  <c r="Z421" i="489"/>
  <c r="H366" i="489"/>
  <c r="J366" i="489" a="1"/>
  <c r="J366" i="489" s="1"/>
  <c r="N368" i="489"/>
  <c r="M369" i="489"/>
  <c r="M370" i="489"/>
  <c r="M371" i="489"/>
  <c r="M372" i="489"/>
  <c r="M374" i="489"/>
  <c r="M376" i="489"/>
  <c r="M378" i="489"/>
  <c r="M380" i="489"/>
  <c r="M382" i="489"/>
  <c r="M384" i="489"/>
  <c r="M385" i="489"/>
  <c r="M386" i="489"/>
  <c r="M387" i="489"/>
  <c r="M388" i="489"/>
  <c r="M390" i="489"/>
  <c r="M392" i="489"/>
  <c r="M394" i="489"/>
  <c r="M396" i="489"/>
  <c r="M398" i="489"/>
  <c r="M400" i="489"/>
  <c r="M412" i="489"/>
  <c r="M414" i="489"/>
  <c r="M419" i="489"/>
  <c r="H422" i="489"/>
  <c r="J422" i="489" a="1"/>
  <c r="J422" i="489" s="1"/>
  <c r="O456" i="489"/>
  <c r="Q456" i="489"/>
  <c r="S456" i="489"/>
  <c r="U456" i="489"/>
  <c r="Y456" i="489"/>
  <c r="AA456" i="489"/>
  <c r="H423" i="489"/>
  <c r="J423" i="489" a="1"/>
  <c r="J423" i="489" s="1"/>
  <c r="N423" i="489"/>
  <c r="V423" i="489"/>
  <c r="W423" i="489" s="1"/>
  <c r="H424" i="489"/>
  <c r="J424" i="489" a="1"/>
  <c r="J424" i="489" s="1"/>
  <c r="N424" i="489"/>
  <c r="V424" i="489"/>
  <c r="W424" i="489" s="1"/>
  <c r="H425" i="489"/>
  <c r="J425" i="489" a="1"/>
  <c r="J425" i="489" s="1"/>
  <c r="N425" i="489"/>
  <c r="V425" i="489"/>
  <c r="W425" i="489" s="1"/>
  <c r="H426" i="489"/>
  <c r="J426" i="489" a="1"/>
  <c r="J426" i="489" s="1"/>
  <c r="V426" i="489"/>
  <c r="W426" i="489" s="1"/>
  <c r="H427" i="489"/>
  <c r="J427" i="489" a="1"/>
  <c r="J427" i="489" s="1"/>
  <c r="V427" i="489"/>
  <c r="W427" i="489" s="1"/>
  <c r="H428" i="489"/>
  <c r="J428" i="489" a="1"/>
  <c r="J428" i="489" s="1"/>
  <c r="N428" i="489"/>
  <c r="V428" i="489"/>
  <c r="W428" i="489" s="1"/>
  <c r="H429" i="489"/>
  <c r="N442" i="489"/>
  <c r="H443" i="489"/>
  <c r="N444" i="489"/>
  <c r="H445" i="489"/>
  <c r="N446" i="489"/>
  <c r="H447" i="489"/>
  <c r="G472" i="489"/>
  <c r="N457" i="489"/>
  <c r="P472" i="489"/>
  <c r="R472" i="489"/>
  <c r="R497" i="489" s="1"/>
  <c r="T472" i="489"/>
  <c r="V457" i="489"/>
  <c r="V472" i="489" s="1"/>
  <c r="Y472" i="489"/>
  <c r="AA472" i="489"/>
  <c r="K473" i="489" a="1"/>
  <c r="K473" i="489" s="1"/>
  <c r="M473" i="489" s="1"/>
  <c r="N477" i="489"/>
  <c r="V481" i="489"/>
  <c r="W481" i="489" s="1"/>
  <c r="H483" i="489"/>
  <c r="N483" i="489"/>
  <c r="V483" i="489"/>
  <c r="W483" i="489" s="1"/>
  <c r="H484" i="489"/>
  <c r="N484" i="489"/>
  <c r="N491" i="489"/>
  <c r="V491" i="489"/>
  <c r="W491" i="489" s="1"/>
  <c r="W350" i="489"/>
  <c r="W352" i="489"/>
  <c r="W355" i="489"/>
  <c r="W364" i="489"/>
  <c r="K366" i="489" a="1"/>
  <c r="K366" i="489" s="1"/>
  <c r="M366" i="489" s="1"/>
  <c r="W372" i="489"/>
  <c r="W374" i="489"/>
  <c r="W376" i="489"/>
  <c r="W378" i="489"/>
  <c r="W380" i="489"/>
  <c r="W382" i="489"/>
  <c r="W392" i="489"/>
  <c r="W394" i="489"/>
  <c r="W396" i="489"/>
  <c r="W398" i="489"/>
  <c r="W400" i="489"/>
  <c r="K422" i="489" a="1"/>
  <c r="K422" i="489" s="1"/>
  <c r="M422" i="489" s="1"/>
  <c r="M456" i="489" s="1"/>
  <c r="W458" i="489"/>
  <c r="W460" i="489"/>
  <c r="W463" i="489"/>
  <c r="W465" i="489"/>
  <c r="W467" i="489"/>
  <c r="W469" i="489"/>
  <c r="W471" i="489"/>
  <c r="W487" i="489"/>
  <c r="K333" i="489"/>
  <c r="M333" i="489" s="1"/>
  <c r="K335" i="489"/>
  <c r="M335" i="489" s="1"/>
  <c r="K334" i="489"/>
  <c r="M334" i="489" s="1"/>
  <c r="K167" i="489"/>
  <c r="M167" i="489" s="1"/>
  <c r="K166" i="489"/>
  <c r="M166" i="489" s="1"/>
  <c r="K168" i="489"/>
  <c r="M168" i="489" s="1"/>
  <c r="M19" i="489"/>
  <c r="M8" i="489"/>
  <c r="M12" i="489"/>
  <c r="M16" i="489"/>
  <c r="M18" i="489"/>
  <c r="R165" i="489"/>
  <c r="W87" i="489"/>
  <c r="K7" i="489" a="1"/>
  <c r="K7" i="489" s="1"/>
  <c r="W7" i="489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21" i="489"/>
  <c r="M23" i="489"/>
  <c r="M31" i="489"/>
  <c r="M33" i="489"/>
  <c r="M40" i="489"/>
  <c r="M44" i="489"/>
  <c r="M48" i="489"/>
  <c r="M58" i="489"/>
  <c r="M60" i="489"/>
  <c r="M62" i="489"/>
  <c r="M64" i="489"/>
  <c r="M66" i="489"/>
  <c r="M69" i="489"/>
  <c r="M70" i="489"/>
  <c r="M73" i="489"/>
  <c r="M75" i="489"/>
  <c r="R167" i="489"/>
  <c r="M102" i="489"/>
  <c r="M103" i="489"/>
  <c r="M104" i="489"/>
  <c r="M105" i="489"/>
  <c r="M106" i="489"/>
  <c r="M107" i="489"/>
  <c r="M109" i="489"/>
  <c r="M111" i="489"/>
  <c r="M113" i="489"/>
  <c r="M114" i="489"/>
  <c r="R169" i="489"/>
  <c r="M139" i="489"/>
  <c r="M140" i="489"/>
  <c r="M141" i="489"/>
  <c r="M142" i="489"/>
  <c r="V162" i="489"/>
  <c r="M151" i="489"/>
  <c r="M152" i="489"/>
  <c r="M179" i="489"/>
  <c r="J86" i="489" a="1"/>
  <c r="J86" i="489" s="1"/>
  <c r="J137" i="489" a="1"/>
  <c r="J137" i="489" s="1"/>
  <c r="V137" i="489"/>
  <c r="W137" i="489" s="1"/>
  <c r="W19" i="489"/>
  <c r="M101" i="489"/>
  <c r="M108" i="489"/>
  <c r="M110" i="489"/>
  <c r="M112" i="489"/>
  <c r="M118" i="489"/>
  <c r="M119" i="489"/>
  <c r="M120" i="489"/>
  <c r="M126" i="489"/>
  <c r="M127" i="489"/>
  <c r="M128" i="489"/>
  <c r="M129" i="489"/>
  <c r="M131" i="489"/>
  <c r="M132" i="489"/>
  <c r="M133" i="489"/>
  <c r="M134" i="489"/>
  <c r="M135" i="489"/>
  <c r="M136" i="489"/>
  <c r="M144" i="489"/>
  <c r="M146" i="489"/>
  <c r="M147" i="489"/>
  <c r="M149" i="489"/>
  <c r="M156" i="489"/>
  <c r="M157" i="489"/>
  <c r="M184" i="489"/>
  <c r="J198" i="489" a="1"/>
  <c r="J198" i="489" s="1"/>
  <c r="L511" i="489"/>
  <c r="X333" i="489"/>
  <c r="P330" i="489"/>
  <c r="J514" i="489"/>
  <c r="M51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6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5" i="489"/>
  <c r="I145" i="489"/>
  <c r="J151" i="489" a="1"/>
  <c r="J151" i="489" s="1"/>
  <c r="J152" i="489" a="1"/>
  <c r="J152" i="489" s="1"/>
  <c r="J157" i="489" a="1"/>
  <c r="J157" i="489" s="1"/>
  <c r="G162" i="489"/>
  <c r="I162" i="489"/>
  <c r="L508" i="489" s="1"/>
  <c r="I165" i="489"/>
  <c r="M185" i="489"/>
  <c r="M192" i="489"/>
  <c r="M193" i="489"/>
  <c r="M195" i="489"/>
  <c r="M240" i="489"/>
  <c r="M243" i="489"/>
  <c r="M245" i="489"/>
  <c r="M248" i="489"/>
  <c r="M249" i="489"/>
  <c r="M264" i="489"/>
  <c r="M269" i="489"/>
  <c r="M270" i="489"/>
  <c r="M271" i="489"/>
  <c r="M272" i="489"/>
  <c r="M275" i="489"/>
  <c r="M289" i="489"/>
  <c r="M294" i="489"/>
  <c r="M295" i="489"/>
  <c r="M296" i="489"/>
  <c r="M299" i="489"/>
  <c r="M300" i="489"/>
  <c r="M302" i="489"/>
  <c r="M312" i="489"/>
  <c r="O330" i="489"/>
  <c r="R332" i="489"/>
  <c r="J513" i="489"/>
  <c r="M513" i="489" s="1"/>
  <c r="J291" i="489" a="1"/>
  <c r="J291" i="489" s="1"/>
  <c r="J515" i="489"/>
  <c r="M515" i="489" s="1"/>
  <c r="I336" i="489"/>
  <c r="K332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K145" i="489" s="1"/>
  <c r="J139" i="489" a="1"/>
  <c r="J139" i="489" s="1"/>
  <c r="J140" i="489" a="1"/>
  <c r="J140" i="489" s="1"/>
  <c r="J141" i="489" a="1"/>
  <c r="J141" i="489" s="1"/>
  <c r="J142" i="489" a="1"/>
  <c r="J142" i="489" s="1"/>
  <c r="J144" i="489" a="1"/>
  <c r="J144" i="489" s="1"/>
  <c r="J146" i="489" a="1"/>
  <c r="J146" i="489" s="1"/>
  <c r="W146" i="489"/>
  <c r="J147" i="489" a="1"/>
  <c r="J147" i="489" s="1"/>
  <c r="J148" i="489" a="1"/>
  <c r="J148" i="489" s="1"/>
  <c r="K148" i="489" a="1"/>
  <c r="K148" i="489" s="1"/>
  <c r="M148" i="489" s="1"/>
  <c r="J149" i="489" a="1"/>
  <c r="J149" i="489" s="1"/>
  <c r="J156" i="489" a="1"/>
  <c r="J156" i="489" s="1"/>
  <c r="H177" i="489"/>
  <c r="J177" i="489" a="1"/>
  <c r="J177" i="489" s="1"/>
  <c r="K177" i="489" a="1"/>
  <c r="K177" i="489" s="1"/>
  <c r="W177" i="489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M186" i="489"/>
  <c r="M188" i="489"/>
  <c r="M190" i="489"/>
  <c r="M194" i="489"/>
  <c r="M201" i="489"/>
  <c r="M203" i="489"/>
  <c r="M207" i="489"/>
  <c r="M209" i="489"/>
  <c r="M211" i="489"/>
  <c r="M213" i="489"/>
  <c r="M215" i="489"/>
  <c r="M217" i="489"/>
  <c r="M219" i="489"/>
  <c r="M220" i="489"/>
  <c r="M221" i="489"/>
  <c r="M222" i="489"/>
  <c r="M223" i="489"/>
  <c r="M224" i="489"/>
  <c r="M225" i="489"/>
  <c r="M226" i="489"/>
  <c r="M227" i="489"/>
  <c r="M229" i="489"/>
  <c r="M231" i="489"/>
  <c r="M233" i="489"/>
  <c r="M235" i="489"/>
  <c r="M238" i="489"/>
  <c r="M239" i="489"/>
  <c r="M242" i="489"/>
  <c r="M244" i="489"/>
  <c r="M246" i="489"/>
  <c r="M247" i="489"/>
  <c r="M258" i="489"/>
  <c r="M259" i="489"/>
  <c r="M260" i="489"/>
  <c r="M261" i="489"/>
  <c r="M263" i="489"/>
  <c r="M267" i="489"/>
  <c r="M276" i="489"/>
  <c r="M277" i="489"/>
  <c r="M282" i="489"/>
  <c r="M288" i="489"/>
  <c r="M290" i="489"/>
  <c r="M293" i="489"/>
  <c r="M298" i="489"/>
  <c r="M303" i="489"/>
  <c r="M304" i="489"/>
  <c r="M305" i="489"/>
  <c r="M306" i="489"/>
  <c r="M308" i="489"/>
  <c r="M309" i="489"/>
  <c r="M311" i="489"/>
  <c r="M314" i="489"/>
  <c r="M317" i="489"/>
  <c r="M319" i="489"/>
  <c r="M328" i="489"/>
  <c r="L518" i="489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J192" i="489" a="1"/>
  <c r="J192" i="489" s="1"/>
  <c r="J193" i="489" a="1"/>
  <c r="J193" i="489" s="1"/>
  <c r="H194" i="489"/>
  <c r="H196" i="489"/>
  <c r="H197" i="489"/>
  <c r="H201" i="489"/>
  <c r="J201" i="489" a="1"/>
  <c r="J201" i="489" s="1"/>
  <c r="H202" i="489"/>
  <c r="J202" i="489" a="1"/>
  <c r="J202" i="489" s="1"/>
  <c r="H203" i="489"/>
  <c r="J203" i="489" a="1"/>
  <c r="J203" i="489" s="1"/>
  <c r="H238" i="489"/>
  <c r="H239" i="489"/>
  <c r="J239" i="489" a="1"/>
  <c r="J239" i="489" s="1"/>
  <c r="H240" i="489"/>
  <c r="J240" i="489" a="1"/>
  <c r="J240" i="489" s="1"/>
  <c r="H242" i="489"/>
  <c r="J242" i="489" a="1"/>
  <c r="J242" i="489" s="1"/>
  <c r="H243" i="489"/>
  <c r="J243" i="489" a="1"/>
  <c r="J243" i="489" s="1"/>
  <c r="H244" i="489"/>
  <c r="J244" i="489" a="1"/>
  <c r="J244" i="489" s="1"/>
  <c r="H245" i="489"/>
  <c r="J245" i="489" a="1"/>
  <c r="J245" i="489" s="1"/>
  <c r="H246" i="489"/>
  <c r="H247" i="489"/>
  <c r="H249" i="489"/>
  <c r="G256" i="489"/>
  <c r="I256" i="489"/>
  <c r="L512" i="489" s="1"/>
  <c r="H257" i="489"/>
  <c r="J257" i="489" a="1"/>
  <c r="J257" i="489" s="1"/>
  <c r="K257" i="489" a="1"/>
  <c r="K257" i="489" s="1"/>
  <c r="K291" i="489" s="1"/>
  <c r="H258" i="489"/>
  <c r="J258" i="489" a="1"/>
  <c r="J258" i="489" s="1"/>
  <c r="H259" i="489"/>
  <c r="J259" i="489" a="1"/>
  <c r="J259" i="489" s="1"/>
  <c r="H260" i="489"/>
  <c r="J260" i="489" a="1"/>
  <c r="J260" i="489" s="1"/>
  <c r="J261" i="489" a="1"/>
  <c r="J261" i="489" s="1"/>
  <c r="H262" i="489"/>
  <c r="J262" i="489" a="1"/>
  <c r="J262" i="489" s="1"/>
  <c r="H263" i="489"/>
  <c r="J263" i="489" a="1"/>
  <c r="J263" i="489" s="1"/>
  <c r="H264" i="489"/>
  <c r="H265" i="489"/>
  <c r="J265" i="489" a="1"/>
  <c r="J265" i="489" s="1"/>
  <c r="J266" i="489" a="1"/>
  <c r="J266" i="489" s="1"/>
  <c r="H267" i="489"/>
  <c r="J267" i="489" a="1"/>
  <c r="J267" i="489" s="1"/>
  <c r="H268" i="489"/>
  <c r="J268" i="489" a="1"/>
  <c r="J268" i="489" s="1"/>
  <c r="J269" i="489" a="1"/>
  <c r="J269" i="489" s="1"/>
  <c r="H270" i="489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J274" i="489" a="1"/>
  <c r="J274" i="489" s="1"/>
  <c r="H275" i="489"/>
  <c r="J275" i="489" a="1"/>
  <c r="J275" i="489" s="1"/>
  <c r="H276" i="489"/>
  <c r="J276" i="489" a="1"/>
  <c r="J276" i="489" s="1"/>
  <c r="H277" i="489"/>
  <c r="H278" i="489"/>
  <c r="H279" i="489"/>
  <c r="H280" i="489"/>
  <c r="H281" i="489"/>
  <c r="H282" i="489"/>
  <c r="H283" i="489"/>
  <c r="J283" i="489" a="1"/>
  <c r="J283" i="489" s="1"/>
  <c r="H284" i="489"/>
  <c r="J284" i="489" a="1"/>
  <c r="J284" i="489" s="1"/>
  <c r="H292" i="489"/>
  <c r="J292" i="489" a="1"/>
  <c r="J292" i="489" s="1"/>
  <c r="K292" i="489" a="1"/>
  <c r="K292" i="489" s="1"/>
  <c r="W292" i="489"/>
  <c r="H293" i="489"/>
  <c r="J293" i="489" a="1"/>
  <c r="J293" i="489" s="1"/>
  <c r="H294" i="489"/>
  <c r="J294" i="489" a="1"/>
  <c r="J294" i="489" s="1"/>
  <c r="H295" i="489"/>
  <c r="J295" i="489" a="1"/>
  <c r="J295" i="489" s="1"/>
  <c r="J296" i="489" a="1"/>
  <c r="J296" i="489" s="1"/>
  <c r="H297" i="489"/>
  <c r="J297" i="489" a="1"/>
  <c r="J297" i="489" s="1"/>
  <c r="H298" i="489"/>
  <c r="J298" i="489" a="1"/>
  <c r="J298" i="489" s="1"/>
  <c r="J299" i="489" a="1"/>
  <c r="J299" i="489" s="1"/>
  <c r="H300" i="489"/>
  <c r="J300" i="489" a="1"/>
  <c r="J300" i="489" s="1"/>
  <c r="H301" i="489"/>
  <c r="J301" i="489" a="1"/>
  <c r="J301" i="489" s="1"/>
  <c r="H302" i="489"/>
  <c r="J302" i="489" a="1"/>
  <c r="J302" i="489" s="1"/>
  <c r="J303" i="489" a="1"/>
  <c r="J303" i="489" s="1"/>
  <c r="J304" i="489" a="1"/>
  <c r="J304" i="489" s="1"/>
  <c r="H305" i="489"/>
  <c r="J305" i="489" a="1"/>
  <c r="J305" i="489" s="1"/>
  <c r="H306" i="489"/>
  <c r="J306" i="489" a="1"/>
  <c r="J306" i="489" s="1"/>
  <c r="N308" i="489"/>
  <c r="G315" i="489"/>
  <c r="I315" i="489"/>
  <c r="V315" i="489"/>
  <c r="W315" i="489" s="1"/>
  <c r="X334" i="489"/>
  <c r="X339" i="489" s="1"/>
  <c r="G336" i="489"/>
  <c r="M345" i="489"/>
  <c r="M348" i="489"/>
  <c r="M351" i="489"/>
  <c r="M353" i="489"/>
  <c r="M367" i="489"/>
  <c r="M458" i="489"/>
  <c r="M460" i="489"/>
  <c r="L517" i="489"/>
  <c r="J518" i="489"/>
  <c r="J421" i="489" a="1"/>
  <c r="J421" i="489" s="1"/>
  <c r="J519" i="489"/>
  <c r="L498" i="489"/>
  <c r="L519" i="489"/>
  <c r="H199" i="489"/>
  <c r="J199" i="489" a="1"/>
  <c r="J199" i="489" s="1"/>
  <c r="W199" i="489"/>
  <c r="H207" i="489"/>
  <c r="J207" i="489" a="1"/>
  <c r="J207" i="489" s="1"/>
  <c r="H208" i="489"/>
  <c r="J208" i="489" a="1"/>
  <c r="J208" i="489" s="1"/>
  <c r="H209" i="489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H220" i="489"/>
  <c r="H221" i="489"/>
  <c r="H222" i="489"/>
  <c r="H223" i="489"/>
  <c r="H224" i="489"/>
  <c r="H225" i="489"/>
  <c r="H226" i="489"/>
  <c r="H227" i="489"/>
  <c r="J227" i="489" a="1"/>
  <c r="J227" i="489" s="1"/>
  <c r="H228" i="489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88" i="489"/>
  <c r="J288" i="489" a="1"/>
  <c r="J288" i="489" s="1"/>
  <c r="J289" i="489" a="1"/>
  <c r="J289" i="489" s="1"/>
  <c r="J290" i="489" a="1"/>
  <c r="J290" i="489" s="1"/>
  <c r="N292" i="489"/>
  <c r="H308" i="489"/>
  <c r="J308" i="489" a="1"/>
  <c r="J308" i="489" s="1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4" i="489"/>
  <c r="J314" i="489" a="1"/>
  <c r="J314" i="489" s="1"/>
  <c r="H316" i="489"/>
  <c r="J316" i="489" a="1"/>
  <c r="J316" i="489" s="1"/>
  <c r="K316" i="489" a="1"/>
  <c r="K316" i="489" s="1"/>
  <c r="K329" i="489" s="1"/>
  <c r="H317" i="489"/>
  <c r="J317" i="489" a="1"/>
  <c r="J317" i="489" s="1"/>
  <c r="H318" i="489"/>
  <c r="J318" i="489" a="1"/>
  <c r="J318" i="489" s="1"/>
  <c r="H319" i="489"/>
  <c r="J319" i="489" a="1"/>
  <c r="J319" i="489" s="1"/>
  <c r="M346" i="489"/>
  <c r="M347" i="489"/>
  <c r="M349" i="489"/>
  <c r="M352" i="489"/>
  <c r="M355" i="489"/>
  <c r="M356" i="489"/>
  <c r="M357" i="489"/>
  <c r="M359" i="489"/>
  <c r="M361" i="489"/>
  <c r="M362" i="489"/>
  <c r="M368" i="489"/>
  <c r="M373" i="489"/>
  <c r="M375" i="489"/>
  <c r="M377" i="489"/>
  <c r="M379" i="489"/>
  <c r="M381" i="489"/>
  <c r="M383" i="489"/>
  <c r="M393" i="489"/>
  <c r="M395" i="489"/>
  <c r="M397" i="489"/>
  <c r="M399" i="489"/>
  <c r="M401" i="489"/>
  <c r="M459" i="489"/>
  <c r="M461" i="489"/>
  <c r="H344" i="489"/>
  <c r="J344" i="489" a="1"/>
  <c r="J344" i="489" s="1"/>
  <c r="K344" i="489" a="1"/>
  <c r="K344" i="489" s="1"/>
  <c r="K363" i="489" s="1"/>
  <c r="W344" i="489"/>
  <c r="J345" i="489" a="1"/>
  <c r="J345" i="489" s="1"/>
  <c r="H350" i="489"/>
  <c r="J350" i="489" a="1"/>
  <c r="J350" i="489" s="1"/>
  <c r="J351" i="489" a="1"/>
  <c r="J351" i="489" s="1"/>
  <c r="J352" i="489" a="1"/>
  <c r="J352" i="489" s="1"/>
  <c r="J353" i="489" a="1"/>
  <c r="J353" i="489" s="1"/>
  <c r="H354" i="489"/>
  <c r="J354" i="489" a="1"/>
  <c r="J354" i="489" s="1"/>
  <c r="J355" i="489" a="1"/>
  <c r="J355" i="489" s="1"/>
  <c r="H356" i="489"/>
  <c r="J356" i="489" a="1"/>
  <c r="J356" i="489" s="1"/>
  <c r="J357" i="489" a="1"/>
  <c r="J357" i="489" s="1"/>
  <c r="H358" i="489"/>
  <c r="H360" i="489"/>
  <c r="J362" i="489" a="1"/>
  <c r="J362" i="489" s="1"/>
  <c r="J367" i="489" a="1"/>
  <c r="J367" i="489" s="1"/>
  <c r="H368" i="489"/>
  <c r="J368" i="489" a="1"/>
  <c r="J368" i="489" s="1"/>
  <c r="H369" i="489"/>
  <c r="H370" i="489"/>
  <c r="H371" i="489"/>
  <c r="H372" i="489"/>
  <c r="J372" i="489" a="1"/>
  <c r="J372" i="489" s="1"/>
  <c r="H373" i="489"/>
  <c r="J373" i="489" a="1"/>
  <c r="J373" i="489" s="1"/>
  <c r="H374" i="489"/>
  <c r="J374" i="489" a="1"/>
  <c r="J374" i="489" s="1"/>
  <c r="H375" i="489"/>
  <c r="J375" i="489" a="1"/>
  <c r="J375" i="489" s="1"/>
  <c r="H376" i="489"/>
  <c r="J376" i="489" a="1"/>
  <c r="J376" i="489" s="1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H385" i="489"/>
  <c r="H386" i="489"/>
  <c r="H387" i="489"/>
  <c r="H388" i="489"/>
  <c r="H390" i="489"/>
  <c r="H392" i="489"/>
  <c r="J392" i="489" a="1"/>
  <c r="J392" i="489" s="1"/>
  <c r="H393" i="489"/>
  <c r="J393" i="489" a="1"/>
  <c r="J393" i="489" s="1"/>
  <c r="H394" i="489"/>
  <c r="J394" i="489" a="1"/>
  <c r="J394" i="489" s="1"/>
  <c r="H395" i="489"/>
  <c r="J395" i="489" a="1"/>
  <c r="J395" i="489" s="1"/>
  <c r="H396" i="489"/>
  <c r="J396" i="489" a="1"/>
  <c r="J396" i="489" s="1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12" i="489"/>
  <c r="H414" i="489"/>
  <c r="H419" i="489"/>
  <c r="V421" i="489"/>
  <c r="W421" i="489" s="1"/>
  <c r="N422" i="489"/>
  <c r="V422" i="489"/>
  <c r="N426" i="489"/>
  <c r="N427" i="489"/>
  <c r="H457" i="489"/>
  <c r="J457" i="489" a="1"/>
  <c r="J457" i="489" s="1"/>
  <c r="K457" i="489" a="1"/>
  <c r="K457" i="489" s="1"/>
  <c r="K472" i="489" s="1"/>
  <c r="H458" i="489"/>
  <c r="J458" i="489" a="1"/>
  <c r="J458" i="489" s="1"/>
  <c r="H459" i="489"/>
  <c r="J459" i="489" a="1"/>
  <c r="J459" i="489" s="1"/>
  <c r="H460" i="489"/>
  <c r="J460" i="489" a="1"/>
  <c r="J460" i="489" s="1"/>
  <c r="H461" i="489"/>
  <c r="J461" i="489" a="1"/>
  <c r="J461" i="489" s="1"/>
  <c r="M462" i="489"/>
  <c r="M463" i="489"/>
  <c r="M465" i="489"/>
  <c r="M467" i="489"/>
  <c r="M469" i="489"/>
  <c r="M471" i="489"/>
  <c r="M477" i="489"/>
  <c r="M481" i="489"/>
  <c r="M482" i="489"/>
  <c r="M487" i="489"/>
  <c r="J520" i="489"/>
  <c r="L520" i="489"/>
  <c r="N344" i="489"/>
  <c r="H346" i="489"/>
  <c r="J346" i="489" a="1"/>
  <c r="J346" i="489" s="1"/>
  <c r="H359" i="489"/>
  <c r="H361" i="489"/>
  <c r="H364" i="489"/>
  <c r="J364" i="489" a="1"/>
  <c r="J364" i="489" s="1"/>
  <c r="K364" i="489" a="1"/>
  <c r="K364" i="489" s="1"/>
  <c r="N366" i="489"/>
  <c r="O421" i="489"/>
  <c r="M483" i="489"/>
  <c r="H462" i="489"/>
  <c r="J462" i="489" a="1"/>
  <c r="J462" i="489" s="1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N473" i="489"/>
  <c r="V473" i="489"/>
  <c r="N481" i="489"/>
  <c r="J491" i="489" a="1"/>
  <c r="J491" i="489" s="1"/>
  <c r="G496" i="489"/>
  <c r="I496" i="489"/>
  <c r="H479" i="489"/>
  <c r="H480" i="489" s="1"/>
  <c r="J479" i="489" a="1"/>
  <c r="J479" i="489" s="1"/>
  <c r="H481" i="489"/>
  <c r="J481" i="489" a="1"/>
  <c r="J481" i="489" s="1"/>
  <c r="H482" i="489"/>
  <c r="J482" i="489" a="1"/>
  <c r="J482" i="489" s="1"/>
  <c r="J483" i="489" a="1"/>
  <c r="J483" i="489" s="1"/>
  <c r="J484" i="489" a="1"/>
  <c r="J484" i="489" s="1"/>
  <c r="K484" i="489" a="1"/>
  <c r="K484" i="489" s="1"/>
  <c r="M484" i="489" s="1"/>
  <c r="H487" i="489"/>
  <c r="J487" i="489" a="1"/>
  <c r="J487" i="489" s="1"/>
  <c r="H488" i="489"/>
  <c r="J488" i="489" a="1"/>
  <c r="J488" i="489" s="1"/>
  <c r="H237" i="434"/>
  <c r="H237" i="125"/>
  <c r="H200" i="434"/>
  <c r="H200" i="125"/>
  <c r="H288" i="125"/>
  <c r="H287" i="125"/>
  <c r="H286" i="125"/>
  <c r="H285" i="125"/>
  <c r="M536" i="490" l="1"/>
  <c r="G497" i="490"/>
  <c r="W456" i="490"/>
  <c r="J557" i="490"/>
  <c r="M557" i="490" s="1"/>
  <c r="K480" i="489"/>
  <c r="K456" i="489"/>
  <c r="J517" i="489"/>
  <c r="M542" i="490"/>
  <c r="X163" i="490"/>
  <c r="K86" i="489"/>
  <c r="J535" i="490"/>
  <c r="R169" i="490"/>
  <c r="K518" i="490" s="1"/>
  <c r="W329" i="490"/>
  <c r="B338" i="490"/>
  <c r="R334" i="490"/>
  <c r="W177" i="490"/>
  <c r="W198" i="490" s="1"/>
  <c r="K363" i="490"/>
  <c r="L534" i="490"/>
  <c r="V307" i="490"/>
  <c r="W307" i="490" s="1"/>
  <c r="AC329" i="489"/>
  <c r="Z497" i="490"/>
  <c r="AA497" i="489"/>
  <c r="K421" i="489"/>
  <c r="J472" i="489" a="1"/>
  <c r="J472" i="489" s="1"/>
  <c r="N472" i="489"/>
  <c r="V307" i="489"/>
  <c r="W307" i="489" s="1"/>
  <c r="W145" i="489"/>
  <c r="Y330" i="489"/>
  <c r="T330" i="489"/>
  <c r="W137" i="490"/>
  <c r="K86" i="490"/>
  <c r="I163" i="490"/>
  <c r="B171" i="490" s="1"/>
  <c r="R163" i="489"/>
  <c r="R330" i="489"/>
  <c r="X497" i="490"/>
  <c r="W472" i="489"/>
  <c r="J498" i="489"/>
  <c r="M498" i="489" s="1"/>
  <c r="J28" i="489" a="1"/>
  <c r="J28" i="489" s="1"/>
  <c r="V198" i="489"/>
  <c r="J329" i="489" a="1"/>
  <c r="J329" i="489" s="1"/>
  <c r="K315" i="489"/>
  <c r="V329" i="489"/>
  <c r="W329" i="489" s="1"/>
  <c r="R334" i="489"/>
  <c r="N480" i="489"/>
  <c r="N421" i="489"/>
  <c r="N363" i="489"/>
  <c r="W457" i="489"/>
  <c r="V363" i="489"/>
  <c r="N307" i="489"/>
  <c r="J456" i="489" a="1"/>
  <c r="J456" i="489" s="1"/>
  <c r="N315" i="489"/>
  <c r="K307" i="489"/>
  <c r="W257" i="489"/>
  <c r="K198" i="489"/>
  <c r="J307" i="489" a="1"/>
  <c r="J307" i="489" s="1"/>
  <c r="K28" i="489"/>
  <c r="V121" i="489"/>
  <c r="W121" i="489" s="1"/>
  <c r="T497" i="489"/>
  <c r="P497" i="489"/>
  <c r="N329" i="489"/>
  <c r="V256" i="489"/>
  <c r="AA330" i="489"/>
  <c r="W363" i="489"/>
  <c r="M518" i="489"/>
  <c r="M364" i="490"/>
  <c r="M421" i="490" s="1"/>
  <c r="T163" i="490"/>
  <c r="M457" i="489"/>
  <c r="M472" i="489" s="1"/>
  <c r="M344" i="489"/>
  <c r="M363" i="489" s="1"/>
  <c r="P163" i="490"/>
  <c r="X167" i="490" s="1"/>
  <c r="Q516" i="490" s="1"/>
  <c r="R170" i="489"/>
  <c r="M29" i="489"/>
  <c r="M86" i="489" s="1"/>
  <c r="AC28" i="489"/>
  <c r="M546" i="490"/>
  <c r="R502" i="490"/>
  <c r="I163" i="489"/>
  <c r="B171" i="489" s="1"/>
  <c r="V28" i="490"/>
  <c r="N496" i="489"/>
  <c r="N421" i="490"/>
  <c r="R504" i="490"/>
  <c r="O163" i="490"/>
  <c r="R163" i="490"/>
  <c r="AC145" i="489"/>
  <c r="J534" i="490"/>
  <c r="M544" i="490"/>
  <c r="M543" i="490"/>
  <c r="M177" i="489"/>
  <c r="M198" i="489" s="1"/>
  <c r="V256" i="490"/>
  <c r="W256" i="490" s="1"/>
  <c r="P330" i="490"/>
  <c r="X334" i="490" s="1"/>
  <c r="J549" i="490"/>
  <c r="M549" i="490" s="1"/>
  <c r="C514" i="490"/>
  <c r="N291" i="490"/>
  <c r="V291" i="490"/>
  <c r="W291" i="490" s="1"/>
  <c r="AC198" i="489"/>
  <c r="R337" i="489"/>
  <c r="J315" i="489" a="1"/>
  <c r="J315" i="489" s="1"/>
  <c r="N291" i="489"/>
  <c r="AC307" i="489"/>
  <c r="M519" i="489"/>
  <c r="M316" i="490"/>
  <c r="M329" i="490" s="1"/>
  <c r="Z330" i="490"/>
  <c r="U330" i="490"/>
  <c r="Q330" i="490"/>
  <c r="R335" i="490"/>
  <c r="R339" i="490" s="1"/>
  <c r="T330" i="490"/>
  <c r="AC315" i="489"/>
  <c r="K256" i="489"/>
  <c r="X330" i="490"/>
  <c r="S330" i="490"/>
  <c r="R330" i="490"/>
  <c r="AC291" i="489"/>
  <c r="AC256" i="489"/>
  <c r="J137" i="490"/>
  <c r="J162" i="490"/>
  <c r="J145" i="490"/>
  <c r="M121" i="490"/>
  <c r="J86" i="490"/>
  <c r="AC162" i="489"/>
  <c r="AC137" i="489"/>
  <c r="AC86" i="489"/>
  <c r="K137" i="490"/>
  <c r="AC121" i="489"/>
  <c r="W121" i="490"/>
  <c r="K121" i="490"/>
  <c r="M137" i="490"/>
  <c r="J121" i="490"/>
  <c r="M86" i="490"/>
  <c r="H86" i="490"/>
  <c r="K543" i="490" s="1"/>
  <c r="V121" i="490"/>
  <c r="V137" i="490"/>
  <c r="V162" i="490"/>
  <c r="H28" i="490"/>
  <c r="K542" i="490" s="1"/>
  <c r="J28" i="490"/>
  <c r="W28" i="490"/>
  <c r="H496" i="490"/>
  <c r="K559" i="490" s="1"/>
  <c r="H472" i="490"/>
  <c r="N456" i="490"/>
  <c r="AA497" i="490"/>
  <c r="AA330" i="490"/>
  <c r="M480" i="490"/>
  <c r="M537" i="490"/>
  <c r="H315" i="490"/>
  <c r="M556" i="490"/>
  <c r="H363" i="490"/>
  <c r="K555" i="490" s="1"/>
  <c r="C518" i="490"/>
  <c r="M257" i="490"/>
  <c r="M291" i="490" s="1"/>
  <c r="M138" i="490"/>
  <c r="M145" i="490" s="1"/>
  <c r="M7" i="490"/>
  <c r="M28" i="490" s="1"/>
  <c r="Y497" i="490"/>
  <c r="Y330" i="490"/>
  <c r="R501" i="490"/>
  <c r="B504" i="490"/>
  <c r="J560" i="490" s="1"/>
  <c r="J497" i="490" a="1"/>
  <c r="J497" i="490" s="1"/>
  <c r="M504" i="490" s="1"/>
  <c r="K558" i="490"/>
  <c r="V472" i="490"/>
  <c r="W472" i="490" s="1"/>
  <c r="W457" i="490"/>
  <c r="V363" i="490"/>
  <c r="W344" i="490"/>
  <c r="W363" i="490" s="1"/>
  <c r="J545" i="490"/>
  <c r="M545" i="490" s="1"/>
  <c r="C517" i="490"/>
  <c r="W29" i="490"/>
  <c r="W86" i="490" s="1"/>
  <c r="K514" i="490"/>
  <c r="Y497" i="489"/>
  <c r="Z330" i="489"/>
  <c r="U330" i="489"/>
  <c r="Q330" i="489"/>
  <c r="H480" i="490"/>
  <c r="M463" i="490"/>
  <c r="M472" i="490" s="1"/>
  <c r="H456" i="490"/>
  <c r="K496" i="490"/>
  <c r="K497" i="490" s="1"/>
  <c r="E505" i="490" s="1"/>
  <c r="I505" i="490" s="1"/>
  <c r="M505" i="490" s="1"/>
  <c r="H307" i="490"/>
  <c r="K552" i="490" s="1"/>
  <c r="O497" i="490"/>
  <c r="X500" i="490" s="1"/>
  <c r="X499" i="490"/>
  <c r="M315" i="490"/>
  <c r="H198" i="490"/>
  <c r="M363" i="490"/>
  <c r="X333" i="490"/>
  <c r="G330" i="490"/>
  <c r="O330" i="490"/>
  <c r="R166" i="490"/>
  <c r="X166" i="490"/>
  <c r="G163" i="490"/>
  <c r="V496" i="490"/>
  <c r="W496" i="490" s="1"/>
  <c r="W481" i="490"/>
  <c r="K256" i="490"/>
  <c r="K330" i="490" s="1"/>
  <c r="E338" i="490" s="1"/>
  <c r="I338" i="490" s="1"/>
  <c r="M338" i="490" s="1"/>
  <c r="M199" i="490"/>
  <c r="M256" i="490" s="1"/>
  <c r="K519" i="490"/>
  <c r="M165" i="490"/>
  <c r="K169" i="490"/>
  <c r="M169" i="490" s="1"/>
  <c r="X330" i="489"/>
  <c r="S330" i="489"/>
  <c r="J480" i="490" a="1"/>
  <c r="J480" i="490" s="1"/>
  <c r="M422" i="490"/>
  <c r="M456" i="490" s="1"/>
  <c r="M496" i="490"/>
  <c r="M559" i="490"/>
  <c r="M538" i="490"/>
  <c r="M558" i="490"/>
  <c r="H329" i="490"/>
  <c r="K553" i="490" s="1"/>
  <c r="M535" i="490"/>
  <c r="H421" i="490"/>
  <c r="J315" i="490" a="1"/>
  <c r="J315" i="490" s="1"/>
  <c r="M292" i="490"/>
  <c r="M307" i="490" s="1"/>
  <c r="H291" i="490"/>
  <c r="K551" i="490" s="1"/>
  <c r="H256" i="490"/>
  <c r="K550" i="490" s="1"/>
  <c r="M177" i="490"/>
  <c r="M198" i="490" s="1"/>
  <c r="M146" i="490"/>
  <c r="M162" i="490" s="1"/>
  <c r="M555" i="490"/>
  <c r="K336" i="490"/>
  <c r="M336" i="490" s="1"/>
  <c r="H421" i="489"/>
  <c r="K518" i="489" s="1"/>
  <c r="M256" i="489"/>
  <c r="V496" i="489"/>
  <c r="W496" i="489" s="1"/>
  <c r="Z497" i="489"/>
  <c r="U497" i="489"/>
  <c r="Q497" i="489"/>
  <c r="R335" i="489"/>
  <c r="W138" i="489"/>
  <c r="H28" i="489"/>
  <c r="H456" i="489"/>
  <c r="K519" i="489" s="1"/>
  <c r="X497" i="489"/>
  <c r="S497" i="489"/>
  <c r="R336" i="489"/>
  <c r="Z335" i="489"/>
  <c r="Z338" i="489"/>
  <c r="Z332" i="489" a="1"/>
  <c r="Z332" i="489" s="1"/>
  <c r="Z336" i="489"/>
  <c r="Z337" i="489"/>
  <c r="J496" i="489" a="1"/>
  <c r="J496" i="489" s="1"/>
  <c r="J521" i="489"/>
  <c r="V456" i="489"/>
  <c r="W456" i="489" s="1"/>
  <c r="W422" i="489"/>
  <c r="V86" i="489"/>
  <c r="W29" i="489"/>
  <c r="K165" i="489"/>
  <c r="I169" i="489"/>
  <c r="J508" i="489"/>
  <c r="M508" i="489" s="1"/>
  <c r="J162" i="489" a="1"/>
  <c r="J162" i="489" s="1"/>
  <c r="J121" i="489" a="1"/>
  <c r="J121" i="489" s="1"/>
  <c r="K496" i="489"/>
  <c r="M496" i="489"/>
  <c r="H363" i="489"/>
  <c r="M316" i="489"/>
  <c r="M329" i="489" s="1"/>
  <c r="M292" i="489"/>
  <c r="M307" i="489" s="1"/>
  <c r="M257" i="489"/>
  <c r="M291" i="489" s="1"/>
  <c r="G497" i="489"/>
  <c r="V330" i="489"/>
  <c r="I339" i="489" s="1"/>
  <c r="M121" i="489"/>
  <c r="I330" i="489"/>
  <c r="B338" i="489" s="1"/>
  <c r="M511" i="489"/>
  <c r="K162" i="489"/>
  <c r="K137" i="489"/>
  <c r="W162" i="489"/>
  <c r="M138" i="489"/>
  <c r="M145" i="489" s="1"/>
  <c r="W28" i="489"/>
  <c r="G163" i="489"/>
  <c r="L521" i="489"/>
  <c r="W473" i="489"/>
  <c r="V480" i="489"/>
  <c r="W480" i="489" s="1"/>
  <c r="J512" i="489"/>
  <c r="M512" i="489" s="1"/>
  <c r="J256" i="489" a="1"/>
  <c r="J256" i="489" s="1"/>
  <c r="M332" i="489"/>
  <c r="K336" i="489"/>
  <c r="M336" i="489" s="1"/>
  <c r="J145" i="489" a="1"/>
  <c r="J145" i="489" s="1"/>
  <c r="H496" i="489"/>
  <c r="M364" i="489"/>
  <c r="M421" i="489" s="1"/>
  <c r="M520" i="489"/>
  <c r="H472" i="489"/>
  <c r="N456" i="489"/>
  <c r="M480" i="489"/>
  <c r="H329" i="489"/>
  <c r="K515" i="489" s="1"/>
  <c r="H315" i="489"/>
  <c r="H256" i="489"/>
  <c r="K512" i="489" s="1"/>
  <c r="I497" i="489"/>
  <c r="Z334" i="489"/>
  <c r="H307" i="489"/>
  <c r="K514" i="489" s="1"/>
  <c r="H291" i="489"/>
  <c r="O497" i="489"/>
  <c r="M517" i="489"/>
  <c r="M315" i="489"/>
  <c r="W256" i="489"/>
  <c r="W198" i="489"/>
  <c r="K330" i="489"/>
  <c r="E338" i="489" s="1"/>
  <c r="H198" i="489"/>
  <c r="K121" i="489"/>
  <c r="H86" i="489"/>
  <c r="Z333" i="489"/>
  <c r="G330" i="489"/>
  <c r="M162" i="489"/>
  <c r="M137" i="489"/>
  <c r="M7" i="489"/>
  <c r="M28" i="489" s="1"/>
  <c r="H285" i="434"/>
  <c r="H286" i="434"/>
  <c r="H287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N497" i="490" l="1"/>
  <c r="B506" i="490" s="1"/>
  <c r="E506" i="490" s="1"/>
  <c r="M534" i="490"/>
  <c r="K497" i="489"/>
  <c r="L497" i="489" s="1"/>
  <c r="AC330" i="489"/>
  <c r="J539" i="490"/>
  <c r="N497" i="489"/>
  <c r="T333" i="490"/>
  <c r="T337" i="490"/>
  <c r="R506" i="490"/>
  <c r="T502" i="490" s="1"/>
  <c r="V330" i="490"/>
  <c r="I339" i="490" s="1"/>
  <c r="W330" i="490"/>
  <c r="R339" i="489"/>
  <c r="T338" i="489" s="1"/>
  <c r="AC163" i="489"/>
  <c r="T336" i="490"/>
  <c r="K534" i="490"/>
  <c r="T334" i="490"/>
  <c r="M330" i="490"/>
  <c r="C520" i="490"/>
  <c r="E518" i="490" s="1"/>
  <c r="K163" i="490"/>
  <c r="E171" i="490" s="1"/>
  <c r="I171" i="490" s="1"/>
  <c r="M171" i="490" s="1"/>
  <c r="V163" i="490"/>
  <c r="I172" i="490" s="1"/>
  <c r="J163" i="490"/>
  <c r="M170" i="490" s="1"/>
  <c r="M163" i="490"/>
  <c r="W163" i="490"/>
  <c r="M163" i="489"/>
  <c r="K163" i="489"/>
  <c r="E171" i="489" s="1"/>
  <c r="I171" i="489" s="1"/>
  <c r="M171" i="489" s="1"/>
  <c r="C510" i="490"/>
  <c r="Q515" i="490"/>
  <c r="X172" i="490"/>
  <c r="Z166" i="490" s="1"/>
  <c r="K515" i="490"/>
  <c r="J330" i="490" a="1"/>
  <c r="J330" i="490" s="1"/>
  <c r="M337" i="490" s="1"/>
  <c r="B337" i="490"/>
  <c r="J554" i="490" s="1"/>
  <c r="L330" i="490"/>
  <c r="I337" i="490" s="1"/>
  <c r="K549" i="490"/>
  <c r="H330" i="490"/>
  <c r="E337" i="490" s="1"/>
  <c r="X506" i="490"/>
  <c r="Z499" i="490" s="1" a="1"/>
  <c r="Z499" i="490" s="1"/>
  <c r="K557" i="490"/>
  <c r="T332" i="490" a="1"/>
  <c r="T332" i="490" s="1"/>
  <c r="L497" i="490"/>
  <c r="I504" i="490" s="1"/>
  <c r="K556" i="490"/>
  <c r="K535" i="490"/>
  <c r="T338" i="490"/>
  <c r="T335" i="490"/>
  <c r="B170" i="490"/>
  <c r="I170" i="490"/>
  <c r="X339" i="490"/>
  <c r="M497" i="490"/>
  <c r="R172" i="490"/>
  <c r="V497" i="490"/>
  <c r="H497" i="490"/>
  <c r="E504" i="490" s="1"/>
  <c r="W330" i="489"/>
  <c r="M497" i="489"/>
  <c r="J330" i="489" a="1"/>
  <c r="J330" i="489" s="1"/>
  <c r="M337" i="489" s="1"/>
  <c r="B337" i="489"/>
  <c r="J516" i="489" s="1"/>
  <c r="L330" i="489"/>
  <c r="I337" i="489" s="1"/>
  <c r="K511" i="489"/>
  <c r="H330" i="489"/>
  <c r="E337" i="489" s="1"/>
  <c r="K513" i="489"/>
  <c r="T335" i="489"/>
  <c r="B170" i="489"/>
  <c r="J163" i="489" a="1"/>
  <c r="J163" i="489" s="1"/>
  <c r="M170" i="489" s="1"/>
  <c r="K517" i="489"/>
  <c r="H497" i="489"/>
  <c r="K169" i="489"/>
  <c r="M169" i="489" s="1"/>
  <c r="M165" i="489"/>
  <c r="W86" i="489"/>
  <c r="W163" i="489" s="1"/>
  <c r="V163" i="489"/>
  <c r="I172" i="489" s="1"/>
  <c r="I338" i="489"/>
  <c r="M338" i="489" s="1"/>
  <c r="M330" i="489"/>
  <c r="Z339" i="489"/>
  <c r="K520" i="489"/>
  <c r="K521" i="489"/>
  <c r="J522" i="489"/>
  <c r="J497" i="489" a="1"/>
  <c r="J497" i="489" s="1"/>
  <c r="V497" i="489"/>
  <c r="M521" i="489"/>
  <c r="G472" i="125"/>
  <c r="M339" i="489" l="1" a="1"/>
  <c r="M339" i="489" s="1"/>
  <c r="T505" i="490"/>
  <c r="E515" i="490"/>
  <c r="T337" i="489"/>
  <c r="T332" i="489" a="1"/>
  <c r="T332" i="489" s="1"/>
  <c r="T333" i="489"/>
  <c r="E519" i="490"/>
  <c r="G510" i="490"/>
  <c r="K510" i="490" s="1"/>
  <c r="O510" i="490" s="1"/>
  <c r="T504" i="490"/>
  <c r="T503" i="490"/>
  <c r="T500" i="490"/>
  <c r="T499" i="490" a="1"/>
  <c r="T499" i="490" s="1"/>
  <c r="M339" i="490" a="1"/>
  <c r="M339" i="490" s="1"/>
  <c r="T501" i="490"/>
  <c r="L163" i="489"/>
  <c r="I170" i="489" s="1"/>
  <c r="T334" i="489"/>
  <c r="T336" i="489"/>
  <c r="E517" i="490"/>
  <c r="E516" i="490"/>
  <c r="E514" i="490"/>
  <c r="Z500" i="490"/>
  <c r="K520" i="490"/>
  <c r="M515" i="490" s="1"/>
  <c r="T171" i="490"/>
  <c r="T168" i="490"/>
  <c r="T167" i="490"/>
  <c r="T165" i="490" a="1"/>
  <c r="T165" i="490" s="1"/>
  <c r="T170" i="490"/>
  <c r="T169" i="490"/>
  <c r="Z332" i="490" a="1"/>
  <c r="Z332" i="490" s="1"/>
  <c r="Z336" i="490"/>
  <c r="Z338" i="490"/>
  <c r="Z335" i="490"/>
  <c r="Z337" i="490"/>
  <c r="Z334" i="490"/>
  <c r="M172" i="490" a="1"/>
  <c r="M172" i="490" s="1"/>
  <c r="T339" i="490"/>
  <c r="I506" i="490"/>
  <c r="M506" i="490" s="1" a="1"/>
  <c r="M506" i="490" s="1"/>
  <c r="W497" i="490"/>
  <c r="J547" i="490"/>
  <c r="C509" i="490"/>
  <c r="Z502" i="490"/>
  <c r="Z504" i="490"/>
  <c r="Z501" i="490"/>
  <c r="Z503" i="490"/>
  <c r="Z505" i="490"/>
  <c r="Q520" i="490"/>
  <c r="S515" i="490" s="1"/>
  <c r="Z171" i="490"/>
  <c r="Z165" i="490" a="1"/>
  <c r="Z165" i="490" s="1"/>
  <c r="Z168" i="490"/>
  <c r="Z169" i="490"/>
  <c r="Z170" i="490"/>
  <c r="Z167" i="490"/>
  <c r="Z333" i="490"/>
  <c r="T166" i="490"/>
  <c r="W497" i="489"/>
  <c r="J509" i="489"/>
  <c r="M172" i="489" a="1"/>
  <c r="M172" i="489" s="1"/>
  <c r="T339" i="489" l="1"/>
  <c r="T506" i="490"/>
  <c r="E520" i="490"/>
  <c r="Z506" i="490"/>
  <c r="M516" i="490"/>
  <c r="M517" i="490"/>
  <c r="M514" i="490" a="1"/>
  <c r="M514" i="490" s="1"/>
  <c r="M519" i="490"/>
  <c r="M518" i="490"/>
  <c r="T172" i="490"/>
  <c r="S514" i="490" a="1"/>
  <c r="S514" i="490" s="1"/>
  <c r="S519" i="490"/>
  <c r="S517" i="490"/>
  <c r="S518" i="490"/>
  <c r="S516" i="490"/>
  <c r="O509" i="490" a="1"/>
  <c r="O509" i="490" s="1"/>
  <c r="K509" i="490"/>
  <c r="Z172" i="490"/>
  <c r="K511" i="490"/>
  <c r="O511" i="490" s="1" a="1"/>
  <c r="O511" i="490" s="1"/>
  <c r="Z339" i="490"/>
  <c r="S520" i="490" l="1"/>
  <c r="M520" i="490"/>
  <c r="X505" i="434"/>
  <c r="X504" i="434"/>
  <c r="X503" i="434"/>
  <c r="X502" i="434"/>
  <c r="X501" i="434"/>
  <c r="X338" i="434"/>
  <c r="X337" i="434"/>
  <c r="X336" i="434"/>
  <c r="X335" i="434"/>
  <c r="X332" i="434"/>
  <c r="X165" i="434"/>
  <c r="X168" i="434"/>
  <c r="X169" i="434"/>
  <c r="X170" i="434"/>
  <c r="K450" i="434" a="1"/>
  <c r="K450" i="434" s="1"/>
  <c r="M450" i="434" s="1"/>
  <c r="K451" i="434" a="1"/>
  <c r="K451" i="434" s="1"/>
  <c r="M451" i="434" s="1"/>
  <c r="K452" i="434" a="1"/>
  <c r="K452" i="434" s="1"/>
  <c r="M452" i="434" s="1"/>
  <c r="K453" i="434" a="1"/>
  <c r="K453" i="434" s="1"/>
  <c r="M453" i="434" s="1"/>
  <c r="K454" i="434" a="1"/>
  <c r="K454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415" i="434" a="1"/>
  <c r="K415" i="434" s="1"/>
  <c r="M415" i="434" s="1"/>
  <c r="K414" i="434" a="1"/>
  <c r="K414" i="434" s="1"/>
  <c r="M414" i="434" s="1"/>
  <c r="K413" i="434" a="1"/>
  <c r="K413" i="434" s="1"/>
  <c r="M413" i="434" s="1"/>
  <c r="K412" i="434" a="1"/>
  <c r="K412" i="434" s="1"/>
  <c r="M412" i="434" s="1"/>
  <c r="K411" i="434" a="1"/>
  <c r="K411" i="434" s="1"/>
  <c r="M411" i="434" s="1"/>
  <c r="K388" i="434" a="1"/>
  <c r="K388" i="434" s="1"/>
  <c r="M388" i="434" s="1"/>
  <c r="K389" i="434" a="1"/>
  <c r="K389" i="434" s="1"/>
  <c r="M389" i="434" s="1"/>
  <c r="K390" i="434" a="1"/>
  <c r="K390" i="434" s="1"/>
  <c r="M390" i="434" s="1"/>
  <c r="K391" i="434" a="1"/>
  <c r="K391" i="434" s="1"/>
  <c r="M391" i="434" s="1"/>
  <c r="M241" i="434"/>
  <c r="K238" i="434" a="1"/>
  <c r="K238" i="434" s="1"/>
  <c r="M238" i="434" s="1"/>
  <c r="K239" i="434" a="1"/>
  <c r="K239" i="434" s="1"/>
  <c r="M239" i="434" s="1"/>
  <c r="N223" i="434"/>
  <c r="N224" i="434"/>
  <c r="N225" i="434"/>
  <c r="N226" i="434"/>
  <c r="N227" i="434"/>
  <c r="K223" i="434" a="1"/>
  <c r="K223" i="434" s="1"/>
  <c r="M223" i="434" s="1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246" i="434" a="1"/>
  <c r="K246" i="434" s="1"/>
  <c r="M246" i="434" s="1"/>
  <c r="K369" i="434" a="1"/>
  <c r="K369" i="434" s="1"/>
  <c r="M369" i="434" s="1"/>
  <c r="K370" i="434" a="1"/>
  <c r="K370" i="434" s="1"/>
  <c r="M370" i="434" s="1"/>
  <c r="K371" i="434" a="1"/>
  <c r="K371" i="434" s="1"/>
  <c r="M371" i="434" s="1"/>
  <c r="H450" i="434"/>
  <c r="H451" i="434"/>
  <c r="H452" i="434"/>
  <c r="H453" i="434"/>
  <c r="H454" i="434"/>
  <c r="H454" i="125"/>
  <c r="H453" i="125"/>
  <c r="H452" i="125"/>
  <c r="H451" i="125"/>
  <c r="H450" i="125"/>
  <c r="X504" i="125"/>
  <c r="K420" i="125" a="1"/>
  <c r="K420" i="125" s="1"/>
  <c r="K419" i="125" a="1"/>
  <c r="K419" i="125" s="1"/>
  <c r="K418" i="125" a="1"/>
  <c r="K418" i="125" s="1"/>
  <c r="K417" i="125" a="1"/>
  <c r="K417" i="125" s="1"/>
  <c r="K416" i="125" a="1"/>
  <c r="K416" i="125" s="1"/>
  <c r="K415" i="125" a="1"/>
  <c r="K415" i="125" s="1"/>
  <c r="K414" i="125" a="1"/>
  <c r="K414" i="125" s="1"/>
  <c r="K413" i="125" a="1"/>
  <c r="K413" i="125" s="1"/>
  <c r="K412" i="125" a="1"/>
  <c r="K412" i="125" s="1"/>
  <c r="K411" i="125" a="1"/>
  <c r="K411" i="125" s="1"/>
  <c r="K391" i="125" a="1"/>
  <c r="K391" i="125" s="1"/>
  <c r="K390" i="125" a="1"/>
  <c r="K390" i="125" s="1"/>
  <c r="K389" i="125" a="1"/>
  <c r="K389" i="125" s="1"/>
  <c r="K388" i="125" a="1"/>
  <c r="K388" i="125" s="1"/>
  <c r="K371" i="125" a="1"/>
  <c r="K371" i="125" s="1"/>
  <c r="K370" i="125" a="1"/>
  <c r="K370" i="125" s="1"/>
  <c r="K369" i="125" a="1"/>
  <c r="K369" i="125" s="1"/>
  <c r="X503" i="125"/>
  <c r="X502" i="125"/>
  <c r="X501" i="125"/>
  <c r="X338" i="125"/>
  <c r="K249" i="125" a="1"/>
  <c r="K249" i="125" s="1"/>
  <c r="K248" i="125" a="1"/>
  <c r="K248" i="125" s="1"/>
  <c r="K247" i="125" a="1"/>
  <c r="K247" i="125" s="1"/>
  <c r="K246" i="125" a="1"/>
  <c r="K246" i="125" s="1"/>
  <c r="M241" i="125"/>
  <c r="K239" i="125" a="1"/>
  <c r="K239" i="125" s="1"/>
  <c r="K238" i="125" a="1"/>
  <c r="K238" i="125" s="1"/>
  <c r="K226" i="125" a="1"/>
  <c r="K226" i="125" s="1"/>
  <c r="M226" i="125" s="1"/>
  <c r="K225" i="125" a="1"/>
  <c r="K225" i="125" s="1"/>
  <c r="K224" i="125" a="1"/>
  <c r="K224" i="125" s="1"/>
  <c r="M224" i="125" s="1"/>
  <c r="K223" i="125" a="1"/>
  <c r="K223" i="125" s="1"/>
  <c r="X337" i="125"/>
  <c r="X336" i="125"/>
  <c r="X335" i="125"/>
  <c r="K117" i="125" a="1"/>
  <c r="K117" i="125" s="1"/>
  <c r="K116" i="125" a="1"/>
  <c r="K116" i="125" s="1"/>
  <c r="K115" i="125" a="1"/>
  <c r="K115" i="125" s="1"/>
  <c r="K79" i="125" a="1"/>
  <c r="K79" i="125" s="1"/>
  <c r="K78" i="125" a="1"/>
  <c r="K78" i="125" s="1"/>
  <c r="K77" i="125" a="1"/>
  <c r="K77" i="125" s="1"/>
  <c r="K76" i="125" a="1"/>
  <c r="K76" i="125" s="1"/>
  <c r="K68" i="125" a="1"/>
  <c r="K68" i="125" s="1"/>
  <c r="X170" i="125"/>
  <c r="X169" i="125"/>
  <c r="X168" i="125"/>
  <c r="M414" i="125" l="1"/>
  <c r="M388" i="125"/>
  <c r="M390" i="125"/>
  <c r="M411" i="125"/>
  <c r="M413" i="125"/>
  <c r="M415" i="125"/>
  <c r="M416" i="125"/>
  <c r="M417" i="125"/>
  <c r="M418" i="125"/>
  <c r="M420" i="125"/>
  <c r="M389" i="125"/>
  <c r="M391" i="125"/>
  <c r="M412" i="125"/>
  <c r="M419" i="125"/>
  <c r="K453" i="125" a="1"/>
  <c r="K453" i="125" s="1"/>
  <c r="M453" i="125" s="1"/>
  <c r="K451" i="125" a="1"/>
  <c r="K451" i="125" s="1"/>
  <c r="M451" i="125" s="1"/>
  <c r="K454" i="125" a="1"/>
  <c r="K454" i="125" s="1"/>
  <c r="K452" i="125" a="1"/>
  <c r="K452" i="125" s="1"/>
  <c r="M452" i="125" s="1"/>
  <c r="K450" i="125" a="1"/>
  <c r="K450" i="125" s="1"/>
  <c r="M450" i="125" s="1"/>
  <c r="M223" i="125"/>
  <c r="M238" i="125"/>
  <c r="M225" i="125"/>
  <c r="M239" i="125"/>
  <c r="M76" i="125"/>
  <c r="M77" i="125"/>
  <c r="M78" i="125"/>
  <c r="M79" i="125"/>
  <c r="M369" i="125"/>
  <c r="M370" i="125"/>
  <c r="M371" i="125"/>
  <c r="M246" i="125"/>
  <c r="M247" i="125"/>
  <c r="M248" i="125"/>
  <c r="M249" i="125"/>
  <c r="H34" i="434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3" i="489" l="1"/>
  <c r="T163" i="489"/>
  <c r="X163" i="489"/>
  <c r="Z163" i="489"/>
  <c r="S163" i="489"/>
  <c r="U163" i="489"/>
  <c r="Y163" i="489"/>
  <c r="AA163" i="489"/>
  <c r="H121" i="490"/>
  <c r="X332" i="125"/>
  <c r="X505" i="125"/>
  <c r="X165" i="125"/>
  <c r="H121" i="489" l="1"/>
  <c r="H162" i="125"/>
  <c r="T525" i="490" a="1"/>
  <c r="T525" i="490" s="1"/>
  <c r="J525" i="490"/>
  <c r="Q525" i="490" s="1"/>
  <c r="T524" i="490" a="1"/>
  <c r="T524" i="490" s="1"/>
  <c r="J524" i="490"/>
  <c r="Q524" i="490" s="1"/>
  <c r="C526" i="490"/>
  <c r="T526" i="490" s="1" a="1"/>
  <c r="T526" i="490" s="1"/>
  <c r="J523" i="490"/>
  <c r="T523" i="490" a="1"/>
  <c r="T523" i="490" s="1"/>
  <c r="N162" i="490"/>
  <c r="N145" i="489"/>
  <c r="H137" i="489"/>
  <c r="N137" i="490"/>
  <c r="X166" i="489"/>
  <c r="P163" i="489"/>
  <c r="X167" i="489" s="1"/>
  <c r="O163" i="489"/>
  <c r="R168" i="489"/>
  <c r="N162" i="489"/>
  <c r="N145" i="490"/>
  <c r="H137" i="490"/>
  <c r="H162" i="489"/>
  <c r="H162" i="490"/>
  <c r="H145" i="489"/>
  <c r="H145" i="490"/>
  <c r="N137" i="489"/>
  <c r="N121" i="490"/>
  <c r="N121" i="489"/>
  <c r="N86" i="489"/>
  <c r="N86" i="490"/>
  <c r="N28" i="490"/>
  <c r="N28" i="489"/>
  <c r="K498" i="489"/>
  <c r="K544" i="490"/>
  <c r="K536" i="490"/>
  <c r="N256" i="489"/>
  <c r="N198" i="489"/>
  <c r="N198" i="490"/>
  <c r="N256" i="490"/>
  <c r="H493" i="125"/>
  <c r="H494" i="125"/>
  <c r="H163" i="489" l="1"/>
  <c r="E170" i="489" s="1"/>
  <c r="H163" i="490"/>
  <c r="E170" i="490" s="1"/>
  <c r="G509" i="490" s="1"/>
  <c r="N163" i="489"/>
  <c r="B172" i="489" s="1"/>
  <c r="E172" i="489" s="1"/>
  <c r="N163" i="490"/>
  <c r="B172" i="490" s="1"/>
  <c r="E172" i="490" s="1"/>
  <c r="S525" i="490" a="1"/>
  <c r="S525" i="490" s="1"/>
  <c r="R525" i="490"/>
  <c r="R524" i="490"/>
  <c r="S524" i="490" a="1"/>
  <c r="S524" i="490" s="1"/>
  <c r="J526" i="490"/>
  <c r="Q523" i="490"/>
  <c r="K546" i="490"/>
  <c r="K538" i="490"/>
  <c r="K545" i="490"/>
  <c r="K537" i="490"/>
  <c r="X172" i="489"/>
  <c r="Z167" i="489" s="1"/>
  <c r="K508" i="489"/>
  <c r="R172" i="489"/>
  <c r="T168" i="489" s="1"/>
  <c r="N330" i="490"/>
  <c r="B339" i="490" s="1"/>
  <c r="N330" i="489"/>
  <c r="B339" i="489" s="1"/>
  <c r="H485" i="434"/>
  <c r="R523" i="490" l="1"/>
  <c r="R526" i="490" s="1"/>
  <c r="Q526" i="490"/>
  <c r="S526" i="490" s="1" a="1"/>
  <c r="S526" i="490" s="1"/>
  <c r="S523" i="490"/>
  <c r="T166" i="489"/>
  <c r="T169" i="489"/>
  <c r="T165" i="489" a="1"/>
  <c r="T165" i="489" s="1"/>
  <c r="T171" i="489"/>
  <c r="T170" i="489"/>
  <c r="T167" i="489"/>
  <c r="Z166" i="489"/>
  <c r="Z169" i="489"/>
  <c r="Z168" i="489"/>
  <c r="Z171" i="489"/>
  <c r="Z165" i="489" a="1"/>
  <c r="Z165" i="489" s="1"/>
  <c r="Z170" i="489"/>
  <c r="E339" i="490"/>
  <c r="C511" i="490"/>
  <c r="G511" i="490" s="1"/>
  <c r="E339" i="489"/>
  <c r="T172" i="489" l="1"/>
  <c r="Z172" i="489"/>
  <c r="P526" i="434" l="1"/>
  <c r="O526" i="434"/>
  <c r="N526" i="434"/>
  <c r="M526" i="434"/>
  <c r="L526" i="434"/>
  <c r="K526" i="434"/>
  <c r="I526" i="434"/>
  <c r="H526" i="434"/>
  <c r="G526" i="434"/>
  <c r="F526" i="434"/>
  <c r="E526" i="434"/>
  <c r="D526" i="434"/>
  <c r="C525" i="434"/>
  <c r="T525" i="434" s="1" a="1"/>
  <c r="T525" i="434" s="1"/>
  <c r="C524" i="434"/>
  <c r="T524" i="434" s="1" a="1"/>
  <c r="T524" i="434" s="1"/>
  <c r="C523" i="434"/>
  <c r="G507" i="434"/>
  <c r="N507" i="434" s="1"/>
  <c r="G503" i="434"/>
  <c r="C503" i="434"/>
  <c r="I502" i="434"/>
  <c r="E502" i="434"/>
  <c r="I501" i="434"/>
  <c r="E501" i="434"/>
  <c r="I500" i="434"/>
  <c r="E500" i="434"/>
  <c r="I499" i="434"/>
  <c r="I503" i="434" s="1"/>
  <c r="E499" i="434"/>
  <c r="E503" i="434" s="1"/>
  <c r="AA496" i="434"/>
  <c r="Z496" i="434"/>
  <c r="Y496" i="434"/>
  <c r="X496" i="434"/>
  <c r="U496" i="434"/>
  <c r="T496" i="434"/>
  <c r="S496" i="434"/>
  <c r="R496" i="434"/>
  <c r="Q496" i="434"/>
  <c r="P496" i="434"/>
  <c r="O496" i="434"/>
  <c r="I496" i="434"/>
  <c r="G496" i="434"/>
  <c r="V491" i="434"/>
  <c r="W491" i="434" s="1"/>
  <c r="N491" i="434"/>
  <c r="K491" i="434" a="1"/>
  <c r="K491" i="434" s="1"/>
  <c r="M491" i="434" s="1"/>
  <c r="J491" i="434" a="1"/>
  <c r="J491" i="434" s="1"/>
  <c r="D491" i="434"/>
  <c r="H491" i="434" s="1"/>
  <c r="V488" i="434"/>
  <c r="W488" i="434" s="1"/>
  <c r="N488" i="434"/>
  <c r="K488" i="434" a="1"/>
  <c r="K488" i="434" s="1"/>
  <c r="M488" i="434" s="1"/>
  <c r="J488" i="434" a="1"/>
  <c r="J488" i="434" s="1"/>
  <c r="H488" i="434"/>
  <c r="V487" i="434"/>
  <c r="W487" i="434" s="1"/>
  <c r="N487" i="434"/>
  <c r="K487" i="434" a="1"/>
  <c r="K487" i="434" s="1"/>
  <c r="M487" i="434" s="1"/>
  <c r="J487" i="434" a="1"/>
  <c r="J487" i="434" s="1"/>
  <c r="H487" i="434"/>
  <c r="V484" i="434"/>
  <c r="W484" i="434" s="1"/>
  <c r="N484" i="434"/>
  <c r="K484" i="434" a="1"/>
  <c r="K484" i="434" s="1"/>
  <c r="M484" i="434" s="1"/>
  <c r="J484" i="434" a="1"/>
  <c r="J484" i="434" s="1"/>
  <c r="H484" i="434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J481" i="434" a="1"/>
  <c r="J481" i="434" s="1"/>
  <c r="H481" i="434"/>
  <c r="AA480" i="434"/>
  <c r="Z480" i="434"/>
  <c r="Y480" i="434"/>
  <c r="X480" i="434"/>
  <c r="U480" i="434"/>
  <c r="T480" i="434"/>
  <c r="S480" i="434"/>
  <c r="Q480" i="434"/>
  <c r="P480" i="434"/>
  <c r="O480" i="434"/>
  <c r="I480" i="434"/>
  <c r="G480" i="434"/>
  <c r="V479" i="434"/>
  <c r="W479" i="434" s="1"/>
  <c r="N479" i="434"/>
  <c r="K479" i="434" a="1"/>
  <c r="K479" i="434" s="1"/>
  <c r="M479" i="434" s="1"/>
  <c r="J479" i="434" a="1"/>
  <c r="J479" i="434" s="1"/>
  <c r="H479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N473" i="434"/>
  <c r="K473" i="434" a="1"/>
  <c r="K473" i="434" s="1"/>
  <c r="J473" i="434" a="1"/>
  <c r="J473" i="434" s="1"/>
  <c r="H473" i="434"/>
  <c r="AA472" i="434"/>
  <c r="Z472" i="434"/>
  <c r="Y472" i="434"/>
  <c r="X472" i="434"/>
  <c r="U472" i="434"/>
  <c r="T472" i="434"/>
  <c r="S472" i="434"/>
  <c r="Q472" i="434"/>
  <c r="P472" i="434"/>
  <c r="O472" i="434"/>
  <c r="I472" i="434"/>
  <c r="G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K461" i="434" a="1"/>
  <c r="K461" i="434" s="1"/>
  <c r="M461" i="434" s="1"/>
  <c r="J461" i="434" a="1"/>
  <c r="J461" i="434" s="1"/>
  <c r="H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K459" i="434" a="1"/>
  <c r="K459" i="434" s="1"/>
  <c r="M459" i="434" s="1"/>
  <c r="J459" i="434" a="1"/>
  <c r="J459" i="434" s="1"/>
  <c r="H459" i="434"/>
  <c r="V458" i="434"/>
  <c r="W458" i="434" s="1"/>
  <c r="N458" i="434"/>
  <c r="K458" i="434" a="1"/>
  <c r="K458" i="434" s="1"/>
  <c r="M458" i="434" s="1"/>
  <c r="J458" i="434" a="1"/>
  <c r="J458" i="434" s="1"/>
  <c r="H458" i="434"/>
  <c r="V457" i="434"/>
  <c r="N457" i="434"/>
  <c r="K457" i="434" a="1"/>
  <c r="K457" i="434" s="1"/>
  <c r="M457" i="434" s="1"/>
  <c r="J457" i="434" a="1"/>
  <c r="J457" i="434" s="1"/>
  <c r="H457" i="434"/>
  <c r="AA456" i="434"/>
  <c r="Z456" i="434"/>
  <c r="Y456" i="434"/>
  <c r="X456" i="434"/>
  <c r="U456" i="434"/>
  <c r="T456" i="434"/>
  <c r="S456" i="434"/>
  <c r="R456" i="434"/>
  <c r="Q456" i="434"/>
  <c r="P456" i="434"/>
  <c r="O456" i="434"/>
  <c r="I456" i="434"/>
  <c r="G456" i="434"/>
  <c r="V455" i="434"/>
  <c r="W455" i="434" s="1"/>
  <c r="N455" i="434"/>
  <c r="K455" i="434" a="1"/>
  <c r="K455" i="434" s="1"/>
  <c r="M455" i="434" s="1"/>
  <c r="J455" i="434" a="1"/>
  <c r="J455" i="434" s="1"/>
  <c r="H455" i="434"/>
  <c r="V454" i="434"/>
  <c r="W454" i="434" s="1"/>
  <c r="N454" i="434"/>
  <c r="M454" i="434"/>
  <c r="J454" i="434" a="1"/>
  <c r="J454" i="434" s="1"/>
  <c r="V453" i="434"/>
  <c r="W453" i="434" s="1"/>
  <c r="N453" i="434"/>
  <c r="J453" i="434" a="1"/>
  <c r="J453" i="434" s="1"/>
  <c r="V449" i="434"/>
  <c r="W449" i="434" s="1"/>
  <c r="N449" i="434"/>
  <c r="K449" i="434" a="1"/>
  <c r="K449" i="434" s="1"/>
  <c r="M449" i="434" s="1"/>
  <c r="J449" i="434" a="1"/>
  <c r="J449" i="434" s="1"/>
  <c r="H449" i="434"/>
  <c r="V448" i="434"/>
  <c r="W448" i="434" s="1"/>
  <c r="N448" i="434"/>
  <c r="K448" i="434" a="1"/>
  <c r="K448" i="434" s="1"/>
  <c r="M448" i="434" s="1"/>
  <c r="J448" i="434" a="1"/>
  <c r="J448" i="434" s="1"/>
  <c r="H448" i="434"/>
  <c r="N447" i="434"/>
  <c r="K447" i="434" a="1"/>
  <c r="K447" i="434" s="1"/>
  <c r="M447" i="434" s="1"/>
  <c r="H447" i="434"/>
  <c r="N446" i="434"/>
  <c r="K446" i="434" a="1"/>
  <c r="K446" i="434" s="1"/>
  <c r="M446" i="434" s="1"/>
  <c r="H446" i="434"/>
  <c r="N445" i="434"/>
  <c r="K445" i="434" a="1"/>
  <c r="K445" i="434" s="1"/>
  <c r="M445" i="434" s="1"/>
  <c r="H445" i="434"/>
  <c r="N444" i="434"/>
  <c r="K444" i="434" a="1"/>
  <c r="K444" i="434" s="1"/>
  <c r="M444" i="434" s="1"/>
  <c r="H444" i="434"/>
  <c r="N443" i="434"/>
  <c r="K443" i="434" a="1"/>
  <c r="K443" i="434" s="1"/>
  <c r="M443" i="434" s="1"/>
  <c r="H443" i="434"/>
  <c r="N442" i="434"/>
  <c r="K442" i="434" a="1"/>
  <c r="K442" i="434" s="1"/>
  <c r="M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N429" i="434"/>
  <c r="K429" i="434" a="1"/>
  <c r="K429" i="434" s="1"/>
  <c r="M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W427" i="434" s="1"/>
  <c r="N427" i="434"/>
  <c r="K427" i="434" a="1"/>
  <c r="K427" i="434" s="1"/>
  <c r="M427" i="434" s="1"/>
  <c r="J427" i="434" a="1"/>
  <c r="J427" i="434" s="1"/>
  <c r="H427" i="434"/>
  <c r="V426" i="434"/>
  <c r="W426" i="434" s="1"/>
  <c r="N426" i="434"/>
  <c r="K426" i="434" a="1"/>
  <c r="K426" i="434" s="1"/>
  <c r="M426" i="434" s="1"/>
  <c r="J426" i="434" a="1"/>
  <c r="J426" i="434" s="1"/>
  <c r="H426" i="434"/>
  <c r="V425" i="434"/>
  <c r="W425" i="434" s="1"/>
  <c r="N425" i="434"/>
  <c r="K425" i="434" a="1"/>
  <c r="K425" i="434" s="1"/>
  <c r="M425" i="434" s="1"/>
  <c r="J425" i="434" a="1"/>
  <c r="J425" i="434" s="1"/>
  <c r="H425" i="434"/>
  <c r="V424" i="434"/>
  <c r="W424" i="434" s="1"/>
  <c r="N424" i="434"/>
  <c r="K424" i="434" a="1"/>
  <c r="K424" i="434" s="1"/>
  <c r="M424" i="434" s="1"/>
  <c r="J424" i="434" a="1"/>
  <c r="J424" i="434" s="1"/>
  <c r="H424" i="434"/>
  <c r="V423" i="434"/>
  <c r="W423" i="434" s="1"/>
  <c r="N423" i="434"/>
  <c r="K423" i="434" a="1"/>
  <c r="K423" i="434" s="1"/>
  <c r="M423" i="434" s="1"/>
  <c r="J423" i="434" a="1"/>
  <c r="J423" i="434" s="1"/>
  <c r="H423" i="434"/>
  <c r="V422" i="434"/>
  <c r="N422" i="434"/>
  <c r="K422" i="434" a="1"/>
  <c r="K422" i="434" s="1"/>
  <c r="J422" i="434" a="1"/>
  <c r="J422" i="434" s="1"/>
  <c r="H422" i="434"/>
  <c r="AA421" i="434"/>
  <c r="Z421" i="434"/>
  <c r="Y421" i="434"/>
  <c r="X421" i="434"/>
  <c r="U421" i="434"/>
  <c r="T421" i="434"/>
  <c r="S421" i="434"/>
  <c r="R421" i="434"/>
  <c r="Q421" i="434"/>
  <c r="P421" i="434"/>
  <c r="O421" i="434"/>
  <c r="I421" i="434"/>
  <c r="G421" i="434"/>
  <c r="H420" i="434"/>
  <c r="H419" i="434"/>
  <c r="H418" i="434"/>
  <c r="H417" i="434"/>
  <c r="H416" i="434"/>
  <c r="H415" i="434"/>
  <c r="H414" i="434"/>
  <c r="H413" i="434"/>
  <c r="H412" i="434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V408" i="434"/>
  <c r="W408" i="434" s="1"/>
  <c r="N408" i="434"/>
  <c r="K408" i="434" a="1"/>
  <c r="K408" i="434" s="1"/>
  <c r="M408" i="434" s="1"/>
  <c r="J408" i="434" a="1"/>
  <c r="J408" i="434" s="1"/>
  <c r="H408" i="434"/>
  <c r="V407" i="434"/>
  <c r="W407" i="434" s="1"/>
  <c r="N407" i="434"/>
  <c r="K407" i="434" a="1"/>
  <c r="K407" i="434" s="1"/>
  <c r="M407" i="434" s="1"/>
  <c r="J407" i="434" a="1"/>
  <c r="J407" i="434" s="1"/>
  <c r="H407" i="434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H403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V396" i="434"/>
  <c r="W396" i="434" s="1"/>
  <c r="N396" i="434"/>
  <c r="K396" i="434" a="1"/>
  <c r="K396" i="434" s="1"/>
  <c r="M396" i="434" s="1"/>
  <c r="J396" i="434" a="1"/>
  <c r="J396" i="434" s="1"/>
  <c r="H396" i="434"/>
  <c r="V395" i="434"/>
  <c r="W395" i="434" s="1"/>
  <c r="N395" i="434"/>
  <c r="K395" i="434" a="1"/>
  <c r="K395" i="434" s="1"/>
  <c r="M395" i="434" s="1"/>
  <c r="J395" i="434" a="1"/>
  <c r="J395" i="434" s="1"/>
  <c r="H395" i="434"/>
  <c r="V394" i="434"/>
  <c r="W394" i="434" s="1"/>
  <c r="N394" i="434"/>
  <c r="K394" i="434" a="1"/>
  <c r="K394" i="434" s="1"/>
  <c r="M394" i="434" s="1"/>
  <c r="J394" i="434" a="1"/>
  <c r="J394" i="434" s="1"/>
  <c r="H394" i="434"/>
  <c r="V393" i="434"/>
  <c r="W393" i="434" s="1"/>
  <c r="N393" i="434"/>
  <c r="K393" i="434" a="1"/>
  <c r="K393" i="434" s="1"/>
  <c r="M393" i="434" s="1"/>
  <c r="J393" i="434" a="1"/>
  <c r="J393" i="434" s="1"/>
  <c r="H393" i="434"/>
  <c r="V392" i="434"/>
  <c r="W392" i="434" s="1"/>
  <c r="N392" i="434"/>
  <c r="K392" i="434" a="1"/>
  <c r="K392" i="434" s="1"/>
  <c r="M392" i="434" s="1"/>
  <c r="J392" i="434" a="1"/>
  <c r="J392" i="434" s="1"/>
  <c r="H392" i="434"/>
  <c r="H391" i="434"/>
  <c r="H390" i="434"/>
  <c r="H389" i="434"/>
  <c r="H388" i="434"/>
  <c r="N387" i="434"/>
  <c r="K387" i="434" a="1"/>
  <c r="K387" i="434" s="1"/>
  <c r="M387" i="434" s="1"/>
  <c r="H387" i="434"/>
  <c r="N386" i="434"/>
  <c r="K386" i="434" a="1"/>
  <c r="K386" i="434" s="1"/>
  <c r="M386" i="434" s="1"/>
  <c r="H386" i="434"/>
  <c r="N385" i="434"/>
  <c r="K385" i="434" a="1"/>
  <c r="K385" i="434" s="1"/>
  <c r="M385" i="434" s="1"/>
  <c r="H385" i="434"/>
  <c r="N384" i="434"/>
  <c r="K384" i="434" a="1"/>
  <c r="K384" i="434" s="1"/>
  <c r="M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6" i="434"/>
  <c r="W376" i="434" s="1"/>
  <c r="N376" i="434"/>
  <c r="K376" i="434" a="1"/>
  <c r="K376" i="434" s="1"/>
  <c r="M376" i="434" s="1"/>
  <c r="J376" i="434" a="1"/>
  <c r="J376" i="434" s="1"/>
  <c r="H376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H373" i="434"/>
  <c r="V372" i="434"/>
  <c r="W372" i="434" s="1"/>
  <c r="N372" i="434"/>
  <c r="K372" i="434" a="1"/>
  <c r="K372" i="434" s="1"/>
  <c r="M372" i="434" s="1"/>
  <c r="J372" i="434" a="1"/>
  <c r="J372" i="434" s="1"/>
  <c r="H372" i="434"/>
  <c r="V368" i="434"/>
  <c r="W368" i="434" s="1"/>
  <c r="N368" i="434"/>
  <c r="K368" i="434" a="1"/>
  <c r="K368" i="434" s="1"/>
  <c r="M368" i="434" s="1"/>
  <c r="J368" i="434" a="1"/>
  <c r="J368" i="434" s="1"/>
  <c r="H368" i="434"/>
  <c r="V367" i="434"/>
  <c r="W367" i="434" s="1"/>
  <c r="N367" i="434"/>
  <c r="K367" i="434" a="1"/>
  <c r="K367" i="434" s="1"/>
  <c r="M367" i="434" s="1"/>
  <c r="J367" i="434" a="1"/>
  <c r="J367" i="434" s="1"/>
  <c r="H367" i="434"/>
  <c r="V366" i="434"/>
  <c r="W366" i="434" s="1"/>
  <c r="N366" i="434"/>
  <c r="K366" i="434" a="1"/>
  <c r="K366" i="434" s="1"/>
  <c r="M366" i="434" s="1"/>
  <c r="J366" i="434" a="1"/>
  <c r="J366" i="434" s="1"/>
  <c r="V364" i="434"/>
  <c r="W364" i="434" s="1"/>
  <c r="N364" i="434"/>
  <c r="K364" i="434" a="1"/>
  <c r="K364" i="434" s="1"/>
  <c r="M364" i="434" s="1"/>
  <c r="J364" i="434" a="1"/>
  <c r="J364" i="434" s="1"/>
  <c r="H364" i="434"/>
  <c r="AA363" i="434"/>
  <c r="AA497" i="434" s="1"/>
  <c r="Z363" i="434"/>
  <c r="Z497" i="434" s="1"/>
  <c r="Y363" i="434"/>
  <c r="Y497" i="434" s="1"/>
  <c r="X363" i="434"/>
  <c r="X497" i="434" s="1"/>
  <c r="U363" i="434"/>
  <c r="U497" i="434" s="1"/>
  <c r="T363" i="434"/>
  <c r="T497" i="434" s="1"/>
  <c r="S363" i="434"/>
  <c r="S497" i="434" s="1"/>
  <c r="R363" i="434"/>
  <c r="R497" i="434" s="1"/>
  <c r="Q363" i="434"/>
  <c r="Q497" i="434" s="1"/>
  <c r="P363" i="434"/>
  <c r="P497" i="434" s="1"/>
  <c r="O363" i="434"/>
  <c r="I363" i="434"/>
  <c r="I497" i="434" s="1"/>
  <c r="G363" i="434"/>
  <c r="G497" i="434" s="1"/>
  <c r="V362" i="434"/>
  <c r="W362" i="434" s="1"/>
  <c r="N362" i="434"/>
  <c r="K362" i="434" a="1"/>
  <c r="K362" i="434" s="1"/>
  <c r="M362" i="434" s="1"/>
  <c r="J362" i="434" a="1"/>
  <c r="J362" i="434" s="1"/>
  <c r="H362" i="434"/>
  <c r="V361" i="434"/>
  <c r="W361" i="434" s="1"/>
  <c r="N361" i="434"/>
  <c r="K361" i="434" a="1"/>
  <c r="K361" i="434" s="1"/>
  <c r="M361" i="434" s="1"/>
  <c r="J361" i="434" a="1"/>
  <c r="J361" i="434" s="1"/>
  <c r="H361" i="434"/>
  <c r="K360" i="434" a="1"/>
  <c r="K360" i="434" s="1"/>
  <c r="M360" i="434" s="1"/>
  <c r="H360" i="434"/>
  <c r="K359" i="434" a="1"/>
  <c r="K359" i="434" s="1"/>
  <c r="M359" i="434" s="1"/>
  <c r="H359" i="434"/>
  <c r="K358" i="434" a="1"/>
  <c r="K358" i="434" s="1"/>
  <c r="M358" i="434" s="1"/>
  <c r="H358" i="434"/>
  <c r="K357" i="434" a="1"/>
  <c r="K357" i="434" s="1"/>
  <c r="M357" i="434" s="1"/>
  <c r="H357" i="434"/>
  <c r="V356" i="434"/>
  <c r="W356" i="434" s="1"/>
  <c r="N356" i="434"/>
  <c r="K356" i="434" a="1"/>
  <c r="K356" i="434" s="1"/>
  <c r="M356" i="434" s="1"/>
  <c r="J356" i="434" a="1"/>
  <c r="J356" i="434" s="1"/>
  <c r="H356" i="434"/>
  <c r="V355" i="434"/>
  <c r="W355" i="434" s="1"/>
  <c r="N355" i="434"/>
  <c r="K355" i="434" a="1"/>
  <c r="K355" i="434" s="1"/>
  <c r="M355" i="434" s="1"/>
  <c r="J355" i="434" a="1"/>
  <c r="J355" i="434" s="1"/>
  <c r="H355" i="434"/>
  <c r="V354" i="434"/>
  <c r="W354" i="434" s="1"/>
  <c r="N354" i="434"/>
  <c r="K354" i="434" a="1"/>
  <c r="K354" i="434" s="1"/>
  <c r="M354" i="434" s="1"/>
  <c r="J354" i="434" a="1"/>
  <c r="J354" i="434" s="1"/>
  <c r="H354" i="434"/>
  <c r="V353" i="434"/>
  <c r="W353" i="434" s="1"/>
  <c r="N353" i="434"/>
  <c r="K353" i="434" a="1"/>
  <c r="K353" i="434" s="1"/>
  <c r="M353" i="434" s="1"/>
  <c r="J353" i="434" a="1"/>
  <c r="J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K351" i="434" a="1"/>
  <c r="K351" i="434" s="1"/>
  <c r="M351" i="434" s="1"/>
  <c r="H351" i="434"/>
  <c r="K350" i="434" a="1"/>
  <c r="K350" i="434" s="1"/>
  <c r="M350" i="434" s="1"/>
  <c r="H350" i="434"/>
  <c r="V349" i="434"/>
  <c r="W349" i="434" s="1"/>
  <c r="N349" i="434"/>
  <c r="K349" i="434" a="1"/>
  <c r="K349" i="434" s="1"/>
  <c r="M349" i="434" s="1"/>
  <c r="J349" i="434" a="1"/>
  <c r="J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W347" i="434" s="1"/>
  <c r="N347" i="434"/>
  <c r="K347" i="434" a="1"/>
  <c r="K347" i="434" s="1"/>
  <c r="M347" i="434" s="1"/>
  <c r="J347" i="434" a="1"/>
  <c r="J347" i="434" s="1"/>
  <c r="H347" i="434"/>
  <c r="V346" i="434"/>
  <c r="W346" i="434" s="1"/>
  <c r="N346" i="434"/>
  <c r="K346" i="434" a="1"/>
  <c r="K346" i="434" s="1"/>
  <c r="M346" i="434" s="1"/>
  <c r="J346" i="434" a="1"/>
  <c r="J346" i="434" s="1"/>
  <c r="H346" i="434"/>
  <c r="V345" i="434"/>
  <c r="W345" i="434" s="1"/>
  <c r="N345" i="434"/>
  <c r="K345" i="434" a="1"/>
  <c r="K345" i="434" s="1"/>
  <c r="M345" i="434" s="1"/>
  <c r="J345" i="434" a="1"/>
  <c r="J345" i="434" s="1"/>
  <c r="H345" i="434"/>
  <c r="V344" i="434"/>
  <c r="N344" i="434"/>
  <c r="K344" i="434" a="1"/>
  <c r="K344" i="434" s="1"/>
  <c r="M344" i="434" s="1"/>
  <c r="J344" i="434" a="1"/>
  <c r="J344" i="434" s="1"/>
  <c r="H344" i="434"/>
  <c r="G336" i="434"/>
  <c r="C336" i="434"/>
  <c r="I335" i="434"/>
  <c r="E335" i="434"/>
  <c r="I334" i="434"/>
  <c r="E334" i="434"/>
  <c r="I333" i="434"/>
  <c r="E333" i="434"/>
  <c r="I332" i="434"/>
  <c r="I336" i="434" s="1"/>
  <c r="E332" i="434"/>
  <c r="E336" i="434" s="1"/>
  <c r="AA329" i="434"/>
  <c r="Z329" i="434"/>
  <c r="Y329" i="434"/>
  <c r="X329" i="434"/>
  <c r="U329" i="434"/>
  <c r="T329" i="434"/>
  <c r="S329" i="434"/>
  <c r="R329" i="434"/>
  <c r="Q329" i="434"/>
  <c r="P329" i="434"/>
  <c r="O329" i="434"/>
  <c r="I329" i="434"/>
  <c r="G329" i="434"/>
  <c r="V325" i="434"/>
  <c r="W325" i="434" s="1"/>
  <c r="N325" i="434"/>
  <c r="D325" i="434"/>
  <c r="H325" i="434" s="1"/>
  <c r="V322" i="434"/>
  <c r="W322" i="434" s="1"/>
  <c r="N322" i="434"/>
  <c r="K322" i="434" a="1"/>
  <c r="K322" i="434" s="1"/>
  <c r="M322" i="434" s="1"/>
  <c r="J322" i="434" a="1"/>
  <c r="J322" i="434" s="1"/>
  <c r="H322" i="434"/>
  <c r="V321" i="434"/>
  <c r="W321" i="434" s="1"/>
  <c r="N321" i="434"/>
  <c r="K321" i="434" a="1"/>
  <c r="K321" i="434" s="1"/>
  <c r="M321" i="434" s="1"/>
  <c r="J321" i="434" a="1"/>
  <c r="J321" i="434" s="1"/>
  <c r="H321" i="434"/>
  <c r="V319" i="434"/>
  <c r="W319" i="434" s="1"/>
  <c r="N319" i="434"/>
  <c r="K319" i="434" a="1"/>
  <c r="K319" i="434" s="1"/>
  <c r="M319" i="434" s="1"/>
  <c r="J319" i="434" a="1"/>
  <c r="J319" i="434" s="1"/>
  <c r="H319" i="434"/>
  <c r="V318" i="434"/>
  <c r="W318" i="434" s="1"/>
  <c r="N318" i="434"/>
  <c r="K318" i="434" a="1"/>
  <c r="K318" i="434" s="1"/>
  <c r="M318" i="434" s="1"/>
  <c r="J318" i="434" a="1"/>
  <c r="J318" i="434" s="1"/>
  <c r="H318" i="434"/>
  <c r="V317" i="434"/>
  <c r="W317" i="434" s="1"/>
  <c r="N317" i="434"/>
  <c r="K317" i="434" a="1"/>
  <c r="K317" i="434" s="1"/>
  <c r="M317" i="434" s="1"/>
  <c r="J317" i="434" a="1"/>
  <c r="J317" i="434" s="1"/>
  <c r="H317" i="434"/>
  <c r="V316" i="434"/>
  <c r="N316" i="434"/>
  <c r="K316" i="434" a="1"/>
  <c r="K316" i="434" s="1"/>
  <c r="J316" i="434" a="1"/>
  <c r="J316" i="434" s="1"/>
  <c r="H316" i="434"/>
  <c r="AA315" i="434"/>
  <c r="Z315" i="434"/>
  <c r="Y315" i="434"/>
  <c r="X315" i="434"/>
  <c r="U315" i="434"/>
  <c r="T315" i="434"/>
  <c r="S315" i="434"/>
  <c r="Q315" i="434"/>
  <c r="P315" i="434"/>
  <c r="O315" i="434"/>
  <c r="I315" i="434"/>
  <c r="G315" i="434"/>
  <c r="V314" i="434"/>
  <c r="W314" i="434" s="1"/>
  <c r="N314" i="434"/>
  <c r="K314" i="434" a="1"/>
  <c r="K314" i="434" s="1"/>
  <c r="M314" i="434" s="1"/>
  <c r="J314" i="434" a="1"/>
  <c r="J314" i="434" s="1"/>
  <c r="H314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N308" i="434"/>
  <c r="K308" i="434" a="1"/>
  <c r="K308" i="434" s="1"/>
  <c r="J308" i="434" a="1"/>
  <c r="J308" i="434" s="1"/>
  <c r="H308" i="434"/>
  <c r="AA307" i="434"/>
  <c r="Z307" i="434"/>
  <c r="Y307" i="434"/>
  <c r="X307" i="434"/>
  <c r="U307" i="434"/>
  <c r="T307" i="434"/>
  <c r="S307" i="434"/>
  <c r="Q307" i="434"/>
  <c r="P307" i="434"/>
  <c r="O307" i="434"/>
  <c r="I307" i="434"/>
  <c r="G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N292" i="434"/>
  <c r="K292" i="434" a="1"/>
  <c r="K292" i="434" s="1"/>
  <c r="J292" i="434" a="1"/>
  <c r="J292" i="434" s="1"/>
  <c r="H292" i="434"/>
  <c r="AA291" i="434"/>
  <c r="Z291" i="434"/>
  <c r="Y291" i="434"/>
  <c r="X291" i="434"/>
  <c r="U291" i="434"/>
  <c r="T291" i="434"/>
  <c r="S291" i="434"/>
  <c r="R291" i="434"/>
  <c r="Q291" i="434"/>
  <c r="P291" i="434"/>
  <c r="O291" i="434"/>
  <c r="I291" i="434"/>
  <c r="G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8" i="434"/>
  <c r="W288" i="434" s="1"/>
  <c r="N288" i="434"/>
  <c r="K288" i="434" a="1"/>
  <c r="K288" i="434" s="1"/>
  <c r="M288" i="434" s="1"/>
  <c r="J288" i="434" a="1"/>
  <c r="J288" i="434" s="1"/>
  <c r="H288" i="434"/>
  <c r="V284" i="434"/>
  <c r="W284" i="434" s="1"/>
  <c r="N284" i="434"/>
  <c r="K284" i="434" a="1"/>
  <c r="K284" i="434" s="1"/>
  <c r="M284" i="434" s="1"/>
  <c r="J284" i="434" a="1"/>
  <c r="J284" i="434" s="1"/>
  <c r="H284" i="434"/>
  <c r="V283" i="434"/>
  <c r="W283" i="434" s="1"/>
  <c r="N283" i="434"/>
  <c r="K283" i="434" a="1"/>
  <c r="K283" i="434" s="1"/>
  <c r="M283" i="434" s="1"/>
  <c r="J283" i="434" a="1"/>
  <c r="J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N264" i="434"/>
  <c r="K264" i="434" a="1"/>
  <c r="K264" i="434" s="1"/>
  <c r="M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N257" i="434"/>
  <c r="K257" i="434" a="1"/>
  <c r="K257" i="434" s="1"/>
  <c r="J257" i="434" a="1"/>
  <c r="J257" i="434" s="1"/>
  <c r="H257" i="434"/>
  <c r="AA256" i="434"/>
  <c r="Z256" i="434"/>
  <c r="Y256" i="434"/>
  <c r="X256" i="434"/>
  <c r="U256" i="434"/>
  <c r="T256" i="434"/>
  <c r="S256" i="434"/>
  <c r="R256" i="434"/>
  <c r="Q256" i="434"/>
  <c r="P256" i="434"/>
  <c r="O256" i="434"/>
  <c r="I256" i="434"/>
  <c r="G256" i="434"/>
  <c r="V245" i="434"/>
  <c r="W245" i="434" s="1"/>
  <c r="N245" i="434"/>
  <c r="K245" i="434" a="1"/>
  <c r="K245" i="434" s="1"/>
  <c r="M245" i="434" s="1"/>
  <c r="J245" i="434" a="1"/>
  <c r="J245" i="434" s="1"/>
  <c r="H245" i="434"/>
  <c r="V244" i="434"/>
  <c r="W244" i="434" s="1"/>
  <c r="N244" i="434"/>
  <c r="K244" i="434" a="1"/>
  <c r="K244" i="434" s="1"/>
  <c r="M244" i="434" s="1"/>
  <c r="J244" i="434" a="1"/>
  <c r="J244" i="434" s="1"/>
  <c r="H244" i="434"/>
  <c r="V243" i="434"/>
  <c r="W243" i="434" s="1"/>
  <c r="N243" i="434"/>
  <c r="K243" i="434" a="1"/>
  <c r="K243" i="434" s="1"/>
  <c r="M243" i="434" s="1"/>
  <c r="J243" i="434" a="1"/>
  <c r="J243" i="434" s="1"/>
  <c r="H243" i="434"/>
  <c r="V242" i="434"/>
  <c r="W242" i="434" s="1"/>
  <c r="N242" i="434"/>
  <c r="K242" i="434" a="1"/>
  <c r="K242" i="434" s="1"/>
  <c r="M242" i="434" s="1"/>
  <c r="J242" i="434" a="1"/>
  <c r="J242" i="434" s="1"/>
  <c r="H242" i="434"/>
  <c r="V240" i="434"/>
  <c r="W240" i="434" s="1"/>
  <c r="N240" i="434"/>
  <c r="K240" i="434" a="1"/>
  <c r="K240" i="434" s="1"/>
  <c r="M240" i="434" s="1"/>
  <c r="J240" i="434" a="1"/>
  <c r="J240" i="434" s="1"/>
  <c r="H240" i="434"/>
  <c r="V239" i="434"/>
  <c r="W239" i="434" s="1"/>
  <c r="N239" i="434"/>
  <c r="J239" i="434" a="1"/>
  <c r="J239" i="434" s="1"/>
  <c r="H239" i="434"/>
  <c r="H238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H228" i="434"/>
  <c r="V227" i="434"/>
  <c r="W227" i="434" s="1"/>
  <c r="K227" i="434" a="1"/>
  <c r="K227" i="434" s="1"/>
  <c r="M227" i="434" s="1"/>
  <c r="J227" i="434" a="1"/>
  <c r="J227" i="434" s="1"/>
  <c r="H227" i="434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H209" i="434"/>
  <c r="V208" i="434"/>
  <c r="W208" i="434" s="1"/>
  <c r="N208" i="434"/>
  <c r="K208" i="434" a="1"/>
  <c r="K208" i="434" s="1"/>
  <c r="M208" i="434" s="1"/>
  <c r="J208" i="434" a="1"/>
  <c r="J208" i="434" s="1"/>
  <c r="H208" i="434"/>
  <c r="V207" i="434"/>
  <c r="W207" i="434" s="1"/>
  <c r="N207" i="434"/>
  <c r="K207" i="434" a="1"/>
  <c r="K207" i="434" s="1"/>
  <c r="M207" i="434" s="1"/>
  <c r="J207" i="434" a="1"/>
  <c r="J207" i="434" s="1"/>
  <c r="H207" i="434"/>
  <c r="V203" i="434"/>
  <c r="W203" i="434" s="1"/>
  <c r="N203" i="434"/>
  <c r="K203" i="434" a="1"/>
  <c r="K203" i="434" s="1"/>
  <c r="M203" i="434" s="1"/>
  <c r="J203" i="434" a="1"/>
  <c r="J203" i="434" s="1"/>
  <c r="H203" i="434"/>
  <c r="V202" i="434"/>
  <c r="W202" i="434" s="1"/>
  <c r="N202" i="434"/>
  <c r="K202" i="434" a="1"/>
  <c r="K202" i="434" s="1"/>
  <c r="M202" i="434" s="1"/>
  <c r="J202" i="434" a="1"/>
  <c r="J202" i="434" s="1"/>
  <c r="H202" i="434"/>
  <c r="V201" i="434"/>
  <c r="W201" i="434" s="1"/>
  <c r="N201" i="434"/>
  <c r="K201" i="434" a="1"/>
  <c r="K201" i="434" s="1"/>
  <c r="M201" i="434" s="1"/>
  <c r="J201" i="434" a="1"/>
  <c r="J201" i="434" s="1"/>
  <c r="H201" i="434"/>
  <c r="V199" i="434"/>
  <c r="W199" i="434" s="1"/>
  <c r="N199" i="434"/>
  <c r="K199" i="434" a="1"/>
  <c r="K199" i="434" s="1"/>
  <c r="M199" i="434" s="1"/>
  <c r="J199" i="434" a="1"/>
  <c r="J199" i="434" s="1"/>
  <c r="H199" i="434"/>
  <c r="AA198" i="434"/>
  <c r="AA330" i="434" s="1"/>
  <c r="Z198" i="434"/>
  <c r="Z330" i="434" s="1"/>
  <c r="Y198" i="434"/>
  <c r="Y330" i="434" s="1"/>
  <c r="X198" i="434"/>
  <c r="X330" i="434" s="1"/>
  <c r="U198" i="434"/>
  <c r="U330" i="434" s="1"/>
  <c r="T198" i="434"/>
  <c r="T330" i="434" s="1"/>
  <c r="S198" i="434"/>
  <c r="S330" i="434" s="1"/>
  <c r="R198" i="434"/>
  <c r="R330" i="434" s="1"/>
  <c r="Q198" i="434"/>
  <c r="Q330" i="434" s="1"/>
  <c r="P198" i="434"/>
  <c r="O198" i="434"/>
  <c r="O330" i="434" s="1"/>
  <c r="I198" i="434"/>
  <c r="I330" i="434" s="1"/>
  <c r="G198" i="434"/>
  <c r="G330" i="434" s="1"/>
  <c r="V197" i="434"/>
  <c r="W197" i="434" s="1"/>
  <c r="N197" i="434"/>
  <c r="K197" i="434" a="1"/>
  <c r="K197" i="434" s="1"/>
  <c r="M197" i="434" s="1"/>
  <c r="J197" i="434" a="1"/>
  <c r="J197" i="434" s="1"/>
  <c r="H197" i="434"/>
  <c r="V196" i="434"/>
  <c r="W196" i="434" s="1"/>
  <c r="N196" i="434"/>
  <c r="K196" i="434" a="1"/>
  <c r="K196" i="434" s="1"/>
  <c r="M196" i="434" s="1"/>
  <c r="J196" i="434" a="1"/>
  <c r="J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V185" i="434"/>
  <c r="W185" i="434" s="1"/>
  <c r="N185" i="434"/>
  <c r="K185" i="434" a="1"/>
  <c r="K185" i="434" s="1"/>
  <c r="M185" i="434" s="1"/>
  <c r="J185" i="434" a="1"/>
  <c r="J185" i="434" s="1"/>
  <c r="H185" i="434"/>
  <c r="N184" i="434"/>
  <c r="K184" i="434" a="1"/>
  <c r="K184" i="434" s="1"/>
  <c r="M184" i="434" s="1"/>
  <c r="H184" i="434"/>
  <c r="N183" i="434"/>
  <c r="K183" i="434" a="1"/>
  <c r="K183" i="434" s="1"/>
  <c r="M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G169" i="434"/>
  <c r="C169" i="434"/>
  <c r="I168" i="434"/>
  <c r="E168" i="434"/>
  <c r="I167" i="434"/>
  <c r="E167" i="434"/>
  <c r="I166" i="434"/>
  <c r="E166" i="434"/>
  <c r="I165" i="434"/>
  <c r="I169" i="434" s="1"/>
  <c r="E165" i="434"/>
  <c r="E169" i="434" s="1"/>
  <c r="AA162" i="434"/>
  <c r="Z162" i="434"/>
  <c r="Y162" i="434"/>
  <c r="X162" i="434"/>
  <c r="U162" i="434"/>
  <c r="T162" i="434"/>
  <c r="S162" i="434"/>
  <c r="R162" i="434"/>
  <c r="Q162" i="434"/>
  <c r="P162" i="434"/>
  <c r="O162" i="434"/>
  <c r="I162" i="434"/>
  <c r="G162" i="434"/>
  <c r="V157" i="434"/>
  <c r="W157" i="434" s="1"/>
  <c r="N157" i="434"/>
  <c r="K157" i="434" a="1"/>
  <c r="K157" i="434" s="1"/>
  <c r="J157" i="434" a="1"/>
  <c r="J157" i="434" s="1"/>
  <c r="D157" i="434"/>
  <c r="H157" i="434" s="1"/>
  <c r="V156" i="434"/>
  <c r="W156" i="434" s="1"/>
  <c r="N156" i="434"/>
  <c r="K156" i="434" a="1"/>
  <c r="K156" i="434" s="1"/>
  <c r="M156" i="434" s="1"/>
  <c r="J156" i="434" a="1"/>
  <c r="J156" i="434" s="1"/>
  <c r="H156" i="434"/>
  <c r="V152" i="434"/>
  <c r="W152" i="434" s="1"/>
  <c r="N152" i="434"/>
  <c r="K152" i="434" a="1"/>
  <c r="K152" i="434" s="1"/>
  <c r="M152" i="434" s="1"/>
  <c r="J152" i="434" a="1"/>
  <c r="J152" i="434" s="1"/>
  <c r="H152" i="434"/>
  <c r="V151" i="434"/>
  <c r="W151" i="434" s="1"/>
  <c r="N151" i="434"/>
  <c r="K151" i="434" a="1"/>
  <c r="K151" i="434" s="1"/>
  <c r="M151" i="434" s="1"/>
  <c r="J151" i="434" a="1"/>
  <c r="J151" i="434" s="1"/>
  <c r="H151" i="434"/>
  <c r="V149" i="434"/>
  <c r="W149" i="434" s="1"/>
  <c r="N149" i="434"/>
  <c r="K149" i="434" a="1"/>
  <c r="K149" i="434" s="1"/>
  <c r="M149" i="434" s="1"/>
  <c r="J149" i="434" a="1"/>
  <c r="J149" i="434" s="1"/>
  <c r="H149" i="434"/>
  <c r="V148" i="434"/>
  <c r="W148" i="434" s="1"/>
  <c r="N148" i="434"/>
  <c r="K148" i="434" a="1"/>
  <c r="K148" i="434" s="1"/>
  <c r="M148" i="434" s="1"/>
  <c r="J148" i="434" a="1"/>
  <c r="J148" i="434" s="1"/>
  <c r="H148" i="434"/>
  <c r="V147" i="434"/>
  <c r="W147" i="434" s="1"/>
  <c r="N147" i="434"/>
  <c r="K147" i="434" a="1"/>
  <c r="K147" i="434" s="1"/>
  <c r="M147" i="434" s="1"/>
  <c r="J147" i="434" a="1"/>
  <c r="J147" i="434" s="1"/>
  <c r="H147" i="434"/>
  <c r="V146" i="434"/>
  <c r="W146" i="434" s="1"/>
  <c r="N146" i="434"/>
  <c r="K146" i="434" a="1"/>
  <c r="K146" i="434" s="1"/>
  <c r="J146" i="434" a="1"/>
  <c r="J146" i="434" s="1"/>
  <c r="H146" i="434"/>
  <c r="AA145" i="434"/>
  <c r="Z145" i="434"/>
  <c r="Y145" i="434"/>
  <c r="X145" i="434"/>
  <c r="U145" i="434"/>
  <c r="T145" i="434"/>
  <c r="S145" i="434"/>
  <c r="Q145" i="434"/>
  <c r="P145" i="434"/>
  <c r="O145" i="434"/>
  <c r="I145" i="434"/>
  <c r="G145" i="434"/>
  <c r="C518" i="434" s="1"/>
  <c r="V144" i="434"/>
  <c r="W144" i="434" s="1"/>
  <c r="N144" i="434"/>
  <c r="K144" i="434" a="1"/>
  <c r="K144" i="434" s="1"/>
  <c r="M144" i="434" s="1"/>
  <c r="J144" i="434" a="1"/>
  <c r="J144" i="434" s="1"/>
  <c r="H144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16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3" i="434" s="1"/>
  <c r="Y28" i="434"/>
  <c r="X28" i="434"/>
  <c r="X163" i="434" s="1"/>
  <c r="U28" i="434"/>
  <c r="T28" i="434"/>
  <c r="S28" i="434"/>
  <c r="R28" i="434"/>
  <c r="Q28" i="434"/>
  <c r="Q163" i="434" s="1"/>
  <c r="P28" i="434"/>
  <c r="O28" i="434"/>
  <c r="O163" i="434" s="1"/>
  <c r="I28" i="434"/>
  <c r="G28" i="434"/>
  <c r="G163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6" i="434" l="1"/>
  <c r="O497" i="434"/>
  <c r="X500" i="434" s="1"/>
  <c r="X499" i="434"/>
  <c r="P330" i="434"/>
  <c r="X334" i="434" s="1"/>
  <c r="X333" i="434"/>
  <c r="B505" i="434"/>
  <c r="S163" i="434"/>
  <c r="U163" i="434"/>
  <c r="Y163" i="434"/>
  <c r="AA163" i="434"/>
  <c r="C515" i="434"/>
  <c r="K500" i="434"/>
  <c r="M500" i="434" s="1"/>
  <c r="K501" i="434"/>
  <c r="M501" i="434" s="1"/>
  <c r="K502" i="434"/>
  <c r="M502" i="434" s="1"/>
  <c r="R166" i="434"/>
  <c r="J256" i="434" a="1"/>
  <c r="J256" i="434" s="1"/>
  <c r="C526" i="434"/>
  <c r="I163" i="434"/>
  <c r="B171" i="434" s="1"/>
  <c r="P163" i="434"/>
  <c r="X167" i="434" s="1"/>
  <c r="R163" i="434"/>
  <c r="T163" i="434"/>
  <c r="N256" i="434"/>
  <c r="N121" i="434"/>
  <c r="J291" i="434" a="1"/>
  <c r="J291" i="434" s="1"/>
  <c r="R334" i="434"/>
  <c r="N198" i="434"/>
  <c r="N28" i="434"/>
  <c r="R167" i="434"/>
  <c r="N137" i="434"/>
  <c r="N145" i="434"/>
  <c r="J307" i="434" a="1"/>
  <c r="J307" i="434" s="1"/>
  <c r="N329" i="434"/>
  <c r="K333" i="434"/>
  <c r="M333" i="434" s="1"/>
  <c r="K334" i="434"/>
  <c r="M334" i="434" s="1"/>
  <c r="K335" i="434"/>
  <c r="M335" i="434" s="1"/>
  <c r="N363" i="434"/>
  <c r="V472" i="434"/>
  <c r="W472" i="434" s="1"/>
  <c r="H28" i="434"/>
  <c r="H472" i="434"/>
  <c r="C514" i="434"/>
  <c r="N86" i="434"/>
  <c r="H137" i="434"/>
  <c r="V137" i="434"/>
  <c r="W137" i="434" s="1"/>
  <c r="C517" i="434"/>
  <c r="N162" i="434"/>
  <c r="C519" i="434"/>
  <c r="B338" i="434"/>
  <c r="H291" i="434"/>
  <c r="V291" i="434"/>
  <c r="W291" i="434" s="1"/>
  <c r="V307" i="434"/>
  <c r="W307" i="434" s="1"/>
  <c r="N315" i="434"/>
  <c r="J315" i="434" a="1"/>
  <c r="J315" i="434" s="1"/>
  <c r="N421" i="434"/>
  <c r="H456" i="434"/>
  <c r="V456" i="434"/>
  <c r="W456" i="434" s="1"/>
  <c r="J472" i="434" a="1"/>
  <c r="J472" i="434" s="1"/>
  <c r="R502" i="434"/>
  <c r="H480" i="434"/>
  <c r="V480" i="434"/>
  <c r="W480" i="434" s="1"/>
  <c r="J480" i="434" a="1"/>
  <c r="J480" i="434" s="1"/>
  <c r="R503" i="434"/>
  <c r="K121" i="434"/>
  <c r="M137" i="434"/>
  <c r="V28" i="434"/>
  <c r="H86" i="434"/>
  <c r="V86" i="434"/>
  <c r="W86" i="434" s="1"/>
  <c r="H121" i="434"/>
  <c r="V121" i="434"/>
  <c r="W121" i="434" s="1"/>
  <c r="R168" i="434"/>
  <c r="H145" i="434"/>
  <c r="V145" i="434"/>
  <c r="W145" i="434" s="1"/>
  <c r="R169" i="434"/>
  <c r="H162" i="434"/>
  <c r="R170" i="434"/>
  <c r="K519" i="434" s="1"/>
  <c r="K166" i="434"/>
  <c r="M166" i="434" s="1"/>
  <c r="K167" i="434"/>
  <c r="M167" i="434" s="1"/>
  <c r="K168" i="434"/>
  <c r="M168" i="434" s="1"/>
  <c r="H198" i="434"/>
  <c r="K291" i="434"/>
  <c r="R335" i="434"/>
  <c r="H315" i="434"/>
  <c r="V315" i="434"/>
  <c r="W315" i="434" s="1"/>
  <c r="R336" i="434"/>
  <c r="H329" i="434"/>
  <c r="V329" i="434"/>
  <c r="R337" i="434"/>
  <c r="H363" i="434"/>
  <c r="V363" i="434"/>
  <c r="J363" i="434" a="1"/>
  <c r="J363" i="434" s="1"/>
  <c r="H421" i="434"/>
  <c r="J421" i="434" a="1"/>
  <c r="J421" i="434" s="1"/>
  <c r="R500" i="434"/>
  <c r="N456" i="434"/>
  <c r="W422" i="434"/>
  <c r="R501" i="434"/>
  <c r="N472" i="434"/>
  <c r="W457" i="434"/>
  <c r="N480" i="434"/>
  <c r="N496" i="434"/>
  <c r="R504" i="434"/>
  <c r="J137" i="434" a="1"/>
  <c r="J137" i="434" s="1"/>
  <c r="J145" i="434" a="1"/>
  <c r="J145" i="434" s="1"/>
  <c r="J198" i="434" a="1"/>
  <c r="J198" i="434" s="1"/>
  <c r="H256" i="434"/>
  <c r="V256" i="434"/>
  <c r="W256" i="434" s="1"/>
  <c r="N291" i="434"/>
  <c r="W257" i="434"/>
  <c r="K456" i="434"/>
  <c r="J456" i="434" a="1"/>
  <c r="J456" i="434" s="1"/>
  <c r="J496" i="434" a="1"/>
  <c r="J496" i="434" s="1"/>
  <c r="M28" i="434"/>
  <c r="Q515" i="434"/>
  <c r="Q517" i="434"/>
  <c r="Q519" i="434"/>
  <c r="K86" i="434"/>
  <c r="M86" i="434"/>
  <c r="K517" i="434"/>
  <c r="K145" i="434"/>
  <c r="M138" i="434"/>
  <c r="M145" i="434" s="1"/>
  <c r="K518" i="434"/>
  <c r="K162" i="434"/>
  <c r="M146" i="434"/>
  <c r="M162" i="434" s="1"/>
  <c r="W7" i="434"/>
  <c r="M198" i="434"/>
  <c r="W198" i="434"/>
  <c r="W28" i="434"/>
  <c r="Q514" i="434"/>
  <c r="Q518" i="434"/>
  <c r="K515" i="434"/>
  <c r="K516" i="434"/>
  <c r="K307" i="434"/>
  <c r="M292" i="434"/>
  <c r="M307" i="434" s="1"/>
  <c r="K28" i="434"/>
  <c r="M256" i="434"/>
  <c r="C520" i="434"/>
  <c r="E514" i="434" s="1"/>
  <c r="K315" i="434"/>
  <c r="M308" i="434"/>
  <c r="M315" i="434" s="1"/>
  <c r="K329" i="434"/>
  <c r="M316" i="434"/>
  <c r="M329" i="434" s="1"/>
  <c r="M87" i="434"/>
  <c r="M121" i="434" s="1"/>
  <c r="J121" i="434" a="1"/>
  <c r="J121" i="434" s="1"/>
  <c r="K137" i="434"/>
  <c r="J162" i="434" a="1"/>
  <c r="J162" i="434" s="1"/>
  <c r="V162" i="434"/>
  <c r="W162" i="434" s="1"/>
  <c r="K165" i="434"/>
  <c r="R165" i="434"/>
  <c r="K198" i="434"/>
  <c r="V198" i="434"/>
  <c r="V330" i="434" s="1"/>
  <c r="K256" i="434"/>
  <c r="M421" i="434"/>
  <c r="J330" i="434" a="1"/>
  <c r="J330" i="434" s="1"/>
  <c r="M337" i="434" s="1"/>
  <c r="B337" i="434"/>
  <c r="R332" i="434"/>
  <c r="K363" i="434"/>
  <c r="M363" i="434"/>
  <c r="J28" i="434" a="1"/>
  <c r="J28" i="434" s="1"/>
  <c r="J86" i="434" a="1"/>
  <c r="J86" i="434" s="1"/>
  <c r="W138" i="434"/>
  <c r="R333" i="434"/>
  <c r="M257" i="434"/>
  <c r="M291" i="434" s="1"/>
  <c r="H307" i="434"/>
  <c r="N307" i="434"/>
  <c r="W292" i="434"/>
  <c r="B504" i="434"/>
  <c r="J497" i="434" a="1"/>
  <c r="J497" i="434" s="1"/>
  <c r="M504" i="434" s="1"/>
  <c r="R499" i="434"/>
  <c r="K480" i="434"/>
  <c r="M473" i="434"/>
  <c r="M480" i="434" s="1"/>
  <c r="K496" i="434"/>
  <c r="M481" i="434"/>
  <c r="M496" i="434" s="1"/>
  <c r="W308" i="434"/>
  <c r="W316" i="434"/>
  <c r="W329" i="434" s="1"/>
  <c r="K332" i="434"/>
  <c r="W344" i="434"/>
  <c r="W363" i="434" s="1"/>
  <c r="V421" i="434"/>
  <c r="W421" i="434" s="1"/>
  <c r="M472" i="434"/>
  <c r="H496" i="434"/>
  <c r="W496" i="434"/>
  <c r="K421" i="434"/>
  <c r="T526" i="434" a="1"/>
  <c r="T526" i="434" s="1"/>
  <c r="M422" i="434"/>
  <c r="M456" i="434" s="1"/>
  <c r="K472" i="434"/>
  <c r="V496" i="434"/>
  <c r="J523" i="434"/>
  <c r="J524" i="434"/>
  <c r="Q524" i="434" s="1"/>
  <c r="J525" i="434"/>
  <c r="Q525" i="434" s="1"/>
  <c r="W473" i="434"/>
  <c r="K499" i="434"/>
  <c r="T523" i="434" a="1"/>
  <c r="T523" i="434" s="1"/>
  <c r="K497" i="434" l="1"/>
  <c r="V497" i="434"/>
  <c r="N497" i="434"/>
  <c r="M497" i="434"/>
  <c r="H497" i="434"/>
  <c r="E519" i="434"/>
  <c r="E516" i="434"/>
  <c r="B506" i="434"/>
  <c r="E506" i="434" s="1"/>
  <c r="K330" i="434"/>
  <c r="M330" i="434"/>
  <c r="H330" i="434"/>
  <c r="E337" i="434" s="1"/>
  <c r="N330" i="434"/>
  <c r="B339" i="434" s="1"/>
  <c r="E339" i="434" s="1"/>
  <c r="W330" i="434"/>
  <c r="C510" i="434"/>
  <c r="M163" i="434"/>
  <c r="N163" i="434"/>
  <c r="B172" i="434" s="1"/>
  <c r="E172" i="434" s="1"/>
  <c r="K163" i="434"/>
  <c r="E171" i="434" s="1"/>
  <c r="W163" i="434"/>
  <c r="V163" i="434"/>
  <c r="H163" i="434"/>
  <c r="E170" i="434" s="1"/>
  <c r="E504" i="434"/>
  <c r="X172" i="434"/>
  <c r="Z165" i="434" s="1" a="1"/>
  <c r="Z165" i="434" s="1"/>
  <c r="E518" i="434"/>
  <c r="E517" i="434"/>
  <c r="E515" i="434"/>
  <c r="K503" i="434"/>
  <c r="M503" i="434" s="1"/>
  <c r="M499" i="434"/>
  <c r="S524" i="434" a="1"/>
  <c r="S524" i="434" s="1"/>
  <c r="R524" i="434"/>
  <c r="X506" i="434"/>
  <c r="Z499" i="434" s="1" a="1"/>
  <c r="Z499" i="434" s="1"/>
  <c r="R339" i="434"/>
  <c r="T332" i="434" s="1" a="1"/>
  <c r="T332" i="434" s="1"/>
  <c r="X339" i="434"/>
  <c r="Z332" i="434" s="1" a="1"/>
  <c r="Z332" i="434" s="1"/>
  <c r="K514" i="434"/>
  <c r="R172" i="434"/>
  <c r="T165" i="434" s="1" a="1"/>
  <c r="T165" i="434" s="1"/>
  <c r="S525" i="434" a="1"/>
  <c r="S525" i="434" s="1"/>
  <c r="R525" i="434"/>
  <c r="Q523" i="434"/>
  <c r="J526" i="434"/>
  <c r="K336" i="434"/>
  <c r="M336" i="434" s="1"/>
  <c r="M332" i="434"/>
  <c r="R506" i="434"/>
  <c r="T499" i="434" s="1" a="1"/>
  <c r="T499" i="434" s="1"/>
  <c r="I339" i="434"/>
  <c r="M339" i="434" s="1" a="1"/>
  <c r="M339" i="434" s="1"/>
  <c r="Q516" i="434"/>
  <c r="Q520" i="434" s="1"/>
  <c r="K169" i="434"/>
  <c r="M169" i="434" s="1"/>
  <c r="M165" i="434"/>
  <c r="J163" i="434" a="1"/>
  <c r="J163" i="434" s="1"/>
  <c r="M170" i="434" s="1"/>
  <c r="B170" i="434"/>
  <c r="C509" i="434" s="1"/>
  <c r="Z502" i="434" l="1"/>
  <c r="T333" i="434"/>
  <c r="Z336" i="434"/>
  <c r="Z169" i="434"/>
  <c r="Z333" i="434"/>
  <c r="Z337" i="434"/>
  <c r="Z334" i="434"/>
  <c r="Z170" i="434"/>
  <c r="Z166" i="434"/>
  <c r="C511" i="434"/>
  <c r="G511" i="434" s="1"/>
  <c r="Z503" i="434"/>
  <c r="S519" i="434"/>
  <c r="G509" i="434"/>
  <c r="Z338" i="434"/>
  <c r="Z500" i="434"/>
  <c r="Z504" i="434"/>
  <c r="Z167" i="434"/>
  <c r="Z335" i="434"/>
  <c r="Z501" i="434"/>
  <c r="Z505" i="434"/>
  <c r="Z168" i="434"/>
  <c r="Z171" i="434"/>
  <c r="E520" i="434"/>
  <c r="S515" i="434"/>
  <c r="S517" i="434"/>
  <c r="I172" i="434"/>
  <c r="I506" i="434"/>
  <c r="M506" i="434" s="1" a="1"/>
  <c r="M506" i="434" s="1"/>
  <c r="W497" i="434"/>
  <c r="O509" i="434" a="1"/>
  <c r="O509" i="434" s="1"/>
  <c r="E338" i="434"/>
  <c r="I338" i="434" s="1"/>
  <c r="M338" i="434" s="1"/>
  <c r="L330" i="434"/>
  <c r="I337" i="434" s="1"/>
  <c r="K520" i="434"/>
  <c r="T166" i="434"/>
  <c r="T167" i="434"/>
  <c r="T171" i="434"/>
  <c r="T168" i="434"/>
  <c r="T169" i="434"/>
  <c r="T170" i="434"/>
  <c r="S518" i="434"/>
  <c r="I171" i="434"/>
  <c r="M171" i="434" s="1"/>
  <c r="E505" i="434"/>
  <c r="I505" i="434" s="1"/>
  <c r="M505" i="434" s="1"/>
  <c r="L497" i="434"/>
  <c r="I504" i="434" s="1"/>
  <c r="T500" i="434"/>
  <c r="T502" i="434"/>
  <c r="T504" i="434"/>
  <c r="T503" i="434"/>
  <c r="T505" i="434"/>
  <c r="T501" i="434"/>
  <c r="Q526" i="434"/>
  <c r="S526" i="434" s="1" a="1"/>
  <c r="S526" i="434" s="1"/>
  <c r="S523" i="434" a="1"/>
  <c r="S523" i="434" s="1"/>
  <c r="R523" i="434"/>
  <c r="R526" i="434" s="1"/>
  <c r="T334" i="434"/>
  <c r="T336" i="434"/>
  <c r="T338" i="434"/>
  <c r="T335" i="434"/>
  <c r="T337" i="434"/>
  <c r="S514" i="434" a="1"/>
  <c r="S514" i="434" s="1"/>
  <c r="L163" i="434"/>
  <c r="I170" i="434" s="1"/>
  <c r="S516" i="434"/>
  <c r="M514" i="434" a="1"/>
  <c r="M514" i="434" s="1"/>
  <c r="M516" i="434" l="1"/>
  <c r="M519" i="434"/>
  <c r="M517" i="434"/>
  <c r="M515" i="434"/>
  <c r="M518" i="434"/>
  <c r="S520" i="434"/>
  <c r="G510" i="434"/>
  <c r="K511" i="434"/>
  <c r="O511" i="434" s="1" a="1"/>
  <c r="O511" i="434" s="1"/>
  <c r="M172" i="434" a="1"/>
  <c r="M172" i="434" s="1"/>
  <c r="K510" i="434" l="1"/>
  <c r="O510" i="434" s="1"/>
  <c r="K509" i="434"/>
  <c r="H305" i="125" l="1"/>
  <c r="H492" i="125" l="1"/>
  <c r="H487" i="125"/>
  <c r="H486" i="125"/>
  <c r="H485" i="125"/>
  <c r="H484" i="125"/>
  <c r="H483" i="125"/>
  <c r="H482" i="125"/>
  <c r="H469" i="125"/>
  <c r="H468" i="125"/>
  <c r="H467" i="125"/>
  <c r="H466" i="125"/>
  <c r="H465" i="125"/>
  <c r="H464" i="125"/>
  <c r="H463" i="125"/>
  <c r="H462" i="125"/>
  <c r="H420" i="125"/>
  <c r="H419" i="125"/>
  <c r="H418" i="125"/>
  <c r="H417" i="125"/>
  <c r="H416" i="125"/>
  <c r="H415" i="125"/>
  <c r="H414" i="125"/>
  <c r="H413" i="125"/>
  <c r="H412" i="125"/>
  <c r="H411" i="125"/>
  <c r="H410" i="125"/>
  <c r="H409" i="125"/>
  <c r="H406" i="125"/>
  <c r="H405" i="125"/>
  <c r="H404" i="125"/>
  <c r="H403" i="125"/>
  <c r="H401" i="125"/>
  <c r="H400" i="125"/>
  <c r="H399" i="125"/>
  <c r="H398" i="125"/>
  <c r="H397" i="125"/>
  <c r="H396" i="125"/>
  <c r="H395" i="125"/>
  <c r="H394" i="125"/>
  <c r="H393" i="125"/>
  <c r="H392" i="125"/>
  <c r="H391" i="125"/>
  <c r="H390" i="125"/>
  <c r="H389" i="125"/>
  <c r="H388" i="125"/>
  <c r="H387" i="125"/>
  <c r="H386" i="125"/>
  <c r="H385" i="125"/>
  <c r="H384" i="125"/>
  <c r="H383" i="125"/>
  <c r="H382" i="125"/>
  <c r="H381" i="125"/>
  <c r="H380" i="125"/>
  <c r="H379" i="125"/>
  <c r="H378" i="125"/>
  <c r="H377" i="125"/>
  <c r="H376" i="125"/>
  <c r="H375" i="125"/>
  <c r="H374" i="125"/>
  <c r="H373" i="125"/>
  <c r="H372" i="125"/>
  <c r="H368" i="125"/>
  <c r="H255" i="125"/>
  <c r="H254" i="125"/>
  <c r="H253" i="125"/>
  <c r="H252" i="125"/>
  <c r="H251" i="125"/>
  <c r="H250" i="125"/>
  <c r="H249" i="125"/>
  <c r="H248" i="125"/>
  <c r="H247" i="125"/>
  <c r="H246" i="125"/>
  <c r="H245" i="125"/>
  <c r="H244" i="125"/>
  <c r="H243" i="125"/>
  <c r="H242" i="125"/>
  <c r="H241" i="125"/>
  <c r="H240" i="125"/>
  <c r="H239" i="125"/>
  <c r="H238" i="125"/>
  <c r="H236" i="125"/>
  <c r="H235" i="125"/>
  <c r="H234" i="125"/>
  <c r="H233" i="125"/>
  <c r="H232" i="125"/>
  <c r="H231" i="125"/>
  <c r="H230" i="125"/>
  <c r="H229" i="125"/>
  <c r="H228" i="125"/>
  <c r="H227" i="125"/>
  <c r="H226" i="125"/>
  <c r="H225" i="125"/>
  <c r="H224" i="125"/>
  <c r="H223" i="125"/>
  <c r="H222" i="125"/>
  <c r="H221" i="125"/>
  <c r="H220" i="125"/>
  <c r="H219" i="125"/>
  <c r="H218" i="125"/>
  <c r="H217" i="125"/>
  <c r="H216" i="125"/>
  <c r="H215" i="125"/>
  <c r="H214" i="125"/>
  <c r="H213" i="125"/>
  <c r="H212" i="125"/>
  <c r="H211" i="125"/>
  <c r="H210" i="125"/>
  <c r="H209" i="125"/>
  <c r="H208" i="125"/>
  <c r="H207" i="125"/>
  <c r="H206" i="125"/>
  <c r="H205" i="125"/>
  <c r="H204" i="125"/>
  <c r="H203" i="125"/>
  <c r="H202" i="125"/>
  <c r="H201" i="125"/>
  <c r="H199" i="125"/>
  <c r="H197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58" i="125"/>
  <c r="H36" i="125"/>
  <c r="H34" i="125"/>
  <c r="H35" i="125"/>
  <c r="H37" i="125"/>
  <c r="K57" i="125" l="1" a="1"/>
  <c r="K57" i="125" s="1"/>
  <c r="M57" i="125" s="1"/>
  <c r="H57" i="125"/>
  <c r="H53" i="125"/>
  <c r="K53" i="125" a="1"/>
  <c r="K53" i="125" s="1"/>
  <c r="M53" i="125" s="1"/>
  <c r="K55" i="125" a="1"/>
  <c r="K55" i="125" s="1"/>
  <c r="M55" i="125" s="1"/>
  <c r="H55" i="125"/>
  <c r="K54" i="125" a="1"/>
  <c r="K54" i="125" s="1"/>
  <c r="M54" i="125" s="1"/>
  <c r="H54" i="125"/>
  <c r="K56" i="125" a="1"/>
  <c r="K56" i="125" s="1"/>
  <c r="M56" i="125" s="1"/>
  <c r="H56" i="125"/>
  <c r="V7" i="125" l="1"/>
  <c r="V8" i="125"/>
  <c r="V9" i="125"/>
  <c r="V10" i="125"/>
  <c r="V11" i="125"/>
  <c r="V12" i="125"/>
  <c r="V13" i="125"/>
  <c r="V14" i="125"/>
  <c r="V15" i="125"/>
  <c r="V16" i="125"/>
  <c r="V17" i="125"/>
  <c r="V18" i="125"/>
  <c r="V19" i="125"/>
  <c r="V20" i="125"/>
  <c r="V21" i="125"/>
  <c r="V22" i="125"/>
  <c r="V23" i="125"/>
  <c r="V24" i="125"/>
  <c r="V25" i="125"/>
  <c r="V26" i="125"/>
  <c r="V27" i="125"/>
  <c r="H25" i="125"/>
  <c r="H26" i="125"/>
  <c r="H27" i="125"/>
  <c r="J523" i="125" l="1"/>
  <c r="E166" i="125" l="1"/>
  <c r="T524" i="125" l="1" a="1"/>
  <c r="T524" i="125" s="1"/>
  <c r="G363" i="125"/>
  <c r="G198" i="125"/>
  <c r="G145" i="125"/>
  <c r="G121" i="125"/>
  <c r="G163" i="125" l="1"/>
  <c r="N278" i="125"/>
  <c r="N279" i="125"/>
  <c r="H443" i="125"/>
  <c r="H444" i="125"/>
  <c r="N443" i="125"/>
  <c r="N444" i="125"/>
  <c r="K443" i="125" a="1"/>
  <c r="K443" i="125" s="1"/>
  <c r="M443" i="125" s="1"/>
  <c r="K444" i="125" a="1"/>
  <c r="K444" i="125" s="1"/>
  <c r="M444" i="125" s="1"/>
  <c r="H278" i="125"/>
  <c r="H279" i="125"/>
  <c r="K278" i="125" a="1"/>
  <c r="K278" i="125" s="1"/>
  <c r="M278" i="125" s="1"/>
  <c r="K279" i="125" a="1"/>
  <c r="K279" i="125" s="1"/>
  <c r="M279" i="125" s="1"/>
  <c r="K108" i="125" a="1"/>
  <c r="K108" i="125" s="1"/>
  <c r="M108" i="125" s="1"/>
  <c r="K109" i="125" a="1"/>
  <c r="K109" i="125" s="1"/>
  <c r="M109" i="125" s="1"/>
  <c r="N446" i="125" l="1"/>
  <c r="N442" i="125"/>
  <c r="N429" i="125"/>
  <c r="N387" i="125"/>
  <c r="N385" i="125"/>
  <c r="N282" i="125"/>
  <c r="N281" i="125"/>
  <c r="N280" i="125"/>
  <c r="N277" i="125"/>
  <c r="N264" i="125"/>
  <c r="N384" i="125" l="1"/>
  <c r="N386" i="125"/>
  <c r="N445" i="125"/>
  <c r="N447" i="125"/>
  <c r="K111" i="125" a="1"/>
  <c r="K111" i="125" s="1"/>
  <c r="M111" i="125" s="1"/>
  <c r="K384" i="125" a="1"/>
  <c r="K384" i="125" s="1"/>
  <c r="M384" i="125" s="1"/>
  <c r="K386" i="125" a="1"/>
  <c r="K386" i="125" s="1"/>
  <c r="M386" i="125" s="1"/>
  <c r="H445" i="125"/>
  <c r="K445" i="125" a="1"/>
  <c r="K445" i="125" s="1"/>
  <c r="M445" i="125" s="1"/>
  <c r="H447" i="125"/>
  <c r="K447" i="125" a="1"/>
  <c r="K447" i="125" s="1"/>
  <c r="M447" i="125" s="1"/>
  <c r="K385" i="125" a="1"/>
  <c r="K385" i="125" s="1"/>
  <c r="M385" i="125" s="1"/>
  <c r="K387" i="125" a="1"/>
  <c r="K387" i="125" s="1"/>
  <c r="M387" i="125" s="1"/>
  <c r="H442" i="125"/>
  <c r="K442" i="125" a="1"/>
  <c r="K442" i="125" s="1"/>
  <c r="M442" i="125" s="1"/>
  <c r="H446" i="125"/>
  <c r="K446" i="125" a="1"/>
  <c r="K446" i="125" s="1"/>
  <c r="M446" i="125" s="1"/>
  <c r="H277" i="125"/>
  <c r="K277" i="125" a="1"/>
  <c r="K277" i="125" s="1"/>
  <c r="M277" i="125" s="1"/>
  <c r="H281" i="125"/>
  <c r="K281" i="125" a="1"/>
  <c r="K281" i="125" s="1"/>
  <c r="M281" i="125" s="1"/>
  <c r="H280" i="125"/>
  <c r="K280" i="125" a="1"/>
  <c r="K280" i="125" s="1"/>
  <c r="M280" i="125" s="1"/>
  <c r="H282" i="125"/>
  <c r="K282" i="125" a="1"/>
  <c r="K282" i="125" s="1"/>
  <c r="M282" i="125" s="1"/>
  <c r="K219" i="125" a="1"/>
  <c r="K219" i="125" s="1"/>
  <c r="M219" i="125" s="1"/>
  <c r="K221" i="125" a="1"/>
  <c r="K221" i="125" s="1"/>
  <c r="M221" i="125" s="1"/>
  <c r="K220" i="125" a="1"/>
  <c r="K220" i="125" s="1"/>
  <c r="M220" i="125" s="1"/>
  <c r="K222" i="125" a="1"/>
  <c r="K222" i="125" s="1"/>
  <c r="M222" i="125" s="1"/>
  <c r="K112" i="125" a="1"/>
  <c r="K112" i="125" s="1"/>
  <c r="M112" i="125" s="1"/>
  <c r="K110" i="125" a="1"/>
  <c r="K110" i="125" s="1"/>
  <c r="M110" i="125" s="1"/>
  <c r="K107" i="125" a="1"/>
  <c r="K107" i="125" s="1"/>
  <c r="M107" i="125" s="1"/>
  <c r="H49" i="125"/>
  <c r="K49" i="125" a="1"/>
  <c r="K49" i="125" s="1"/>
  <c r="M49" i="125" s="1"/>
  <c r="H51" i="125"/>
  <c r="K51" i="125" a="1"/>
  <c r="K51" i="125" s="1"/>
  <c r="M51" i="125" s="1"/>
  <c r="H50" i="125"/>
  <c r="K50" i="125" a="1"/>
  <c r="K50" i="125" s="1"/>
  <c r="M50" i="125" s="1"/>
  <c r="H52" i="125"/>
  <c r="K52" i="125" a="1"/>
  <c r="K52" i="125" s="1"/>
  <c r="M52" i="125" s="1"/>
  <c r="E336" i="125" l="1"/>
  <c r="C336" i="125"/>
  <c r="J7" i="125" l="1"/>
  <c r="P28" i="125" l="1"/>
  <c r="I499" i="125" l="1"/>
  <c r="E334" i="125" l="1"/>
  <c r="G480" i="125"/>
  <c r="C169" i="125" l="1"/>
  <c r="G169" i="125"/>
  <c r="G336" i="125"/>
  <c r="C503" i="125"/>
  <c r="G503" i="125"/>
  <c r="G315" i="125" l="1"/>
  <c r="G291" i="125" l="1"/>
  <c r="I167" i="125" l="1"/>
  <c r="I334" i="125"/>
  <c r="E167" i="125" l="1"/>
  <c r="E165" i="125"/>
  <c r="H183" i="125" l="1"/>
  <c r="I363" i="125" l="1"/>
  <c r="V433" i="125" l="1"/>
  <c r="W433" i="125" s="1"/>
  <c r="N433" i="125"/>
  <c r="K433" i="125" a="1"/>
  <c r="K433" i="125" s="1"/>
  <c r="M433" i="125" s="1"/>
  <c r="J433" i="125" a="1"/>
  <c r="J433" i="125" s="1"/>
  <c r="H433" i="125"/>
  <c r="V432" i="125"/>
  <c r="W432" i="125" s="1"/>
  <c r="N432" i="125"/>
  <c r="K432" i="125" a="1"/>
  <c r="K432" i="125" s="1"/>
  <c r="M432" i="125" s="1"/>
  <c r="J432" i="125" a="1"/>
  <c r="J432" i="125" s="1"/>
  <c r="H432" i="125"/>
  <c r="V431" i="125"/>
  <c r="W431" i="125" s="1"/>
  <c r="N431" i="125"/>
  <c r="K431" i="125" a="1"/>
  <c r="K431" i="125" s="1"/>
  <c r="M431" i="125" s="1"/>
  <c r="J431" i="125" a="1"/>
  <c r="J431" i="125" s="1"/>
  <c r="H431" i="125"/>
  <c r="V430" i="125"/>
  <c r="N430" i="125"/>
  <c r="K429" i="125" a="1"/>
  <c r="K429" i="125" s="1"/>
  <c r="M429" i="125" s="1"/>
  <c r="H429" i="125"/>
  <c r="V268" i="125"/>
  <c r="W268" i="125" s="1"/>
  <c r="N268" i="125"/>
  <c r="K268" i="125" a="1"/>
  <c r="K268" i="125" s="1"/>
  <c r="M268" i="125" s="1"/>
  <c r="J268" i="125" a="1"/>
  <c r="J268" i="125" s="1"/>
  <c r="H268" i="125"/>
  <c r="V267" i="125"/>
  <c r="W267" i="125" s="1"/>
  <c r="N267" i="125"/>
  <c r="K267" i="125" a="1"/>
  <c r="K267" i="125" s="1"/>
  <c r="M267" i="125" s="1"/>
  <c r="J267" i="125" a="1"/>
  <c r="J267" i="125" s="1"/>
  <c r="H267" i="125"/>
  <c r="V266" i="125"/>
  <c r="W266" i="125" s="1"/>
  <c r="N266" i="125"/>
  <c r="K266" i="125" a="1"/>
  <c r="K266" i="125" s="1"/>
  <c r="M266" i="125" s="1"/>
  <c r="J266" i="125" a="1"/>
  <c r="J266" i="125" s="1"/>
  <c r="H266" i="125"/>
  <c r="V265" i="125"/>
  <c r="N265" i="125"/>
  <c r="K264" i="125" a="1"/>
  <c r="K264" i="125" s="1"/>
  <c r="M264" i="125" s="1"/>
  <c r="H264" i="125"/>
  <c r="V98" i="125"/>
  <c r="W98" i="125" s="1"/>
  <c r="K98" i="125" a="1"/>
  <c r="K98" i="125" s="1"/>
  <c r="M98" i="125" s="1"/>
  <c r="J98" i="125" a="1"/>
  <c r="J98" i="125" s="1"/>
  <c r="V97" i="125"/>
  <c r="W97" i="125" s="1"/>
  <c r="K97" i="125" a="1"/>
  <c r="K97" i="125" s="1"/>
  <c r="M97" i="125" s="1"/>
  <c r="J97" i="125" a="1"/>
  <c r="J97" i="125" s="1"/>
  <c r="V96" i="125"/>
  <c r="W96" i="125" s="1"/>
  <c r="K96" i="125" a="1"/>
  <c r="K96" i="125" s="1"/>
  <c r="M96" i="125" s="1"/>
  <c r="J96" i="125" a="1"/>
  <c r="J96" i="125" s="1"/>
  <c r="V95" i="125"/>
  <c r="K94" i="125" a="1"/>
  <c r="K94" i="125" s="1"/>
  <c r="M94" i="125" s="1"/>
  <c r="J542" i="125" l="1"/>
  <c r="W430" i="125"/>
  <c r="G307" i="125"/>
  <c r="W265" i="125"/>
  <c r="J430" i="125" l="1" a="1"/>
  <c r="J430" i="125" s="1"/>
  <c r="K430" i="125" a="1"/>
  <c r="K430" i="125" s="1"/>
  <c r="M430" i="125" s="1"/>
  <c r="H430" i="125"/>
  <c r="H265" i="125"/>
  <c r="K265" i="125" a="1"/>
  <c r="K265" i="125" s="1"/>
  <c r="M265" i="125" s="1"/>
  <c r="J265" i="125" a="1"/>
  <c r="J265" i="125" s="1"/>
  <c r="K346" i="125"/>
  <c r="J534" i="125" l="1"/>
  <c r="J87" i="125"/>
  <c r="C514" i="125" l="1"/>
  <c r="I198" i="125"/>
  <c r="K345" i="125"/>
  <c r="O291" i="125"/>
  <c r="J525" i="125" l="1"/>
  <c r="Q525" i="125" s="1"/>
  <c r="J524" i="125"/>
  <c r="Q524" i="125" s="1"/>
  <c r="R524" i="125" s="1"/>
  <c r="Q523" i="125"/>
  <c r="S523" i="125" s="1"/>
  <c r="G330" i="125"/>
  <c r="K95" i="125" a="1"/>
  <c r="K95" i="125" s="1"/>
  <c r="M95" i="125" s="1"/>
  <c r="J95" i="125" a="1"/>
  <c r="J95" i="125" s="1"/>
  <c r="W95" i="125"/>
  <c r="R525" i="125" l="1"/>
  <c r="S525" i="125" a="1"/>
  <c r="S525" i="125" s="1"/>
  <c r="S524" i="125" a="1"/>
  <c r="S524" i="125" s="1"/>
  <c r="R523" i="125"/>
  <c r="H488" i="125" l="1"/>
  <c r="H495" i="125"/>
  <c r="H474" i="125"/>
  <c r="H475" i="125"/>
  <c r="H476" i="125"/>
  <c r="H477" i="125"/>
  <c r="H479" i="125"/>
  <c r="H458" i="125"/>
  <c r="H459" i="125"/>
  <c r="H460" i="125"/>
  <c r="H461" i="125"/>
  <c r="H470" i="125"/>
  <c r="H471" i="125"/>
  <c r="H423" i="125"/>
  <c r="H424" i="125"/>
  <c r="H425" i="125"/>
  <c r="H426" i="125"/>
  <c r="H427" i="125"/>
  <c r="H428" i="125"/>
  <c r="H434" i="125"/>
  <c r="H435" i="125"/>
  <c r="H436" i="125"/>
  <c r="H437" i="125"/>
  <c r="H438" i="125"/>
  <c r="H439" i="125"/>
  <c r="H440" i="125"/>
  <c r="H441" i="125"/>
  <c r="H448" i="125"/>
  <c r="H449" i="125"/>
  <c r="H455" i="125"/>
  <c r="H364" i="125"/>
  <c r="H367" i="125"/>
  <c r="H407" i="125"/>
  <c r="H408" i="125"/>
  <c r="H344" i="125"/>
  <c r="H345" i="125"/>
  <c r="H346" i="125"/>
  <c r="H347" i="125"/>
  <c r="H348" i="125"/>
  <c r="H349" i="125"/>
  <c r="H350" i="125"/>
  <c r="H351" i="125"/>
  <c r="H352" i="125"/>
  <c r="H353" i="125"/>
  <c r="H354" i="125"/>
  <c r="H355" i="125"/>
  <c r="H356" i="125"/>
  <c r="H357" i="125"/>
  <c r="H358" i="125"/>
  <c r="H359" i="125"/>
  <c r="H360" i="125"/>
  <c r="H361" i="125"/>
  <c r="H362" i="125"/>
  <c r="H317" i="125"/>
  <c r="H318" i="125"/>
  <c r="H319" i="125"/>
  <c r="H321" i="125"/>
  <c r="H322" i="125"/>
  <c r="H309" i="125"/>
  <c r="H310" i="125"/>
  <c r="H311" i="125"/>
  <c r="H314" i="125"/>
  <c r="H293" i="125"/>
  <c r="H294" i="125"/>
  <c r="H295" i="125"/>
  <c r="H296" i="125"/>
  <c r="H297" i="125"/>
  <c r="H298" i="125"/>
  <c r="H299" i="125"/>
  <c r="H300" i="125"/>
  <c r="H301" i="125"/>
  <c r="H302" i="125"/>
  <c r="H303" i="125"/>
  <c r="H304" i="125"/>
  <c r="H306" i="125"/>
  <c r="H258" i="125"/>
  <c r="H259" i="125"/>
  <c r="H260" i="125"/>
  <c r="H261" i="125"/>
  <c r="H262" i="125"/>
  <c r="H263" i="125"/>
  <c r="H269" i="125"/>
  <c r="H270" i="125"/>
  <c r="H271" i="125"/>
  <c r="H272" i="125"/>
  <c r="H273" i="125"/>
  <c r="H274" i="125"/>
  <c r="H275" i="125"/>
  <c r="H276" i="125"/>
  <c r="H283" i="125"/>
  <c r="H284" i="125"/>
  <c r="H289" i="125"/>
  <c r="H290" i="125"/>
  <c r="H177" i="125"/>
  <c r="H178" i="125"/>
  <c r="H179" i="125"/>
  <c r="H180" i="125"/>
  <c r="H181" i="125"/>
  <c r="H182" i="125"/>
  <c r="H184" i="125"/>
  <c r="H185" i="125"/>
  <c r="H186" i="125"/>
  <c r="H187" i="125"/>
  <c r="H188" i="125"/>
  <c r="H189" i="125"/>
  <c r="H190" i="125"/>
  <c r="H191" i="125"/>
  <c r="H192" i="125"/>
  <c r="H193" i="125"/>
  <c r="H194" i="125"/>
  <c r="H195" i="125"/>
  <c r="H196" i="125"/>
  <c r="H29" i="125"/>
  <c r="H32" i="125"/>
  <c r="H33" i="125"/>
  <c r="H38" i="125"/>
  <c r="H39" i="125"/>
  <c r="H40" i="125"/>
  <c r="H41" i="125"/>
  <c r="H42" i="125"/>
  <c r="H43" i="125"/>
  <c r="H44" i="125"/>
  <c r="H45" i="125"/>
  <c r="H46" i="125"/>
  <c r="H47" i="125"/>
  <c r="H48" i="125"/>
  <c r="H59" i="125"/>
  <c r="H60" i="125"/>
  <c r="H61" i="125"/>
  <c r="H62" i="125"/>
  <c r="H63" i="125"/>
  <c r="H64" i="125"/>
  <c r="H65" i="125"/>
  <c r="H66" i="125"/>
  <c r="H69" i="125"/>
  <c r="H70" i="125"/>
  <c r="H7" i="125"/>
  <c r="H8" i="125"/>
  <c r="H9" i="125"/>
  <c r="H10" i="125"/>
  <c r="H11" i="125"/>
  <c r="H12" i="125"/>
  <c r="H13" i="125"/>
  <c r="H14" i="125"/>
  <c r="H15" i="125"/>
  <c r="H16" i="125"/>
  <c r="H17" i="125"/>
  <c r="H18" i="125"/>
  <c r="H19" i="125"/>
  <c r="H20" i="125"/>
  <c r="H21" i="125"/>
  <c r="H22" i="125"/>
  <c r="H23" i="125"/>
  <c r="H24" i="125"/>
  <c r="I145" i="125" l="1"/>
  <c r="L534" i="125" l="1"/>
  <c r="M534" i="125" s="1"/>
  <c r="K189" i="125" a="1"/>
  <c r="K189" i="125" s="1"/>
  <c r="V189" i="125"/>
  <c r="W189" i="125" s="1"/>
  <c r="K18" i="125" a="1"/>
  <c r="K18" i="125" s="1"/>
  <c r="W18" i="125"/>
  <c r="M189" i="125" l="1"/>
  <c r="J189" i="125" a="1"/>
  <c r="J189" i="125" s="1"/>
  <c r="M18" i="125"/>
  <c r="W17" i="125"/>
  <c r="J18" i="125" a="1"/>
  <c r="J18" i="125" s="1"/>
  <c r="K17" i="125" a="1"/>
  <c r="K17" i="125" s="1"/>
  <c r="M17" i="125" s="1"/>
  <c r="J17" i="125" a="1"/>
  <c r="J17" i="125" s="1"/>
  <c r="K359" i="125" l="1" a="1"/>
  <c r="K359" i="125" s="1"/>
  <c r="M359" i="125" s="1"/>
  <c r="K361" i="125" a="1"/>
  <c r="K361" i="125" s="1"/>
  <c r="M361" i="125" s="1"/>
  <c r="J558" i="125" l="1"/>
  <c r="G456" i="125"/>
  <c r="J557" i="125" s="1"/>
  <c r="J551" i="125"/>
  <c r="J552" i="125"/>
  <c r="I496" i="125"/>
  <c r="L559" i="125" s="1"/>
  <c r="G496" i="125"/>
  <c r="J559" i="125" s="1"/>
  <c r="J544" i="125"/>
  <c r="J546" i="125"/>
  <c r="I329" i="125"/>
  <c r="L553" i="125" s="1"/>
  <c r="J553" i="125"/>
  <c r="K360" i="125" a="1"/>
  <c r="K360" i="125" s="1"/>
  <c r="M360" i="125" s="1"/>
  <c r="K358" i="125" a="1"/>
  <c r="K358" i="125" s="1"/>
  <c r="M358" i="125" s="1"/>
  <c r="M327" i="125"/>
  <c r="M328" i="125"/>
  <c r="K159" i="125" a="1"/>
  <c r="K159" i="125" s="1"/>
  <c r="M159" i="125" s="1"/>
  <c r="K160" i="125" a="1"/>
  <c r="K160" i="125" s="1"/>
  <c r="M160" i="125" s="1"/>
  <c r="K23" i="125" a="1"/>
  <c r="K23" i="125" s="1"/>
  <c r="M553" i="125" l="1"/>
  <c r="L546" i="125"/>
  <c r="L538" i="125"/>
  <c r="M546" i="125"/>
  <c r="J545" i="125"/>
  <c r="M559" i="125"/>
  <c r="J538" i="125"/>
  <c r="J536" i="125"/>
  <c r="J537" i="125"/>
  <c r="K22" i="125" a="1"/>
  <c r="K22" i="125" s="1"/>
  <c r="M22" i="125" s="1"/>
  <c r="K197" i="125" a="1"/>
  <c r="K197" i="125" s="1"/>
  <c r="M197" i="125" s="1"/>
  <c r="K195" i="125" a="1"/>
  <c r="K195" i="125" s="1"/>
  <c r="M195" i="125" s="1"/>
  <c r="K196" i="125" a="1"/>
  <c r="K196" i="125" s="1"/>
  <c r="M196" i="125" s="1"/>
  <c r="K194" i="125" a="1"/>
  <c r="K194" i="125" s="1"/>
  <c r="M194" i="125" s="1"/>
  <c r="M23" i="125"/>
  <c r="K25" i="125" a="1"/>
  <c r="K25" i="125" s="1"/>
  <c r="M25" i="125" s="1"/>
  <c r="K24" i="125" a="1"/>
  <c r="K24" i="125" s="1"/>
  <c r="M24" i="125" s="1"/>
  <c r="M538" i="125" l="1"/>
  <c r="E503" i="125"/>
  <c r="E502" i="125"/>
  <c r="I501" i="125"/>
  <c r="E501" i="125"/>
  <c r="I500" i="125"/>
  <c r="E500" i="125"/>
  <c r="E499" i="125"/>
  <c r="D491" i="125"/>
  <c r="H491" i="125" s="1"/>
  <c r="K488" i="125" a="1"/>
  <c r="K488" i="125" s="1"/>
  <c r="K483" i="125" a="1"/>
  <c r="K483" i="125" s="1"/>
  <c r="K477" i="125" a="1"/>
  <c r="K477" i="125" s="1"/>
  <c r="K475" i="125" a="1"/>
  <c r="K475" i="125" s="1"/>
  <c r="K473" i="125" a="1"/>
  <c r="K473" i="125" s="1"/>
  <c r="K469" i="125" a="1"/>
  <c r="K469" i="125" s="1"/>
  <c r="K461" i="125" a="1"/>
  <c r="K461" i="125" s="1"/>
  <c r="K459" i="125" a="1"/>
  <c r="K459" i="125" s="1"/>
  <c r="K457" i="125" a="1"/>
  <c r="K457" i="125" s="1"/>
  <c r="K449" i="125" a="1"/>
  <c r="K449" i="125" s="1"/>
  <c r="M449" i="125" s="1"/>
  <c r="K441" i="125" a="1"/>
  <c r="K441" i="125" s="1"/>
  <c r="K439" i="125" a="1"/>
  <c r="K439" i="125" s="1"/>
  <c r="K434" i="125" a="1"/>
  <c r="K434" i="125" s="1"/>
  <c r="K427" i="125" a="1"/>
  <c r="K427" i="125" s="1"/>
  <c r="K423" i="125" a="1"/>
  <c r="K423" i="125" s="1"/>
  <c r="K409" i="125" a="1"/>
  <c r="K409" i="125" s="1"/>
  <c r="K407" i="125" a="1"/>
  <c r="K407" i="125" s="1"/>
  <c r="K404" i="125" a="1"/>
  <c r="K404" i="125" s="1"/>
  <c r="K400" i="125" a="1"/>
  <c r="K400" i="125" s="1"/>
  <c r="K398" i="125" a="1"/>
  <c r="K398" i="125" s="1"/>
  <c r="K396" i="125" a="1"/>
  <c r="K396" i="125" s="1"/>
  <c r="K394" i="125" a="1"/>
  <c r="K394" i="125" s="1"/>
  <c r="K392" i="125" a="1"/>
  <c r="K392" i="125" s="1"/>
  <c r="K382" i="125" a="1"/>
  <c r="K382" i="125" s="1"/>
  <c r="K380" i="125" a="1"/>
  <c r="K380" i="125" s="1"/>
  <c r="K378" i="125" a="1"/>
  <c r="K378" i="125" s="1"/>
  <c r="K376" i="125" a="1"/>
  <c r="K376" i="125" s="1"/>
  <c r="K374" i="125" a="1"/>
  <c r="K374" i="125" s="1"/>
  <c r="K372" i="125" a="1"/>
  <c r="K372" i="125" s="1"/>
  <c r="K367" i="125" a="1"/>
  <c r="K367" i="125" s="1"/>
  <c r="K364" i="125" a="1"/>
  <c r="K364" i="125" s="1"/>
  <c r="K357" i="125" a="1"/>
  <c r="K357" i="125" s="1"/>
  <c r="K355" i="125" a="1"/>
  <c r="K355" i="125" s="1"/>
  <c r="K352" i="125" a="1"/>
  <c r="K352" i="125" s="1"/>
  <c r="K351" i="125" a="1"/>
  <c r="K351" i="125" s="1"/>
  <c r="K350" i="125" a="1"/>
  <c r="K350" i="125" s="1"/>
  <c r="K349" i="125" a="1"/>
  <c r="K349" i="125" s="1"/>
  <c r="K348" i="125" a="1"/>
  <c r="K348" i="125" s="1"/>
  <c r="K347" i="125" a="1"/>
  <c r="K347" i="125" s="1"/>
  <c r="K344" i="125" a="1"/>
  <c r="K344" i="125" s="1"/>
  <c r="I335" i="125"/>
  <c r="E335" i="125"/>
  <c r="E333" i="125"/>
  <c r="I332" i="125"/>
  <c r="E332" i="125"/>
  <c r="D325" i="125"/>
  <c r="H325" i="125" s="1"/>
  <c r="K321" i="125" a="1"/>
  <c r="K321" i="125" s="1"/>
  <c r="K319" i="125" a="1"/>
  <c r="K319" i="125" s="1"/>
  <c r="K312" i="125" a="1"/>
  <c r="K312" i="125" s="1"/>
  <c r="K311" i="125" a="1"/>
  <c r="K311" i="125" s="1"/>
  <c r="K308" i="125" a="1"/>
  <c r="K308" i="125" s="1"/>
  <c r="K290" i="125" a="1"/>
  <c r="K290" i="125" s="1"/>
  <c r="K288" i="125" a="1"/>
  <c r="K288" i="125" s="1"/>
  <c r="K283" i="125" a="1"/>
  <c r="K283" i="125" s="1"/>
  <c r="K275" i="125" a="1"/>
  <c r="K275" i="125" s="1"/>
  <c r="K273" i="125" a="1"/>
  <c r="K273" i="125" s="1"/>
  <c r="K272" i="125" a="1"/>
  <c r="K272" i="125" s="1"/>
  <c r="K271" i="125" a="1"/>
  <c r="K271" i="125" s="1"/>
  <c r="K270" i="125" a="1"/>
  <c r="K270" i="125" s="1"/>
  <c r="K269" i="125" a="1"/>
  <c r="K269" i="125" s="1"/>
  <c r="K263" i="125" a="1"/>
  <c r="K263" i="125" s="1"/>
  <c r="K262" i="125" a="1"/>
  <c r="K262" i="125" s="1"/>
  <c r="K261" i="125" a="1"/>
  <c r="K261" i="125" s="1"/>
  <c r="K260" i="125" a="1"/>
  <c r="K260" i="125" s="1"/>
  <c r="K259" i="125" a="1"/>
  <c r="K259" i="125" s="1"/>
  <c r="K245" i="125" a="1"/>
  <c r="K245" i="125" s="1"/>
  <c r="K243" i="125" a="1"/>
  <c r="K243" i="125" s="1"/>
  <c r="K240" i="125" a="1"/>
  <c r="K240" i="125" s="1"/>
  <c r="M240" i="125" s="1"/>
  <c r="K236" i="125" a="1"/>
  <c r="K236" i="125" s="1"/>
  <c r="K234" i="125" a="1"/>
  <c r="K234" i="125" s="1"/>
  <c r="K232" i="125" a="1"/>
  <c r="K232" i="125" s="1"/>
  <c r="K230" i="125" a="1"/>
  <c r="K230" i="125" s="1"/>
  <c r="K228" i="125" a="1"/>
  <c r="K228" i="125" s="1"/>
  <c r="K218" i="125" a="1"/>
  <c r="K218" i="125" s="1"/>
  <c r="K216" i="125" a="1"/>
  <c r="K216" i="125" s="1"/>
  <c r="K214" i="125" a="1"/>
  <c r="K214" i="125" s="1"/>
  <c r="K212" i="125" a="1"/>
  <c r="K212" i="125" s="1"/>
  <c r="K210" i="125" a="1"/>
  <c r="K210" i="125" s="1"/>
  <c r="K208" i="125" a="1"/>
  <c r="K208" i="125" s="1"/>
  <c r="K201" i="125" a="1"/>
  <c r="K201" i="125" s="1"/>
  <c r="M201" i="125" s="1"/>
  <c r="K188" i="125" a="1"/>
  <c r="K188" i="125" s="1"/>
  <c r="K187" i="125" a="1"/>
  <c r="K187" i="125" s="1"/>
  <c r="K186" i="125" a="1"/>
  <c r="K186" i="125" s="1"/>
  <c r="M186" i="125" s="1"/>
  <c r="K185" i="125" a="1"/>
  <c r="K185" i="125" s="1"/>
  <c r="M185" i="125" s="1"/>
  <c r="K184" i="125" a="1"/>
  <c r="K184" i="125" s="1"/>
  <c r="M184" i="125" s="1"/>
  <c r="K183" i="125" a="1"/>
  <c r="K183" i="125" s="1"/>
  <c r="M183" i="125" s="1"/>
  <c r="K182" i="125" a="1"/>
  <c r="K182" i="125" s="1"/>
  <c r="M182" i="125" s="1"/>
  <c r="K181" i="125" a="1"/>
  <c r="K181" i="125" s="1"/>
  <c r="K180" i="125" a="1"/>
  <c r="K180" i="125" s="1"/>
  <c r="K179" i="125" a="1"/>
  <c r="K179" i="125" s="1"/>
  <c r="K178" i="125" a="1"/>
  <c r="K178" i="125" s="1"/>
  <c r="K177" i="125" a="1"/>
  <c r="K177" i="125" s="1"/>
  <c r="K501" i="125" l="1"/>
  <c r="M501" i="125" s="1"/>
  <c r="N410" i="125"/>
  <c r="V410" i="125"/>
  <c r="W410" i="125" s="1"/>
  <c r="V312" i="125"/>
  <c r="W312" i="125" s="1"/>
  <c r="J314" i="125" a="1"/>
  <c r="J314" i="125" s="1"/>
  <c r="J318" i="125" a="1"/>
  <c r="J318" i="125" s="1"/>
  <c r="M321" i="125"/>
  <c r="J322" i="125" a="1"/>
  <c r="J322" i="125" s="1"/>
  <c r="P363" i="125"/>
  <c r="N379" i="125"/>
  <c r="N383" i="125"/>
  <c r="N395" i="125"/>
  <c r="N399" i="125"/>
  <c r="N405" i="125"/>
  <c r="N408" i="125"/>
  <c r="V409" i="125"/>
  <c r="W409" i="125" s="1"/>
  <c r="M352" i="125"/>
  <c r="N274" i="125"/>
  <c r="K335" i="125"/>
  <c r="M335" i="125" s="1"/>
  <c r="H363" i="125"/>
  <c r="M344" i="125"/>
  <c r="M346" i="125"/>
  <c r="M351" i="125"/>
  <c r="N351" i="125"/>
  <c r="J354" i="125" a="1"/>
  <c r="J354" i="125" s="1"/>
  <c r="J356" i="125" a="1"/>
  <c r="J356" i="125" s="1"/>
  <c r="J362" i="125" a="1"/>
  <c r="J362" i="125" s="1"/>
  <c r="N479" i="125"/>
  <c r="V273" i="125"/>
  <c r="W273" i="125" s="1"/>
  <c r="M308" i="125"/>
  <c r="M312" i="125"/>
  <c r="V355" i="125"/>
  <c r="W355" i="125" s="1"/>
  <c r="K356" i="125" a="1"/>
  <c r="K356" i="125" s="1"/>
  <c r="M356" i="125" s="1"/>
  <c r="V357" i="125"/>
  <c r="W357" i="125" s="1"/>
  <c r="K362" i="125" a="1"/>
  <c r="K362" i="125" s="1"/>
  <c r="M362" i="125" s="1"/>
  <c r="N437" i="125"/>
  <c r="N440" i="125"/>
  <c r="N455" i="125"/>
  <c r="J467" i="125" a="1"/>
  <c r="J467" i="125" s="1"/>
  <c r="O198" i="125"/>
  <c r="Q198" i="125"/>
  <c r="S198" i="125"/>
  <c r="U198" i="125"/>
  <c r="AA198" i="125"/>
  <c r="V190" i="125"/>
  <c r="W190" i="125" s="1"/>
  <c r="J192" i="125" a="1"/>
  <c r="J192" i="125" s="1"/>
  <c r="J199" i="125" a="1"/>
  <c r="J199" i="125" s="1"/>
  <c r="J202" i="125" a="1"/>
  <c r="J202" i="125" s="1"/>
  <c r="J207" i="125" a="1"/>
  <c r="J207" i="125" s="1"/>
  <c r="J209" i="125" a="1"/>
  <c r="J209" i="125" s="1"/>
  <c r="M210" i="125"/>
  <c r="J211" i="125" a="1"/>
  <c r="J211" i="125" s="1"/>
  <c r="M212" i="125"/>
  <c r="J213" i="125" a="1"/>
  <c r="J213" i="125" s="1"/>
  <c r="M214" i="125"/>
  <c r="J215" i="125" a="1"/>
  <c r="J215" i="125" s="1"/>
  <c r="J217" i="125" a="1"/>
  <c r="J217" i="125" s="1"/>
  <c r="M218" i="125"/>
  <c r="J227" i="125" a="1"/>
  <c r="J227" i="125" s="1"/>
  <c r="M228" i="125"/>
  <c r="J229" i="125" a="1"/>
  <c r="J229" i="125" s="1"/>
  <c r="M230" i="125"/>
  <c r="J231" i="125" a="1"/>
  <c r="J231" i="125" s="1"/>
  <c r="J233" i="125" a="1"/>
  <c r="J233" i="125" s="1"/>
  <c r="M234" i="125"/>
  <c r="J235" i="125" a="1"/>
  <c r="J235" i="125" s="1"/>
  <c r="M236" i="125"/>
  <c r="J239" i="125" a="1"/>
  <c r="J239" i="125" s="1"/>
  <c r="J242" i="125" a="1"/>
  <c r="J242" i="125" s="1"/>
  <c r="J244" i="125" a="1"/>
  <c r="J244" i="125" s="1"/>
  <c r="M245" i="125"/>
  <c r="M262" i="125"/>
  <c r="M269" i="125"/>
  <c r="M271" i="125"/>
  <c r="N284" i="125"/>
  <c r="N289" i="125"/>
  <c r="V290" i="125"/>
  <c r="W290" i="125" s="1"/>
  <c r="V292" i="125"/>
  <c r="W292" i="125" s="1"/>
  <c r="N299" i="125"/>
  <c r="V300" i="125"/>
  <c r="W300" i="125" s="1"/>
  <c r="N303" i="125"/>
  <c r="V304" i="125"/>
  <c r="W304" i="125" s="1"/>
  <c r="N306" i="125"/>
  <c r="V306" i="125"/>
  <c r="W306" i="125" s="1"/>
  <c r="H308" i="125"/>
  <c r="J308" i="125" a="1"/>
  <c r="J308" i="125" s="1"/>
  <c r="M311" i="125"/>
  <c r="M345" i="125"/>
  <c r="M347" i="125"/>
  <c r="M350" i="125"/>
  <c r="V379" i="125"/>
  <c r="W379" i="125" s="1"/>
  <c r="V405" i="125"/>
  <c r="W405" i="125" s="1"/>
  <c r="N435" i="125"/>
  <c r="V436" i="125"/>
  <c r="W436" i="125" s="1"/>
  <c r="V438" i="125"/>
  <c r="W438" i="125" s="1"/>
  <c r="V440" i="125"/>
  <c r="W440" i="125" s="1"/>
  <c r="V455" i="125"/>
  <c r="N464" i="125"/>
  <c r="V466" i="125"/>
  <c r="W466" i="125" s="1"/>
  <c r="K467" i="125" a="1"/>
  <c r="K467" i="125" s="1"/>
  <c r="M467" i="125" s="1"/>
  <c r="N470" i="125"/>
  <c r="N474" i="125"/>
  <c r="J479" i="125" a="1"/>
  <c r="J479" i="125" s="1"/>
  <c r="J487" i="125" a="1"/>
  <c r="J487" i="125" s="1"/>
  <c r="N276" i="125"/>
  <c r="V283" i="125"/>
  <c r="W283" i="125" s="1"/>
  <c r="V311" i="125"/>
  <c r="W311" i="125" s="1"/>
  <c r="J312" i="125" a="1"/>
  <c r="J312" i="125" s="1"/>
  <c r="J345" i="125" a="1"/>
  <c r="J345" i="125" s="1"/>
  <c r="J347" i="125" a="1"/>
  <c r="J347" i="125" s="1"/>
  <c r="M349" i="125"/>
  <c r="N349" i="125"/>
  <c r="V349" i="125"/>
  <c r="W349" i="125" s="1"/>
  <c r="J350" i="125" a="1"/>
  <c r="J350" i="125" s="1"/>
  <c r="V351" i="125"/>
  <c r="W351" i="125" s="1"/>
  <c r="J352" i="125" a="1"/>
  <c r="J352" i="125" s="1"/>
  <c r="K354" i="125" a="1"/>
  <c r="K354" i="125" s="1"/>
  <c r="M354" i="125" s="1"/>
  <c r="V428" i="125"/>
  <c r="W428" i="125" s="1"/>
  <c r="V439" i="125"/>
  <c r="W439" i="125" s="1"/>
  <c r="N448" i="125"/>
  <c r="V449" i="125"/>
  <c r="W449" i="125" s="1"/>
  <c r="V454" i="125"/>
  <c r="W454" i="125" s="1"/>
  <c r="N459" i="125"/>
  <c r="V462" i="125"/>
  <c r="W462" i="125" s="1"/>
  <c r="J463" i="125" a="1"/>
  <c r="J463" i="125" s="1"/>
  <c r="J481" i="125" a="1"/>
  <c r="J481" i="125" s="1"/>
  <c r="K487" i="125" a="1"/>
  <c r="K487" i="125" s="1"/>
  <c r="M487" i="125" s="1"/>
  <c r="M488" i="125"/>
  <c r="N491" i="125"/>
  <c r="K500" i="125"/>
  <c r="M500" i="125" s="1"/>
  <c r="N296" i="125"/>
  <c r="N300" i="125"/>
  <c r="V381" i="125"/>
  <c r="W381" i="125" s="1"/>
  <c r="V383" i="125"/>
  <c r="W383" i="125" s="1"/>
  <c r="V393" i="125"/>
  <c r="W393" i="125" s="1"/>
  <c r="V395" i="125"/>
  <c r="W395" i="125" s="1"/>
  <c r="V397" i="125"/>
  <c r="V399" i="125"/>
  <c r="W399" i="125" s="1"/>
  <c r="V401" i="125"/>
  <c r="W401" i="125" s="1"/>
  <c r="V177" i="125"/>
  <c r="W177" i="125" s="1"/>
  <c r="V178" i="125"/>
  <c r="W178" i="125" s="1"/>
  <c r="M179" i="125"/>
  <c r="V181" i="125"/>
  <c r="W181" i="125" s="1"/>
  <c r="V182" i="125"/>
  <c r="W182" i="125" s="1"/>
  <c r="V183" i="125"/>
  <c r="W183" i="125" s="1"/>
  <c r="V186" i="125"/>
  <c r="W186" i="125" s="1"/>
  <c r="V187" i="125"/>
  <c r="W187" i="125" s="1"/>
  <c r="K199" i="125" a="1"/>
  <c r="K199" i="125" s="1"/>
  <c r="M199" i="125" s="1"/>
  <c r="V201" i="125"/>
  <c r="W201" i="125" s="1"/>
  <c r="K202" i="125" a="1"/>
  <c r="K202" i="125" s="1"/>
  <c r="M202" i="125" s="1"/>
  <c r="K207" i="125" a="1"/>
  <c r="K207" i="125" s="1"/>
  <c r="M207" i="125" s="1"/>
  <c r="V208" i="125"/>
  <c r="W208" i="125" s="1"/>
  <c r="K209" i="125" a="1"/>
  <c r="K209" i="125" s="1"/>
  <c r="M209" i="125" s="1"/>
  <c r="M216" i="125"/>
  <c r="V218" i="125"/>
  <c r="W218" i="125" s="1"/>
  <c r="K227" i="125" a="1"/>
  <c r="K227" i="125" s="1"/>
  <c r="M227" i="125" s="1"/>
  <c r="V228" i="125"/>
  <c r="W228" i="125" s="1"/>
  <c r="K229" i="125" a="1"/>
  <c r="K229" i="125" s="1"/>
  <c r="M229" i="125" s="1"/>
  <c r="V230" i="125"/>
  <c r="W230" i="125" s="1"/>
  <c r="K231" i="125" a="1"/>
  <c r="K231" i="125" s="1"/>
  <c r="M231" i="125" s="1"/>
  <c r="V232" i="125"/>
  <c r="W232" i="125" s="1"/>
  <c r="K233" i="125" a="1"/>
  <c r="K233" i="125" s="1"/>
  <c r="M233" i="125" s="1"/>
  <c r="V243" i="125"/>
  <c r="W243" i="125" s="1"/>
  <c r="K244" i="125" a="1"/>
  <c r="K244" i="125" s="1"/>
  <c r="M244" i="125" s="1"/>
  <c r="V245" i="125"/>
  <c r="W245" i="125" s="1"/>
  <c r="V260" i="125"/>
  <c r="W260" i="125" s="1"/>
  <c r="V269" i="125"/>
  <c r="W269" i="125" s="1"/>
  <c r="V272" i="125"/>
  <c r="W272" i="125" s="1"/>
  <c r="V275" i="125"/>
  <c r="W275" i="125" s="1"/>
  <c r="V288" i="125"/>
  <c r="W288" i="125" s="1"/>
  <c r="N295" i="125"/>
  <c r="V296" i="125"/>
  <c r="W296" i="125" s="1"/>
  <c r="N298" i="125"/>
  <c r="V298" i="125"/>
  <c r="W298" i="125" s="1"/>
  <c r="V299" i="125"/>
  <c r="W299" i="125" s="1"/>
  <c r="N301" i="125"/>
  <c r="N304" i="125"/>
  <c r="J310" i="125" a="1"/>
  <c r="J310" i="125" s="1"/>
  <c r="N310" i="125"/>
  <c r="J311" i="125" a="1"/>
  <c r="J311" i="125" s="1"/>
  <c r="R329" i="125"/>
  <c r="K318" i="125" a="1"/>
  <c r="K318" i="125" s="1"/>
  <c r="M318" i="125" s="1"/>
  <c r="V319" i="125"/>
  <c r="W319" i="125" s="1"/>
  <c r="V321" i="125"/>
  <c r="W321" i="125" s="1"/>
  <c r="K322" i="125" a="1"/>
  <c r="K322" i="125" s="1"/>
  <c r="M322" i="125" s="1"/>
  <c r="V325" i="125"/>
  <c r="W325" i="125" s="1"/>
  <c r="Q363" i="125"/>
  <c r="U363" i="125"/>
  <c r="Y363" i="125"/>
  <c r="J344" i="125" a="1"/>
  <c r="J344" i="125" s="1"/>
  <c r="J346" i="125" a="1"/>
  <c r="J346" i="125" s="1"/>
  <c r="J349" i="125" a="1"/>
  <c r="J349" i="125" s="1"/>
  <c r="N350" i="125"/>
  <c r="J351" i="125" a="1"/>
  <c r="J351" i="125" s="1"/>
  <c r="N352" i="125"/>
  <c r="N353" i="125"/>
  <c r="M355" i="125"/>
  <c r="N366" i="125"/>
  <c r="N368" i="125"/>
  <c r="N373" i="125"/>
  <c r="N375" i="125"/>
  <c r="V378" i="125"/>
  <c r="W378" i="125" s="1"/>
  <c r="N381" i="125"/>
  <c r="V382" i="125"/>
  <c r="W382" i="125" s="1"/>
  <c r="N393" i="125"/>
  <c r="V394" i="125"/>
  <c r="W394" i="125" s="1"/>
  <c r="N397" i="125"/>
  <c r="V398" i="125"/>
  <c r="W398" i="125" s="1"/>
  <c r="N401" i="125"/>
  <c r="V404" i="125"/>
  <c r="W404" i="125" s="1"/>
  <c r="V448" i="125"/>
  <c r="W448" i="125" s="1"/>
  <c r="V453" i="125"/>
  <c r="W453" i="125" s="1"/>
  <c r="V458" i="125"/>
  <c r="W458" i="125" s="1"/>
  <c r="N462" i="125"/>
  <c r="J464" i="125" a="1"/>
  <c r="J464" i="125" s="1"/>
  <c r="J465" i="125" a="1"/>
  <c r="J465" i="125" s="1"/>
  <c r="N467" i="125"/>
  <c r="V470" i="125"/>
  <c r="W470" i="125" s="1"/>
  <c r="J471" i="125" a="1"/>
  <c r="J471" i="125" s="1"/>
  <c r="N477" i="125"/>
  <c r="H481" i="125"/>
  <c r="H496" i="125" s="1"/>
  <c r="J482" i="125" a="1"/>
  <c r="J482" i="125" s="1"/>
  <c r="N482" i="125"/>
  <c r="M483" i="125"/>
  <c r="J488" i="125" a="1"/>
  <c r="J488" i="125" s="1"/>
  <c r="N407" i="125"/>
  <c r="V408" i="125"/>
  <c r="W408" i="125" s="1"/>
  <c r="J422" i="125" a="1"/>
  <c r="J422" i="125" s="1"/>
  <c r="M423" i="125"/>
  <c r="J424" i="125" a="1"/>
  <c r="J424" i="125" s="1"/>
  <c r="N424" i="125"/>
  <c r="V424" i="125"/>
  <c r="W424" i="125" s="1"/>
  <c r="N426" i="125"/>
  <c r="V427" i="125"/>
  <c r="W427" i="125" s="1"/>
  <c r="V434" i="125"/>
  <c r="W434" i="125" s="1"/>
  <c r="J436" i="125" a="1"/>
  <c r="J436" i="125" s="1"/>
  <c r="N438" i="125"/>
  <c r="J179" i="125" a="1"/>
  <c r="J179" i="125" s="1"/>
  <c r="J184" i="125" a="1"/>
  <c r="J184" i="125" s="1"/>
  <c r="V188" i="125"/>
  <c r="W188" i="125" s="1"/>
  <c r="V191" i="125"/>
  <c r="W191" i="125" s="1"/>
  <c r="V193" i="125"/>
  <c r="W193" i="125" s="1"/>
  <c r="J201" i="125" a="1"/>
  <c r="J201" i="125" s="1"/>
  <c r="V207" i="125"/>
  <c r="W207" i="125" s="1"/>
  <c r="V209" i="125"/>
  <c r="W209" i="125" s="1"/>
  <c r="V211" i="125"/>
  <c r="W211" i="125" s="1"/>
  <c r="V213" i="125"/>
  <c r="W213" i="125" s="1"/>
  <c r="J216" i="125" a="1"/>
  <c r="J216" i="125" s="1"/>
  <c r="J218" i="125" a="1"/>
  <c r="J218" i="125" s="1"/>
  <c r="J228" i="125" a="1"/>
  <c r="J228" i="125" s="1"/>
  <c r="J230" i="125" a="1"/>
  <c r="J230" i="125" s="1"/>
  <c r="V231" i="125"/>
  <c r="W231" i="125" s="1"/>
  <c r="V233" i="125"/>
  <c r="W233" i="125" s="1"/>
  <c r="V235" i="125"/>
  <c r="W235" i="125" s="1"/>
  <c r="V239" i="125"/>
  <c r="W239" i="125" s="1"/>
  <c r="J245" i="125" a="1"/>
  <c r="J245" i="125" s="1"/>
  <c r="N260" i="125"/>
  <c r="J263" i="125" a="1"/>
  <c r="J263" i="125" s="1"/>
  <c r="J269" i="125" a="1"/>
  <c r="J269" i="125" s="1"/>
  <c r="N269" i="125"/>
  <c r="V271" i="125"/>
  <c r="W271" i="125" s="1"/>
  <c r="V274" i="125"/>
  <c r="W274" i="125" s="1"/>
  <c r="V276" i="125"/>
  <c r="W276" i="125" s="1"/>
  <c r="V284" i="125"/>
  <c r="W284" i="125" s="1"/>
  <c r="V289" i="125"/>
  <c r="W289" i="125" s="1"/>
  <c r="V301" i="125"/>
  <c r="W301" i="125" s="1"/>
  <c r="K310" i="125" a="1"/>
  <c r="K310" i="125" s="1"/>
  <c r="M310" i="125" s="1"/>
  <c r="K314" i="125" a="1"/>
  <c r="K314" i="125" s="1"/>
  <c r="M314" i="125" s="1"/>
  <c r="K316" i="125" a="1"/>
  <c r="K316" i="125" s="1"/>
  <c r="M316" i="125" s="1"/>
  <c r="N318" i="125"/>
  <c r="M319" i="125"/>
  <c r="J319" i="125" a="1"/>
  <c r="J319" i="125" s="1"/>
  <c r="N321" i="125"/>
  <c r="N322" i="125"/>
  <c r="H198" i="125"/>
  <c r="M177" i="125"/>
  <c r="J177" i="125" a="1"/>
  <c r="J177" i="125" s="1"/>
  <c r="M178" i="125"/>
  <c r="V179" i="125"/>
  <c r="W179" i="125" s="1"/>
  <c r="V180" i="125"/>
  <c r="W180" i="125" s="1"/>
  <c r="M181" i="125"/>
  <c r="J181" i="125" a="1"/>
  <c r="J181" i="125" s="1"/>
  <c r="J182" i="125" a="1"/>
  <c r="J182" i="125" s="1"/>
  <c r="V184" i="125"/>
  <c r="W184" i="125" s="1"/>
  <c r="V185" i="125"/>
  <c r="W185" i="125" s="1"/>
  <c r="J186" i="125" a="1"/>
  <c r="J186" i="125" s="1"/>
  <c r="M187" i="125"/>
  <c r="J187" i="125" a="1"/>
  <c r="J187" i="125" s="1"/>
  <c r="J188" i="125" a="1"/>
  <c r="J188" i="125" s="1"/>
  <c r="J190" i="125" a="1"/>
  <c r="J190" i="125" s="1"/>
  <c r="V192" i="125"/>
  <c r="W192" i="125" s="1"/>
  <c r="V199" i="125"/>
  <c r="W199" i="125" s="1"/>
  <c r="V202" i="125"/>
  <c r="W202" i="125" s="1"/>
  <c r="M208" i="125"/>
  <c r="J208" i="125" a="1"/>
  <c r="J208" i="125" s="1"/>
  <c r="J210" i="125" a="1"/>
  <c r="J210" i="125" s="1"/>
  <c r="V210" i="125"/>
  <c r="W210" i="125" s="1"/>
  <c r="K211" i="125" a="1"/>
  <c r="K211" i="125" s="1"/>
  <c r="M211" i="125" s="1"/>
  <c r="J212" i="125" a="1"/>
  <c r="J212" i="125" s="1"/>
  <c r="V212" i="125"/>
  <c r="W212" i="125" s="1"/>
  <c r="K213" i="125" a="1"/>
  <c r="K213" i="125" s="1"/>
  <c r="M213" i="125" s="1"/>
  <c r="J214" i="125" a="1"/>
  <c r="J214" i="125" s="1"/>
  <c r="V214" i="125"/>
  <c r="W214" i="125" s="1"/>
  <c r="K215" i="125" a="1"/>
  <c r="K215" i="125" s="1"/>
  <c r="M215" i="125" s="1"/>
  <c r="V215" i="125"/>
  <c r="W215" i="125" s="1"/>
  <c r="V216" i="125"/>
  <c r="W216" i="125" s="1"/>
  <c r="K217" i="125" a="1"/>
  <c r="K217" i="125" s="1"/>
  <c r="M217" i="125" s="1"/>
  <c r="V217" i="125"/>
  <c r="W217" i="125" s="1"/>
  <c r="V227" i="125"/>
  <c r="W227" i="125" s="1"/>
  <c r="V229" i="125"/>
  <c r="W229" i="125" s="1"/>
  <c r="M232" i="125"/>
  <c r="J232" i="125" a="1"/>
  <c r="J232" i="125" s="1"/>
  <c r="J234" i="125" a="1"/>
  <c r="J234" i="125" s="1"/>
  <c r="V234" i="125"/>
  <c r="W234" i="125" s="1"/>
  <c r="K235" i="125" a="1"/>
  <c r="K235" i="125" s="1"/>
  <c r="M235" i="125" s="1"/>
  <c r="J236" i="125" a="1"/>
  <c r="J236" i="125" s="1"/>
  <c r="V236" i="125"/>
  <c r="W236" i="125" s="1"/>
  <c r="J240" i="125" a="1"/>
  <c r="J240" i="125" s="1"/>
  <c r="V240" i="125"/>
  <c r="W240" i="125" s="1"/>
  <c r="K242" i="125" a="1"/>
  <c r="K242" i="125" s="1"/>
  <c r="M242" i="125" s="1"/>
  <c r="V242" i="125"/>
  <c r="W242" i="125" s="1"/>
  <c r="M243" i="125"/>
  <c r="J243" i="125" a="1"/>
  <c r="J243" i="125" s="1"/>
  <c r="J259" i="125" a="1"/>
  <c r="J259" i="125" s="1"/>
  <c r="M260" i="125"/>
  <c r="J260" i="125" a="1"/>
  <c r="J260" i="125" s="1"/>
  <c r="J261" i="125" a="1"/>
  <c r="J261" i="125" s="1"/>
  <c r="J262" i="125" a="1"/>
  <c r="J262" i="125" s="1"/>
  <c r="N262" i="125"/>
  <c r="V262" i="125"/>
  <c r="W262" i="125" s="1"/>
  <c r="J270" i="125" a="1"/>
  <c r="J270" i="125" s="1"/>
  <c r="J271" i="125" a="1"/>
  <c r="J271" i="125" s="1"/>
  <c r="N271" i="125"/>
  <c r="N294" i="125"/>
  <c r="V294" i="125"/>
  <c r="W294" i="125" s="1"/>
  <c r="V295" i="125"/>
  <c r="W295" i="125" s="1"/>
  <c r="N297" i="125"/>
  <c r="V297" i="125"/>
  <c r="W297" i="125" s="1"/>
  <c r="N302" i="125"/>
  <c r="V302" i="125"/>
  <c r="W302" i="125" s="1"/>
  <c r="V303" i="125"/>
  <c r="W303" i="125" s="1"/>
  <c r="N305" i="125"/>
  <c r="V305" i="125"/>
  <c r="W305" i="125" s="1"/>
  <c r="V310" i="125"/>
  <c r="W310" i="125" s="1"/>
  <c r="N312" i="125"/>
  <c r="V314" i="125"/>
  <c r="W314" i="125" s="1"/>
  <c r="H316" i="125"/>
  <c r="H329" i="125" s="1"/>
  <c r="J316" i="125" a="1"/>
  <c r="J316" i="125" s="1"/>
  <c r="V318" i="125"/>
  <c r="W318" i="125" s="1"/>
  <c r="J321" i="125" a="1"/>
  <c r="J321" i="125" s="1"/>
  <c r="V322" i="125"/>
  <c r="W322" i="125" s="1"/>
  <c r="V350" i="125"/>
  <c r="W350" i="125" s="1"/>
  <c r="V352" i="125"/>
  <c r="W352" i="125" s="1"/>
  <c r="J353" i="125" a="1"/>
  <c r="J353" i="125" s="1"/>
  <c r="V353" i="125"/>
  <c r="W353" i="125" s="1"/>
  <c r="N354" i="125"/>
  <c r="V354" i="125"/>
  <c r="W354" i="125" s="1"/>
  <c r="N355" i="125"/>
  <c r="M357" i="125"/>
  <c r="J357" i="125" a="1"/>
  <c r="J357" i="125" s="1"/>
  <c r="N362" i="125"/>
  <c r="V364" i="125"/>
  <c r="W364" i="125" s="1"/>
  <c r="V366" i="125"/>
  <c r="W366" i="125" s="1"/>
  <c r="V367" i="125"/>
  <c r="W367" i="125" s="1"/>
  <c r="V368" i="125"/>
  <c r="W368" i="125" s="1"/>
  <c r="V372" i="125"/>
  <c r="W372" i="125" s="1"/>
  <c r="V373" i="125"/>
  <c r="W373" i="125" s="1"/>
  <c r="V374" i="125"/>
  <c r="W374" i="125" s="1"/>
  <c r="V375" i="125"/>
  <c r="W375" i="125" s="1"/>
  <c r="V376" i="125"/>
  <c r="W376" i="125" s="1"/>
  <c r="V380" i="125"/>
  <c r="W380" i="125" s="1"/>
  <c r="V392" i="125"/>
  <c r="W392" i="125" s="1"/>
  <c r="V396" i="125"/>
  <c r="W396" i="125" s="1"/>
  <c r="V400" i="125"/>
  <c r="W400" i="125" s="1"/>
  <c r="N404" i="125"/>
  <c r="V407" i="125"/>
  <c r="W407" i="125" s="1"/>
  <c r="N409" i="125"/>
  <c r="H422" i="125"/>
  <c r="K422" i="125" a="1"/>
  <c r="K422" i="125" s="1"/>
  <c r="M422" i="125" s="1"/>
  <c r="J423" i="125" a="1"/>
  <c r="J423" i="125" s="1"/>
  <c r="V423" i="125"/>
  <c r="W423" i="125" s="1"/>
  <c r="K424" i="125" a="1"/>
  <c r="K424" i="125" s="1"/>
  <c r="M424" i="125" s="1"/>
  <c r="V426" i="125"/>
  <c r="W426" i="125" s="1"/>
  <c r="N428" i="125"/>
  <c r="N434" i="125"/>
  <c r="K436" i="125" a="1"/>
  <c r="K436" i="125" s="1"/>
  <c r="M436" i="125" s="1"/>
  <c r="N436" i="125"/>
  <c r="V441" i="125"/>
  <c r="W441" i="125" s="1"/>
  <c r="N453" i="125"/>
  <c r="H457" i="125"/>
  <c r="N457" i="125"/>
  <c r="V459" i="125"/>
  <c r="W459" i="125" s="1"/>
  <c r="V461" i="125"/>
  <c r="W461" i="125" s="1"/>
  <c r="J462" i="125" a="1"/>
  <c r="J462" i="125" s="1"/>
  <c r="K463" i="125" a="1"/>
  <c r="K463" i="125" s="1"/>
  <c r="M463" i="125" s="1"/>
  <c r="V464" i="125"/>
  <c r="W464" i="125" s="1"/>
  <c r="K465" i="125" a="1"/>
  <c r="K465" i="125" s="1"/>
  <c r="M465" i="125" s="1"/>
  <c r="N465" i="125"/>
  <c r="V467" i="125"/>
  <c r="W467" i="125" s="1"/>
  <c r="N468" i="125"/>
  <c r="V469" i="125"/>
  <c r="W469" i="125" s="1"/>
  <c r="J470" i="125" a="1"/>
  <c r="J470" i="125" s="1"/>
  <c r="K471" i="125" a="1"/>
  <c r="K471" i="125" s="1"/>
  <c r="M471" i="125" s="1"/>
  <c r="J474" i="125" a="1"/>
  <c r="J474" i="125" s="1"/>
  <c r="V475" i="125"/>
  <c r="W475" i="125" s="1"/>
  <c r="K481" i="125" a="1"/>
  <c r="K481" i="125" s="1"/>
  <c r="M481" i="125" s="1"/>
  <c r="N481" i="125"/>
  <c r="K482" i="125" a="1"/>
  <c r="K482" i="125" s="1"/>
  <c r="M482" i="125" s="1"/>
  <c r="V482" i="125"/>
  <c r="W482" i="125" s="1"/>
  <c r="V483" i="125"/>
  <c r="W483" i="125" s="1"/>
  <c r="N487" i="125"/>
  <c r="N488" i="125"/>
  <c r="V488" i="125"/>
  <c r="W488" i="125" s="1"/>
  <c r="V491" i="125"/>
  <c r="W491" i="125" s="1"/>
  <c r="J355" i="125" a="1"/>
  <c r="J355" i="125" s="1"/>
  <c r="V356" i="125"/>
  <c r="W356" i="125" s="1"/>
  <c r="V362" i="125"/>
  <c r="W362" i="125" s="1"/>
  <c r="V435" i="125"/>
  <c r="W435" i="125" s="1"/>
  <c r="V437" i="125"/>
  <c r="W437" i="125" s="1"/>
  <c r="W455" i="125"/>
  <c r="N458" i="125"/>
  <c r="N466" i="125"/>
  <c r="J473" i="125" a="1"/>
  <c r="J473" i="125" s="1"/>
  <c r="V474" i="125"/>
  <c r="W474" i="125" s="1"/>
  <c r="V479" i="125"/>
  <c r="W479" i="125" s="1"/>
  <c r="J483" i="125" a="1"/>
  <c r="J483" i="125" s="1"/>
  <c r="V487" i="125"/>
  <c r="W487" i="125" s="1"/>
  <c r="J373" i="125" a="1"/>
  <c r="J373" i="125" s="1"/>
  <c r="K373" i="125" a="1"/>
  <c r="K373" i="125" s="1"/>
  <c r="M373" i="125" s="1"/>
  <c r="J379" i="125" a="1"/>
  <c r="J379" i="125" s="1"/>
  <c r="K379" i="125" a="1"/>
  <c r="K379" i="125" s="1"/>
  <c r="M379" i="125" s="1"/>
  <c r="J383" i="125" a="1"/>
  <c r="J383" i="125" s="1"/>
  <c r="K383" i="125" a="1"/>
  <c r="K383" i="125" s="1"/>
  <c r="M383" i="125" s="1"/>
  <c r="J397" i="125" a="1"/>
  <c r="J397" i="125" s="1"/>
  <c r="K397" i="125" a="1"/>
  <c r="K397" i="125" s="1"/>
  <c r="M397" i="125" s="1"/>
  <c r="J401" i="125" a="1"/>
  <c r="J401" i="125" s="1"/>
  <c r="K401" i="125" a="1"/>
  <c r="K401" i="125" s="1"/>
  <c r="M401" i="125" s="1"/>
  <c r="J555" i="125"/>
  <c r="N357" i="125"/>
  <c r="M364" i="125"/>
  <c r="N367" i="125"/>
  <c r="N372" i="125"/>
  <c r="N374" i="125"/>
  <c r="N376" i="125"/>
  <c r="N378" i="125"/>
  <c r="N380" i="125"/>
  <c r="N382" i="125"/>
  <c r="N392" i="125"/>
  <c r="N394" i="125"/>
  <c r="N396" i="125"/>
  <c r="N398" i="125"/>
  <c r="N400" i="125"/>
  <c r="N422" i="125"/>
  <c r="N356" i="125"/>
  <c r="J375" i="125" a="1"/>
  <c r="J375" i="125" s="1"/>
  <c r="K375" i="125" a="1"/>
  <c r="K375" i="125" s="1"/>
  <c r="M375" i="125" s="1"/>
  <c r="J393" i="125" a="1"/>
  <c r="J393" i="125" s="1"/>
  <c r="K393" i="125" a="1"/>
  <c r="K393" i="125" s="1"/>
  <c r="M393" i="125" s="1"/>
  <c r="J405" i="125" a="1"/>
  <c r="J405" i="125" s="1"/>
  <c r="K405" i="125" a="1"/>
  <c r="K405" i="125" s="1"/>
  <c r="M405" i="125" s="1"/>
  <c r="V422" i="125"/>
  <c r="J457" i="125" a="1"/>
  <c r="J457" i="125" s="1"/>
  <c r="M457" i="125"/>
  <c r="O363" i="125"/>
  <c r="S363" i="125"/>
  <c r="AA363" i="125"/>
  <c r="J366" i="125" a="1"/>
  <c r="J366" i="125" s="1"/>
  <c r="K366" i="125" a="1"/>
  <c r="K366" i="125" s="1"/>
  <c r="M366" i="125" s="1"/>
  <c r="M372" i="125"/>
  <c r="J372" i="125" a="1"/>
  <c r="J372" i="125" s="1"/>
  <c r="M374" i="125"/>
  <c r="J374" i="125" a="1"/>
  <c r="J374" i="125" s="1"/>
  <c r="M376" i="125"/>
  <c r="J376" i="125" a="1"/>
  <c r="J376" i="125" s="1"/>
  <c r="M378" i="125"/>
  <c r="J378" i="125" a="1"/>
  <c r="J378" i="125" s="1"/>
  <c r="M380" i="125"/>
  <c r="J380" i="125" a="1"/>
  <c r="J380" i="125" s="1"/>
  <c r="M382" i="125"/>
  <c r="J382" i="125" a="1"/>
  <c r="J382" i="125" s="1"/>
  <c r="M392" i="125"/>
  <c r="J392" i="125" a="1"/>
  <c r="J392" i="125" s="1"/>
  <c r="M394" i="125"/>
  <c r="J394" i="125" a="1"/>
  <c r="J394" i="125" s="1"/>
  <c r="M396" i="125"/>
  <c r="J396" i="125" a="1"/>
  <c r="J396" i="125" s="1"/>
  <c r="M398" i="125"/>
  <c r="J398" i="125" a="1"/>
  <c r="J398" i="125" s="1"/>
  <c r="M400" i="125"/>
  <c r="J400" i="125" a="1"/>
  <c r="J400" i="125" s="1"/>
  <c r="M404" i="125"/>
  <c r="J404" i="125" a="1"/>
  <c r="J404" i="125" s="1"/>
  <c r="M407" i="125"/>
  <c r="J407" i="125" a="1"/>
  <c r="J407" i="125" s="1"/>
  <c r="M409" i="125"/>
  <c r="J409" i="125" a="1"/>
  <c r="J409" i="125" s="1"/>
  <c r="N423" i="125"/>
  <c r="M427" i="125"/>
  <c r="J368" i="125" a="1"/>
  <c r="J368" i="125" s="1"/>
  <c r="K368" i="125" a="1"/>
  <c r="K368" i="125" s="1"/>
  <c r="M368" i="125" s="1"/>
  <c r="J381" i="125" a="1"/>
  <c r="J381" i="125" s="1"/>
  <c r="K381" i="125" a="1"/>
  <c r="K381" i="125" s="1"/>
  <c r="M381" i="125" s="1"/>
  <c r="J395" i="125" a="1"/>
  <c r="J395" i="125" s="1"/>
  <c r="K395" i="125" a="1"/>
  <c r="K395" i="125" s="1"/>
  <c r="M395" i="125" s="1"/>
  <c r="J399" i="125" a="1"/>
  <c r="J399" i="125" s="1"/>
  <c r="K399" i="125" a="1"/>
  <c r="K399" i="125" s="1"/>
  <c r="M399" i="125" s="1"/>
  <c r="J408" i="125" a="1"/>
  <c r="J408" i="125" s="1"/>
  <c r="K408" i="125" a="1"/>
  <c r="K408" i="125" s="1"/>
  <c r="M408" i="125" s="1"/>
  <c r="J410" i="125" a="1"/>
  <c r="J410" i="125" s="1"/>
  <c r="K410" i="125" a="1"/>
  <c r="K410" i="125" s="1"/>
  <c r="M410" i="125" s="1"/>
  <c r="K353" i="125" a="1"/>
  <c r="K353" i="125" s="1"/>
  <c r="M353" i="125" s="1"/>
  <c r="N364" i="125"/>
  <c r="M367" i="125"/>
  <c r="W397" i="125"/>
  <c r="J364" i="125" a="1"/>
  <c r="J364" i="125" s="1"/>
  <c r="J367" i="125" a="1"/>
  <c r="J367" i="125" s="1"/>
  <c r="J428" i="125" a="1"/>
  <c r="J428" i="125" s="1"/>
  <c r="K428" i="125" a="1"/>
  <c r="K428" i="125" s="1"/>
  <c r="M428" i="125" s="1"/>
  <c r="J438" i="125" a="1"/>
  <c r="J438" i="125" s="1"/>
  <c r="K438" i="125" a="1"/>
  <c r="K438" i="125" s="1"/>
  <c r="M438" i="125" s="1"/>
  <c r="J440" i="125" a="1"/>
  <c r="J440" i="125" s="1"/>
  <c r="K440" i="125" a="1"/>
  <c r="K440" i="125" s="1"/>
  <c r="M440" i="125" s="1"/>
  <c r="J448" i="125" a="1"/>
  <c r="J448" i="125" s="1"/>
  <c r="K448" i="125" a="1"/>
  <c r="K448" i="125" s="1"/>
  <c r="M448" i="125" s="1"/>
  <c r="J453" i="125" a="1"/>
  <c r="J453" i="125" s="1"/>
  <c r="J455" i="125" a="1"/>
  <c r="J455" i="125" s="1"/>
  <c r="K455" i="125" a="1"/>
  <c r="K455" i="125" s="1"/>
  <c r="M455" i="125" s="1"/>
  <c r="M473" i="125"/>
  <c r="N427" i="125"/>
  <c r="M434" i="125"/>
  <c r="N439" i="125"/>
  <c r="N441" i="125"/>
  <c r="N449" i="125"/>
  <c r="N454" i="125"/>
  <c r="M461" i="125"/>
  <c r="J461" i="125" a="1"/>
  <c r="J461" i="125" s="1"/>
  <c r="V468" i="125"/>
  <c r="W468" i="125" s="1"/>
  <c r="M477" i="125"/>
  <c r="J477" i="125" a="1"/>
  <c r="J477" i="125" s="1"/>
  <c r="J426" i="125" a="1"/>
  <c r="J426" i="125" s="1"/>
  <c r="K426" i="125" a="1"/>
  <c r="K426" i="125" s="1"/>
  <c r="J435" i="125" a="1"/>
  <c r="J435" i="125" s="1"/>
  <c r="K435" i="125" a="1"/>
  <c r="K435" i="125" s="1"/>
  <c r="M435" i="125" s="1"/>
  <c r="J437" i="125" a="1"/>
  <c r="J437" i="125" s="1"/>
  <c r="K437" i="125" a="1"/>
  <c r="K437" i="125" s="1"/>
  <c r="M437" i="125" s="1"/>
  <c r="M439" i="125"/>
  <c r="J439" i="125" a="1"/>
  <c r="J439" i="125" s="1"/>
  <c r="M441" i="125"/>
  <c r="J441" i="125" a="1"/>
  <c r="J441" i="125" s="1"/>
  <c r="J449" i="125" a="1"/>
  <c r="J449" i="125" s="1"/>
  <c r="M454" i="125"/>
  <c r="J454" i="125" a="1"/>
  <c r="J454" i="125" s="1"/>
  <c r="K468" i="125" a="1"/>
  <c r="K468" i="125" s="1"/>
  <c r="M468" i="125" s="1"/>
  <c r="J468" i="125" a="1"/>
  <c r="J468" i="125" s="1"/>
  <c r="M469" i="125"/>
  <c r="J427" i="125" a="1"/>
  <c r="J427" i="125" s="1"/>
  <c r="J434" i="125" a="1"/>
  <c r="J434" i="125" s="1"/>
  <c r="V457" i="125"/>
  <c r="K458" i="125" a="1"/>
  <c r="K458" i="125" s="1"/>
  <c r="M458" i="125" s="1"/>
  <c r="M459" i="125"/>
  <c r="J459" i="125" a="1"/>
  <c r="J459" i="125" s="1"/>
  <c r="V465" i="125"/>
  <c r="W465" i="125" s="1"/>
  <c r="K466" i="125" a="1"/>
  <c r="K466" i="125" s="1"/>
  <c r="M466" i="125" s="1"/>
  <c r="V473" i="125"/>
  <c r="K474" i="125" a="1"/>
  <c r="K474" i="125" s="1"/>
  <c r="M474" i="125" s="1"/>
  <c r="N463" i="125"/>
  <c r="V463" i="125"/>
  <c r="W463" i="125" s="1"/>
  <c r="K464" i="125" a="1"/>
  <c r="K464" i="125" s="1"/>
  <c r="M464" i="125" s="1"/>
  <c r="J469" i="125" a="1"/>
  <c r="J469" i="125" s="1"/>
  <c r="N471" i="125"/>
  <c r="V471" i="125"/>
  <c r="W471" i="125" s="1"/>
  <c r="N475" i="125"/>
  <c r="J458" i="125" a="1"/>
  <c r="J458" i="125" s="1"/>
  <c r="N461" i="125"/>
  <c r="K462" i="125" a="1"/>
  <c r="K462" i="125" s="1"/>
  <c r="M462" i="125" s="1"/>
  <c r="J466" i="125" a="1"/>
  <c r="J466" i="125" s="1"/>
  <c r="N469" i="125"/>
  <c r="K470" i="125" a="1"/>
  <c r="K470" i="125" s="1"/>
  <c r="M470" i="125" s="1"/>
  <c r="V477" i="125"/>
  <c r="W477" i="125" s="1"/>
  <c r="K479" i="125" a="1"/>
  <c r="K479" i="125" s="1"/>
  <c r="M479" i="125" s="1"/>
  <c r="N473" i="125"/>
  <c r="R496" i="125"/>
  <c r="V481" i="125"/>
  <c r="N483" i="125"/>
  <c r="J491" i="125" a="1"/>
  <c r="J491" i="125" s="1"/>
  <c r="K491" i="125" a="1"/>
  <c r="K491" i="125" s="1"/>
  <c r="M491" i="125" s="1"/>
  <c r="H473" i="125"/>
  <c r="K499" i="125"/>
  <c r="M180" i="125"/>
  <c r="M288" i="125"/>
  <c r="J288" i="125" a="1"/>
  <c r="J288" i="125" s="1"/>
  <c r="K191" i="125" a="1"/>
  <c r="K191" i="125" s="1"/>
  <c r="M191" i="125" s="1"/>
  <c r="J191" i="125" a="1"/>
  <c r="J191" i="125" s="1"/>
  <c r="Y198" i="125"/>
  <c r="X198" i="125"/>
  <c r="V257" i="125"/>
  <c r="M283" i="125"/>
  <c r="J283" i="125" a="1"/>
  <c r="J283" i="125" s="1"/>
  <c r="J178" i="125" a="1"/>
  <c r="J178" i="125" s="1"/>
  <c r="J180" i="125" a="1"/>
  <c r="J180" i="125" s="1"/>
  <c r="J183" i="125" a="1"/>
  <c r="J183" i="125" s="1"/>
  <c r="J185" i="125" a="1"/>
  <c r="J185" i="125" s="1"/>
  <c r="K193" i="125" a="1"/>
  <c r="K193" i="125" s="1"/>
  <c r="M193" i="125" s="1"/>
  <c r="J193" i="125" a="1"/>
  <c r="J193" i="125" s="1"/>
  <c r="K257" i="125" a="1"/>
  <c r="K257" i="125" s="1"/>
  <c r="M257" i="125" s="1"/>
  <c r="H257" i="125"/>
  <c r="J257" i="125" a="1"/>
  <c r="J257" i="125" s="1"/>
  <c r="M272" i="125"/>
  <c r="J272" i="125" a="1"/>
  <c r="J272" i="125" s="1"/>
  <c r="M275" i="125"/>
  <c r="J275" i="125" a="1"/>
  <c r="J275" i="125" s="1"/>
  <c r="K300" i="125" a="1"/>
  <c r="K300" i="125" s="1"/>
  <c r="M300" i="125" s="1"/>
  <c r="J300" i="125" a="1"/>
  <c r="J300" i="125" s="1"/>
  <c r="P198" i="125"/>
  <c r="T198" i="125"/>
  <c r="M188" i="125"/>
  <c r="N257" i="125"/>
  <c r="N292" i="125"/>
  <c r="J549" i="125"/>
  <c r="R198" i="125"/>
  <c r="Z198" i="125"/>
  <c r="V244" i="125"/>
  <c r="W244" i="125" s="1"/>
  <c r="M273" i="125"/>
  <c r="J273" i="125" a="1"/>
  <c r="J273" i="125" s="1"/>
  <c r="M290" i="125"/>
  <c r="J290" i="125" a="1"/>
  <c r="J290" i="125" s="1"/>
  <c r="K190" i="125" a="1"/>
  <c r="K190" i="125" s="1"/>
  <c r="M190" i="125" s="1"/>
  <c r="K192" i="125" a="1"/>
  <c r="K192" i="125" s="1"/>
  <c r="M192" i="125" s="1"/>
  <c r="N272" i="125"/>
  <c r="N273" i="125"/>
  <c r="N275" i="125"/>
  <c r="N283" i="125"/>
  <c r="N288" i="125"/>
  <c r="N290" i="125"/>
  <c r="K296" i="125" a="1"/>
  <c r="K296" i="125" s="1"/>
  <c r="M296" i="125" s="1"/>
  <c r="J296" i="125" a="1"/>
  <c r="J296" i="125" s="1"/>
  <c r="M259" i="125"/>
  <c r="M261" i="125"/>
  <c r="M263" i="125"/>
  <c r="M270" i="125"/>
  <c r="K304" i="125" a="1"/>
  <c r="K304" i="125" s="1"/>
  <c r="M304" i="125" s="1"/>
  <c r="J304" i="125" a="1"/>
  <c r="J304" i="125" s="1"/>
  <c r="N259" i="125"/>
  <c r="V259" i="125"/>
  <c r="W259" i="125" s="1"/>
  <c r="N261" i="125"/>
  <c r="V261" i="125"/>
  <c r="W261" i="125" s="1"/>
  <c r="N263" i="125"/>
  <c r="V263" i="125"/>
  <c r="W263" i="125" s="1"/>
  <c r="N270" i="125"/>
  <c r="V270" i="125"/>
  <c r="W270" i="125" s="1"/>
  <c r="K274" i="125" a="1"/>
  <c r="K274" i="125" s="1"/>
  <c r="M274" i="125" s="1"/>
  <c r="J274" i="125" a="1"/>
  <c r="J274" i="125" s="1"/>
  <c r="K276" i="125" a="1"/>
  <c r="K276" i="125" s="1"/>
  <c r="M276" i="125" s="1"/>
  <c r="J276" i="125" a="1"/>
  <c r="J276" i="125" s="1"/>
  <c r="K284" i="125" a="1"/>
  <c r="K284" i="125" s="1"/>
  <c r="M284" i="125" s="1"/>
  <c r="J284" i="125" a="1"/>
  <c r="J284" i="125" s="1"/>
  <c r="K289" i="125" a="1"/>
  <c r="K289" i="125" s="1"/>
  <c r="M289" i="125" s="1"/>
  <c r="J289" i="125" a="1"/>
  <c r="J289" i="125" s="1"/>
  <c r="K292" i="125" a="1"/>
  <c r="K292" i="125" s="1"/>
  <c r="M292" i="125" s="1"/>
  <c r="H292" i="125"/>
  <c r="J292" i="125" a="1"/>
  <c r="J292" i="125" s="1"/>
  <c r="N308" i="125"/>
  <c r="J295" i="125" a="1"/>
  <c r="J295" i="125" s="1"/>
  <c r="K295" i="125" a="1"/>
  <c r="K295" i="125" s="1"/>
  <c r="M295" i="125" s="1"/>
  <c r="J299" i="125" a="1"/>
  <c r="J299" i="125" s="1"/>
  <c r="K299" i="125" a="1"/>
  <c r="K299" i="125" s="1"/>
  <c r="M299" i="125" s="1"/>
  <c r="J303" i="125" a="1"/>
  <c r="J303" i="125" s="1"/>
  <c r="K303" i="125" a="1"/>
  <c r="K303" i="125" s="1"/>
  <c r="M303" i="125" s="1"/>
  <c r="V316" i="125"/>
  <c r="J297" i="125" a="1"/>
  <c r="J297" i="125" s="1"/>
  <c r="K297" i="125" a="1"/>
  <c r="K297" i="125" s="1"/>
  <c r="M297" i="125" s="1"/>
  <c r="J301" i="125" a="1"/>
  <c r="J301" i="125" s="1"/>
  <c r="K301" i="125" a="1"/>
  <c r="K301" i="125" s="1"/>
  <c r="M301" i="125" s="1"/>
  <c r="J305" i="125" a="1"/>
  <c r="J305" i="125" s="1"/>
  <c r="K305" i="125" a="1"/>
  <c r="K305" i="125" s="1"/>
  <c r="M305" i="125" s="1"/>
  <c r="V308" i="125"/>
  <c r="N316" i="125"/>
  <c r="K294" i="125" a="1"/>
  <c r="K294" i="125" s="1"/>
  <c r="M294" i="125" s="1"/>
  <c r="J294" i="125" a="1"/>
  <c r="J294" i="125" s="1"/>
  <c r="K298" i="125" a="1"/>
  <c r="K298" i="125" s="1"/>
  <c r="M298" i="125" s="1"/>
  <c r="J298" i="125" a="1"/>
  <c r="J298" i="125" s="1"/>
  <c r="K302" i="125" a="1"/>
  <c r="K302" i="125" s="1"/>
  <c r="M302" i="125" s="1"/>
  <c r="J302" i="125" a="1"/>
  <c r="J302" i="125" s="1"/>
  <c r="K306" i="125" a="1"/>
  <c r="K306" i="125" s="1"/>
  <c r="M306" i="125" s="1"/>
  <c r="J306" i="125" a="1"/>
  <c r="J306" i="125" s="1"/>
  <c r="N311" i="125"/>
  <c r="N314" i="125"/>
  <c r="N319" i="125"/>
  <c r="N325" i="125"/>
  <c r="K332" i="125"/>
  <c r="M325" i="125"/>
  <c r="J325" i="125" a="1"/>
  <c r="J325" i="125" s="1"/>
  <c r="U28" i="125"/>
  <c r="Q28" i="125"/>
  <c r="S28" i="125"/>
  <c r="O28" i="125"/>
  <c r="I86" i="125"/>
  <c r="R28" i="125"/>
  <c r="I137" i="125"/>
  <c r="I121" i="125"/>
  <c r="L544" i="125" s="1"/>
  <c r="M544" i="125" s="1"/>
  <c r="T28" i="125"/>
  <c r="AA496" i="125"/>
  <c r="Z496" i="125"/>
  <c r="Y496" i="125"/>
  <c r="U496" i="125"/>
  <c r="T496" i="125"/>
  <c r="S496" i="125"/>
  <c r="Q496" i="125"/>
  <c r="P496" i="125"/>
  <c r="AA480" i="125"/>
  <c r="Z480" i="125"/>
  <c r="Y480" i="125"/>
  <c r="U480" i="125"/>
  <c r="T480" i="125"/>
  <c r="S480" i="125"/>
  <c r="Q480" i="125"/>
  <c r="P480" i="125"/>
  <c r="O480" i="125"/>
  <c r="AA472" i="125"/>
  <c r="Z472" i="125"/>
  <c r="Y472" i="125"/>
  <c r="T472" i="125"/>
  <c r="S472" i="125"/>
  <c r="R472" i="125"/>
  <c r="Q472" i="125"/>
  <c r="P472" i="125"/>
  <c r="I472" i="125"/>
  <c r="L558" i="125" s="1"/>
  <c r="M558" i="125" s="1"/>
  <c r="AA456" i="125"/>
  <c r="Z456" i="125"/>
  <c r="Y456" i="125"/>
  <c r="U456" i="125"/>
  <c r="T456" i="125"/>
  <c r="S456" i="125"/>
  <c r="R456" i="125"/>
  <c r="Q456" i="125"/>
  <c r="P456" i="125"/>
  <c r="AA329" i="125"/>
  <c r="Z329" i="125"/>
  <c r="Y329" i="125"/>
  <c r="U329" i="125"/>
  <c r="T329" i="125"/>
  <c r="S329" i="125"/>
  <c r="Q329" i="125"/>
  <c r="P329" i="125"/>
  <c r="AA315" i="125"/>
  <c r="Z315" i="125"/>
  <c r="Y315" i="125"/>
  <c r="U315" i="125"/>
  <c r="T315" i="125"/>
  <c r="S315" i="125"/>
  <c r="Q315" i="125"/>
  <c r="AA307" i="125"/>
  <c r="Z307" i="125"/>
  <c r="Y307" i="125"/>
  <c r="U307" i="125"/>
  <c r="T307" i="125"/>
  <c r="S307" i="125"/>
  <c r="R307" i="125"/>
  <c r="Q307" i="125"/>
  <c r="Z291" i="125"/>
  <c r="Y291" i="125"/>
  <c r="U291" i="125"/>
  <c r="T291" i="125"/>
  <c r="S291" i="125"/>
  <c r="R291" i="125"/>
  <c r="Q291" i="125"/>
  <c r="P291" i="125"/>
  <c r="K203" i="125" a="1"/>
  <c r="K203" i="125" s="1"/>
  <c r="I163" i="125" l="1"/>
  <c r="L543" i="125"/>
  <c r="J543" i="125"/>
  <c r="M543" i="125" s="1"/>
  <c r="L545" i="125"/>
  <c r="M545" i="125" s="1"/>
  <c r="J137" i="125" a="1"/>
  <c r="J137" i="125" s="1"/>
  <c r="J472" i="125" a="1"/>
  <c r="J472" i="125" s="1"/>
  <c r="K377" i="125" a="1"/>
  <c r="K377" i="125" s="1"/>
  <c r="J377" i="125" a="1"/>
  <c r="J377" i="125" s="1"/>
  <c r="R503" i="125"/>
  <c r="V476" i="125"/>
  <c r="V480" i="125" s="1"/>
  <c r="W480" i="125" s="1"/>
  <c r="N484" i="125"/>
  <c r="N496" i="125" s="1"/>
  <c r="V484" i="125"/>
  <c r="W484" i="125" s="1"/>
  <c r="V460" i="125"/>
  <c r="W460" i="125" s="1"/>
  <c r="S256" i="125"/>
  <c r="I291" i="125"/>
  <c r="AA291" i="125"/>
  <c r="O307" i="125"/>
  <c r="I315" i="125"/>
  <c r="J315" i="125" s="1" a="1"/>
  <c r="J315" i="125" s="1"/>
  <c r="P315" i="125"/>
  <c r="K317" i="125" a="1"/>
  <c r="K317" i="125" s="1"/>
  <c r="K329" i="125" s="1"/>
  <c r="J317" i="125" a="1"/>
  <c r="J317" i="125" s="1"/>
  <c r="H472" i="125"/>
  <c r="K558" i="125" s="1"/>
  <c r="K460" i="125" a="1"/>
  <c r="K460" i="125" s="1"/>
  <c r="M460" i="125" s="1"/>
  <c r="M472" i="125" s="1"/>
  <c r="J460" i="125" a="1"/>
  <c r="J460" i="125" s="1"/>
  <c r="Z256" i="125"/>
  <c r="Z330" i="125" s="1"/>
  <c r="K258" i="125" a="1"/>
  <c r="K258" i="125" s="1"/>
  <c r="M258" i="125" s="1"/>
  <c r="M291" i="125" s="1"/>
  <c r="J258" i="125" a="1"/>
  <c r="J258" i="125" s="1"/>
  <c r="H291" i="125"/>
  <c r="K551" i="125" s="1"/>
  <c r="X291" i="125"/>
  <c r="H307" i="125"/>
  <c r="K552" i="125" s="1"/>
  <c r="K293" i="125" a="1"/>
  <c r="K293" i="125" s="1"/>
  <c r="K307" i="125" s="1"/>
  <c r="I307" i="125"/>
  <c r="P307" i="125"/>
  <c r="V293" i="125"/>
  <c r="X307" i="125"/>
  <c r="O315" i="125"/>
  <c r="X315" i="125"/>
  <c r="V309" i="125"/>
  <c r="V315" i="125" s="1"/>
  <c r="W315" i="125" s="1"/>
  <c r="N317" i="125"/>
  <c r="N329" i="125" s="1"/>
  <c r="O329" i="125"/>
  <c r="R337" i="125" s="1"/>
  <c r="V317" i="125"/>
  <c r="W317" i="125" s="1"/>
  <c r="X329" i="125"/>
  <c r="I333" i="125"/>
  <c r="I456" i="125"/>
  <c r="L557" i="125" s="1"/>
  <c r="M557" i="125" s="1"/>
  <c r="X456" i="125"/>
  <c r="V425" i="125"/>
  <c r="V456" i="125" s="1"/>
  <c r="W456" i="125" s="1"/>
  <c r="Y421" i="125"/>
  <c r="Y497" i="125" s="1"/>
  <c r="U472" i="125"/>
  <c r="N425" i="125"/>
  <c r="N456" i="125" s="1"/>
  <c r="O496" i="125"/>
  <c r="R504" i="125" s="1"/>
  <c r="O472" i="125"/>
  <c r="X472" i="125"/>
  <c r="K484" i="125" a="1"/>
  <c r="K484" i="125" s="1"/>
  <c r="M484" i="125" s="1"/>
  <c r="J484" i="125" a="1"/>
  <c r="J484" i="125" s="1"/>
  <c r="N476" i="125"/>
  <c r="N480" i="125" s="1"/>
  <c r="X496" i="125"/>
  <c r="I502" i="125"/>
  <c r="X480" i="125"/>
  <c r="O456" i="125"/>
  <c r="R501" i="125" s="1"/>
  <c r="K553" i="125"/>
  <c r="K559" i="125"/>
  <c r="K555" i="125"/>
  <c r="K363" i="125"/>
  <c r="R332" i="125"/>
  <c r="K549" i="125"/>
  <c r="W481" i="125"/>
  <c r="M499" i="125"/>
  <c r="W457" i="125"/>
  <c r="M426" i="125"/>
  <c r="W473" i="125"/>
  <c r="W422" i="125"/>
  <c r="V198" i="125"/>
  <c r="W198" i="125"/>
  <c r="W316" i="125"/>
  <c r="W257" i="125"/>
  <c r="K198" i="125"/>
  <c r="M332" i="125"/>
  <c r="W308" i="125"/>
  <c r="N198" i="125"/>
  <c r="J162" i="125" a="1"/>
  <c r="J162" i="125" s="1"/>
  <c r="K334" i="125"/>
  <c r="M334" i="125" s="1"/>
  <c r="M203" i="125"/>
  <c r="S330" i="125" l="1"/>
  <c r="B337" i="125"/>
  <c r="J554" i="125" s="1"/>
  <c r="R335" i="125"/>
  <c r="K291" i="125"/>
  <c r="J291" i="125" a="1"/>
  <c r="J291" i="125" s="1"/>
  <c r="L551" i="125"/>
  <c r="M551" i="125" s="1"/>
  <c r="J307" i="125" a="1"/>
  <c r="J307" i="125" s="1"/>
  <c r="L552" i="125"/>
  <c r="M552" i="125" s="1"/>
  <c r="V329" i="125"/>
  <c r="W329" i="125" s="1"/>
  <c r="K472" i="125"/>
  <c r="L537" i="125"/>
  <c r="M537" i="125" s="1"/>
  <c r="J456" i="125" a="1"/>
  <c r="J456" i="125" s="1"/>
  <c r="L536" i="125"/>
  <c r="M536" i="125" s="1"/>
  <c r="R502" i="125"/>
  <c r="J496" i="125" a="1"/>
  <c r="J496" i="125" s="1"/>
  <c r="M496" i="125"/>
  <c r="X256" i="125"/>
  <c r="X330" i="125" s="1"/>
  <c r="J329" i="125" a="1"/>
  <c r="J329" i="125" s="1"/>
  <c r="R336" i="125"/>
  <c r="O256" i="125"/>
  <c r="O330" i="125" s="1"/>
  <c r="O421" i="125"/>
  <c r="V472" i="125"/>
  <c r="W472" i="125" s="1"/>
  <c r="V496" i="125"/>
  <c r="W496" i="125" s="1"/>
  <c r="I421" i="125"/>
  <c r="AA421" i="125"/>
  <c r="AA497" i="125" s="1"/>
  <c r="U421" i="125"/>
  <c r="U497" i="125" s="1"/>
  <c r="V377" i="125"/>
  <c r="W377" i="125" s="1"/>
  <c r="AA256" i="125"/>
  <c r="AA330" i="125" s="1"/>
  <c r="Y256" i="125"/>
  <c r="Y330" i="125" s="1"/>
  <c r="U256" i="125"/>
  <c r="U330" i="125" s="1"/>
  <c r="Q256" i="125"/>
  <c r="Q330" i="125" s="1"/>
  <c r="T256" i="125"/>
  <c r="T330" i="125" s="1"/>
  <c r="R256" i="125"/>
  <c r="R330" i="125" s="1"/>
  <c r="N377" i="125"/>
  <c r="M377" i="125"/>
  <c r="Z421" i="125"/>
  <c r="T421" i="125"/>
  <c r="R421" i="125"/>
  <c r="P421" i="125"/>
  <c r="P497" i="125" s="1"/>
  <c r="S421" i="125"/>
  <c r="S497" i="125" s="1"/>
  <c r="Q421" i="125"/>
  <c r="Q497" i="125" s="1"/>
  <c r="P256" i="125"/>
  <c r="N309" i="125"/>
  <c r="N315" i="125" s="1"/>
  <c r="V258" i="125"/>
  <c r="J203" i="125" a="1"/>
  <c r="J203" i="125" s="1"/>
  <c r="V203" i="125"/>
  <c r="W203" i="125" s="1"/>
  <c r="K496" i="125"/>
  <c r="M317" i="125"/>
  <c r="M329" i="125" s="1"/>
  <c r="W309" i="125"/>
  <c r="I503" i="125"/>
  <c r="K502" i="125"/>
  <c r="X421" i="125"/>
  <c r="W293" i="125"/>
  <c r="V307" i="125"/>
  <c r="W307" i="125" s="1"/>
  <c r="K256" i="125"/>
  <c r="J550" i="125"/>
  <c r="H256" i="125"/>
  <c r="N460" i="125"/>
  <c r="N472" i="125" s="1"/>
  <c r="W425" i="125"/>
  <c r="N293" i="125"/>
  <c r="N307" i="125" s="1"/>
  <c r="J476" i="125" a="1"/>
  <c r="J476" i="125" s="1"/>
  <c r="H480" i="125"/>
  <c r="K476" i="125" a="1"/>
  <c r="K476" i="125" s="1"/>
  <c r="K425" i="125" a="1"/>
  <c r="K425" i="125" s="1"/>
  <c r="J425" i="125" a="1"/>
  <c r="J425" i="125" s="1"/>
  <c r="H456" i="125"/>
  <c r="K557" i="125" s="1"/>
  <c r="J475" i="125" a="1"/>
  <c r="J475" i="125" s="1"/>
  <c r="I480" i="125"/>
  <c r="M475" i="125"/>
  <c r="H421" i="125"/>
  <c r="K333" i="125"/>
  <c r="I336" i="125"/>
  <c r="N258" i="125"/>
  <c r="N291" i="125" s="1"/>
  <c r="W476" i="125"/>
  <c r="M293" i="125"/>
  <c r="M307" i="125" s="1"/>
  <c r="J293" i="125" a="1"/>
  <c r="J293" i="125" s="1"/>
  <c r="I165" i="125"/>
  <c r="V346" i="125"/>
  <c r="W346" i="125" s="1"/>
  <c r="V347" i="125"/>
  <c r="W347" i="125" s="1"/>
  <c r="I168" i="125"/>
  <c r="I166" i="125"/>
  <c r="H145" i="125"/>
  <c r="K99" i="125" a="1"/>
  <c r="K99" i="125" s="1"/>
  <c r="K91" i="125" a="1"/>
  <c r="K91" i="125" s="1"/>
  <c r="K73" i="125" a="1"/>
  <c r="K73" i="125" s="1"/>
  <c r="K9" i="125" a="1"/>
  <c r="K9" i="125" s="1"/>
  <c r="M9" i="125" s="1"/>
  <c r="K15" i="125" a="1"/>
  <c r="K15" i="125" s="1"/>
  <c r="K19" i="125" a="1"/>
  <c r="K19" i="125" s="1"/>
  <c r="P526" i="125"/>
  <c r="N526" i="125"/>
  <c r="L526" i="125"/>
  <c r="H526" i="125"/>
  <c r="F526" i="125"/>
  <c r="G507" i="125"/>
  <c r="N507" i="125" s="1"/>
  <c r="E169" i="125"/>
  <c r="E168" i="125"/>
  <c r="D157" i="125"/>
  <c r="K151" i="125" a="1"/>
  <c r="K151" i="125" s="1"/>
  <c r="K138" i="125" a="1"/>
  <c r="K138" i="125" s="1"/>
  <c r="K113" i="125" a="1"/>
  <c r="K113" i="125" s="1"/>
  <c r="K93" i="125" a="1"/>
  <c r="K93" i="125" s="1"/>
  <c r="K72" i="125" a="1"/>
  <c r="K72" i="125" s="1"/>
  <c r="K37" i="125" a="1"/>
  <c r="K37" i="125" s="1"/>
  <c r="K16" i="125" a="1"/>
  <c r="K16" i="125" s="1"/>
  <c r="K13" i="125" a="1"/>
  <c r="K13" i="125" s="1"/>
  <c r="O497" i="125" l="1"/>
  <c r="X500" i="125" s="1"/>
  <c r="X499" i="125"/>
  <c r="P330" i="125"/>
  <c r="X334" i="125" s="1"/>
  <c r="X333" i="125"/>
  <c r="K556" i="125"/>
  <c r="H497" i="125"/>
  <c r="E504" i="125" s="1"/>
  <c r="L556" i="125"/>
  <c r="I497" i="125"/>
  <c r="K550" i="125"/>
  <c r="N421" i="125"/>
  <c r="N256" i="125"/>
  <c r="R500" i="125"/>
  <c r="R363" i="125"/>
  <c r="V344" i="125"/>
  <c r="W344" i="125" s="1"/>
  <c r="W258" i="125"/>
  <c r="V291" i="125"/>
  <c r="W291" i="125" s="1"/>
  <c r="R333" i="125"/>
  <c r="V256" i="125"/>
  <c r="R334" i="125"/>
  <c r="M333" i="125"/>
  <c r="K336" i="125"/>
  <c r="M336" i="125" s="1"/>
  <c r="M421" i="125"/>
  <c r="K421" i="125"/>
  <c r="J480" i="125" a="1"/>
  <c r="J480" i="125" s="1"/>
  <c r="M425" i="125"/>
  <c r="M456" i="125" s="1"/>
  <c r="K456" i="125"/>
  <c r="M502" i="125"/>
  <c r="K503" i="125"/>
  <c r="M503" i="125" s="1"/>
  <c r="J309" i="125" a="1"/>
  <c r="J309" i="125" s="1"/>
  <c r="K309" i="125" a="1"/>
  <c r="K309" i="125" s="1"/>
  <c r="H315" i="125"/>
  <c r="M256" i="125"/>
  <c r="I256" i="125"/>
  <c r="I330" i="125" s="1"/>
  <c r="M476" i="125"/>
  <c r="M480" i="125" s="1"/>
  <c r="K480" i="125"/>
  <c r="V421" i="125"/>
  <c r="K74" i="125" a="1"/>
  <c r="K74" i="125" s="1"/>
  <c r="M74" i="125" s="1"/>
  <c r="K142" i="125" a="1"/>
  <c r="K142" i="125" s="1"/>
  <c r="K61" i="125" a="1"/>
  <c r="K61" i="125" s="1"/>
  <c r="M61" i="125" s="1"/>
  <c r="K127" i="125" a="1"/>
  <c r="K127" i="125" s="1"/>
  <c r="M127" i="125" s="1"/>
  <c r="M151" i="125"/>
  <c r="K59" i="125" a="1"/>
  <c r="K59" i="125" s="1"/>
  <c r="M59" i="125" s="1"/>
  <c r="K102" i="125" a="1"/>
  <c r="K102" i="125" s="1"/>
  <c r="M102" i="125" s="1"/>
  <c r="K125" i="125" a="1"/>
  <c r="K125" i="125" s="1"/>
  <c r="M125" i="125" s="1"/>
  <c r="K29" i="125" a="1"/>
  <c r="K29" i="125" s="1"/>
  <c r="K63" i="125" a="1"/>
  <c r="K63" i="125" s="1"/>
  <c r="M63" i="125" s="1"/>
  <c r="K89" i="125" a="1"/>
  <c r="K89" i="125" s="1"/>
  <c r="M89" i="125" s="1"/>
  <c r="K105" i="125" a="1"/>
  <c r="K105" i="125" s="1"/>
  <c r="M105" i="125" s="1"/>
  <c r="K129" i="125" a="1"/>
  <c r="K129" i="125" s="1"/>
  <c r="M129" i="125" s="1"/>
  <c r="J9" i="125" a="1"/>
  <c r="J9" i="125" s="1"/>
  <c r="V348" i="125"/>
  <c r="W348" i="125" s="1"/>
  <c r="V345" i="125"/>
  <c r="W345" i="125" s="1"/>
  <c r="N345" i="125"/>
  <c r="N344" i="125"/>
  <c r="N348" i="125"/>
  <c r="N346" i="125"/>
  <c r="N347" i="125"/>
  <c r="K123" i="125" a="1"/>
  <c r="K123" i="125" s="1"/>
  <c r="M123" i="125" s="1"/>
  <c r="K131" i="125" a="1"/>
  <c r="K131" i="125" s="1"/>
  <c r="M131" i="125" s="1"/>
  <c r="K41" i="125" a="1"/>
  <c r="K41" i="125" s="1"/>
  <c r="K100" i="125" a="1"/>
  <c r="K100" i="125" s="1"/>
  <c r="M100" i="125" s="1"/>
  <c r="K103" i="125" a="1"/>
  <c r="K103" i="125" s="1"/>
  <c r="M103" i="125" s="1"/>
  <c r="K45" i="125" a="1"/>
  <c r="K45" i="125" s="1"/>
  <c r="M45" i="125" s="1"/>
  <c r="K69" i="125" a="1"/>
  <c r="K69" i="125" s="1"/>
  <c r="K87" i="125" a="1"/>
  <c r="K87" i="125" s="1"/>
  <c r="M87" i="125" s="1"/>
  <c r="K120" i="125" a="1"/>
  <c r="K120" i="125" s="1"/>
  <c r="K133" i="125" a="1"/>
  <c r="K133" i="125" s="1"/>
  <c r="M133" i="125" s="1"/>
  <c r="J14" i="125" a="1"/>
  <c r="J14" i="125" s="1"/>
  <c r="J45" i="125" a="1"/>
  <c r="J45" i="125" s="1"/>
  <c r="J59" i="125" a="1"/>
  <c r="J59" i="125" s="1"/>
  <c r="J61" i="125" a="1"/>
  <c r="J61" i="125" s="1"/>
  <c r="J63" i="125" a="1"/>
  <c r="J63" i="125" s="1"/>
  <c r="J72" i="125" a="1"/>
  <c r="J72" i="125" s="1"/>
  <c r="J74" i="125" a="1"/>
  <c r="J74" i="125" s="1"/>
  <c r="J89" i="125" a="1"/>
  <c r="J89" i="125" s="1"/>
  <c r="J93" i="125" a="1"/>
  <c r="J93" i="125" s="1"/>
  <c r="J100" i="125" a="1"/>
  <c r="J100" i="125" s="1"/>
  <c r="J102" i="125" a="1"/>
  <c r="J102" i="125" s="1"/>
  <c r="J103" i="125" a="1"/>
  <c r="J103" i="125" s="1"/>
  <c r="J105" i="125" a="1"/>
  <c r="J105" i="125" s="1"/>
  <c r="J113" i="125" a="1"/>
  <c r="J113" i="125" s="1"/>
  <c r="J123" i="125" a="1"/>
  <c r="J123" i="125" s="1"/>
  <c r="J125" i="125" a="1"/>
  <c r="J125" i="125" s="1"/>
  <c r="J127" i="125" a="1"/>
  <c r="J127" i="125" s="1"/>
  <c r="J129" i="125" a="1"/>
  <c r="J129" i="125" s="1"/>
  <c r="J131" i="125" a="1"/>
  <c r="J131" i="125" s="1"/>
  <c r="J133" i="125" a="1"/>
  <c r="J133" i="125" s="1"/>
  <c r="AA28" i="125"/>
  <c r="R86" i="125"/>
  <c r="X86" i="125"/>
  <c r="Z86" i="125"/>
  <c r="M73" i="125"/>
  <c r="M91" i="125"/>
  <c r="M99" i="125"/>
  <c r="J128" i="125" a="1"/>
  <c r="J128" i="125" s="1"/>
  <c r="O121" i="125"/>
  <c r="S121" i="125"/>
  <c r="Y121" i="125"/>
  <c r="T121" i="125"/>
  <c r="U121" i="125"/>
  <c r="AA121" i="125"/>
  <c r="S145" i="125"/>
  <c r="Y145" i="125"/>
  <c r="U145" i="125"/>
  <c r="R162" i="125"/>
  <c r="X162" i="125"/>
  <c r="P162" i="125"/>
  <c r="T162" i="125"/>
  <c r="Z162" i="125"/>
  <c r="P121" i="125"/>
  <c r="J62" i="125" a="1"/>
  <c r="J62" i="125" s="1"/>
  <c r="J126" i="125" a="1"/>
  <c r="J126" i="125" s="1"/>
  <c r="X28" i="125"/>
  <c r="X145" i="125"/>
  <c r="J58" i="125" a="1"/>
  <c r="J58" i="125" s="1"/>
  <c r="J13" i="125" a="1"/>
  <c r="J13" i="125" s="1"/>
  <c r="Q86" i="125"/>
  <c r="K62" i="125" a="1"/>
  <c r="K62" i="125" s="1"/>
  <c r="M62" i="125" s="1"/>
  <c r="H28" i="125"/>
  <c r="Y28" i="125"/>
  <c r="K114" i="125" a="1"/>
  <c r="K114" i="125" s="1"/>
  <c r="K14" i="125" a="1"/>
  <c r="K14" i="125" s="1"/>
  <c r="M14" i="125" s="1"/>
  <c r="K31" i="125" a="1"/>
  <c r="K31" i="125" s="1"/>
  <c r="J156" i="125" a="1"/>
  <c r="J156" i="125" s="1"/>
  <c r="K26" i="125" a="1"/>
  <c r="K26" i="125" s="1"/>
  <c r="K38" i="125" a="1"/>
  <c r="K38" i="125" s="1"/>
  <c r="M38" i="125" s="1"/>
  <c r="J38" i="125" a="1"/>
  <c r="J38" i="125" s="1"/>
  <c r="K140" i="125" a="1"/>
  <c r="K140" i="125" s="1"/>
  <c r="K152" i="125" a="1"/>
  <c r="K152" i="125" s="1"/>
  <c r="M152" i="125" s="1"/>
  <c r="J152" i="125" a="1"/>
  <c r="J152" i="125" s="1"/>
  <c r="M13" i="125"/>
  <c r="K156" i="125" a="1"/>
  <c r="K156" i="125" s="1"/>
  <c r="M156" i="125" s="1"/>
  <c r="J21" i="125" a="1"/>
  <c r="J21" i="125" s="1"/>
  <c r="K60" i="125" a="1"/>
  <c r="K60" i="125" s="1"/>
  <c r="M60" i="125" s="1"/>
  <c r="J60" i="125" a="1"/>
  <c r="J60" i="125" s="1"/>
  <c r="K66" i="125" a="1"/>
  <c r="K66" i="125" s="1"/>
  <c r="J75" i="125" a="1"/>
  <c r="J75" i="125" s="1"/>
  <c r="K88" i="125" a="1"/>
  <c r="K88" i="125" s="1"/>
  <c r="M88" i="125" s="1"/>
  <c r="J88" i="125" a="1"/>
  <c r="J88" i="125" s="1"/>
  <c r="J99" i="125" a="1"/>
  <c r="J99" i="125" s="1"/>
  <c r="J106" i="125" a="1"/>
  <c r="J106" i="125" s="1"/>
  <c r="K106" i="125" a="1"/>
  <c r="K106" i="125" s="1"/>
  <c r="M106" i="125" s="1"/>
  <c r="K124" i="125" a="1"/>
  <c r="K124" i="125" s="1"/>
  <c r="M124" i="125" s="1"/>
  <c r="K128" i="125" a="1"/>
  <c r="K128" i="125" s="1"/>
  <c r="M128" i="125" s="1"/>
  <c r="K132" i="125" a="1"/>
  <c r="K132" i="125" s="1"/>
  <c r="M132" i="125" s="1"/>
  <c r="J132" i="125" a="1"/>
  <c r="J132" i="125" s="1"/>
  <c r="K134" i="125" a="1"/>
  <c r="K134" i="125" s="1"/>
  <c r="M134" i="125" s="1"/>
  <c r="J134" i="125" a="1"/>
  <c r="J134" i="125" s="1"/>
  <c r="P86" i="125"/>
  <c r="T86" i="125"/>
  <c r="U86" i="125"/>
  <c r="AA86" i="125"/>
  <c r="Z121" i="125"/>
  <c r="Q121" i="125"/>
  <c r="R121" i="125"/>
  <c r="X121" i="125"/>
  <c r="T145" i="125"/>
  <c r="Z145" i="125"/>
  <c r="Q145" i="125"/>
  <c r="AA145" i="125"/>
  <c r="S162" i="125"/>
  <c r="Y162" i="125"/>
  <c r="K58" i="125" a="1"/>
  <c r="K58" i="125" s="1"/>
  <c r="M58" i="125" s="1"/>
  <c r="J124" i="125" a="1"/>
  <c r="J124" i="125" s="1"/>
  <c r="K126" i="125" a="1"/>
  <c r="K126" i="125" s="1"/>
  <c r="M126" i="125" s="1"/>
  <c r="P145" i="125"/>
  <c r="Z28" i="125"/>
  <c r="J73" i="125" a="1"/>
  <c r="J73" i="125" s="1"/>
  <c r="J91" i="125" a="1"/>
  <c r="J91" i="125" s="1"/>
  <c r="K101" i="125" a="1"/>
  <c r="K101" i="125" s="1"/>
  <c r="M101" i="125" s="1"/>
  <c r="J101" i="125" a="1"/>
  <c r="J101" i="125" s="1"/>
  <c r="K104" i="125" a="1"/>
  <c r="K104" i="125" s="1"/>
  <c r="M104" i="125" s="1"/>
  <c r="J104" i="125" a="1"/>
  <c r="J104" i="125" s="1"/>
  <c r="K130" i="125" a="1"/>
  <c r="K130" i="125" s="1"/>
  <c r="M130" i="125" s="1"/>
  <c r="K21" i="125" a="1"/>
  <c r="K21" i="125" s="1"/>
  <c r="M21" i="125" s="1"/>
  <c r="K75" i="125" a="1"/>
  <c r="K75" i="125" s="1"/>
  <c r="M75" i="125" s="1"/>
  <c r="J130" i="125" a="1"/>
  <c r="J130" i="125" s="1"/>
  <c r="J141" i="125" a="1"/>
  <c r="J141" i="125" s="1"/>
  <c r="S86" i="125"/>
  <c r="U162" i="125"/>
  <c r="J151" i="125" a="1"/>
  <c r="J151" i="125" s="1"/>
  <c r="Y86" i="125"/>
  <c r="Q162" i="125"/>
  <c r="AA162" i="125"/>
  <c r="K33" i="125" a="1"/>
  <c r="K33" i="125" s="1"/>
  <c r="M93" i="125"/>
  <c r="M72" i="125"/>
  <c r="M113" i="125"/>
  <c r="V119" i="125"/>
  <c r="V127" i="125"/>
  <c r="W127" i="125" s="1"/>
  <c r="V152" i="125"/>
  <c r="W152" i="125" s="1"/>
  <c r="V99" i="125"/>
  <c r="W99" i="125" s="1"/>
  <c r="V101" i="125"/>
  <c r="W101" i="125" s="1"/>
  <c r="V106" i="125"/>
  <c r="W106" i="125" s="1"/>
  <c r="V114" i="125"/>
  <c r="W114" i="125" s="1"/>
  <c r="V118" i="125"/>
  <c r="V122" i="125"/>
  <c r="V123" i="125"/>
  <c r="W123" i="125" s="1"/>
  <c r="V125" i="125"/>
  <c r="W125" i="125" s="1"/>
  <c r="V126" i="125"/>
  <c r="W126" i="125" s="1"/>
  <c r="V136" i="125"/>
  <c r="V148" i="125"/>
  <c r="V151" i="125"/>
  <c r="W151" i="125" s="1"/>
  <c r="V32" i="125"/>
  <c r="W32" i="125" s="1"/>
  <c r="V43" i="125"/>
  <c r="V45" i="125"/>
  <c r="W45" i="125" s="1"/>
  <c r="V59" i="125"/>
  <c r="W59" i="125" s="1"/>
  <c r="V135" i="125"/>
  <c r="V47" i="125"/>
  <c r="V57" i="125"/>
  <c r="V58" i="125"/>
  <c r="W58" i="125" s="1"/>
  <c r="V29" i="125"/>
  <c r="W29" i="125" s="1"/>
  <c r="V31" i="125"/>
  <c r="W31" i="125" s="1"/>
  <c r="V63" i="125"/>
  <c r="W63" i="125" s="1"/>
  <c r="V69" i="125"/>
  <c r="W69" i="125" s="1"/>
  <c r="V72" i="125"/>
  <c r="W72" i="125" s="1"/>
  <c r="V73" i="125"/>
  <c r="W73" i="125" s="1"/>
  <c r="V74" i="125"/>
  <c r="W74" i="125" s="1"/>
  <c r="W19" i="125"/>
  <c r="V39" i="125"/>
  <c r="V41" i="125"/>
  <c r="W41" i="125" s="1"/>
  <c r="V42" i="125"/>
  <c r="V61" i="125"/>
  <c r="W61" i="125" s="1"/>
  <c r="V62" i="125"/>
  <c r="W62" i="125" s="1"/>
  <c r="V90" i="125"/>
  <c r="V92" i="125"/>
  <c r="V93" i="125"/>
  <c r="W93" i="125" s="1"/>
  <c r="V120" i="125"/>
  <c r="W120" i="125" s="1"/>
  <c r="W16" i="125"/>
  <c r="V131" i="125"/>
  <c r="W131" i="125" s="1"/>
  <c r="V133" i="125"/>
  <c r="W133" i="125" s="1"/>
  <c r="V134" i="125"/>
  <c r="W134" i="125" s="1"/>
  <c r="V140" i="125"/>
  <c r="W140" i="125" s="1"/>
  <c r="V142" i="125"/>
  <c r="W142" i="125" s="1"/>
  <c r="V146" i="125"/>
  <c r="V147" i="125"/>
  <c r="V156" i="125"/>
  <c r="W156" i="125" s="1"/>
  <c r="V138" i="125"/>
  <c r="W138" i="125" s="1"/>
  <c r="V139" i="125"/>
  <c r="V144" i="125"/>
  <c r="V157" i="125"/>
  <c r="V129" i="125"/>
  <c r="W129" i="125" s="1"/>
  <c r="V130" i="125"/>
  <c r="W130" i="125" s="1"/>
  <c r="V88" i="125"/>
  <c r="W88" i="125" s="1"/>
  <c r="V89" i="125"/>
  <c r="W89" i="125" s="1"/>
  <c r="V102" i="125"/>
  <c r="W102" i="125" s="1"/>
  <c r="V104" i="125"/>
  <c r="W104" i="125" s="1"/>
  <c r="V105" i="125"/>
  <c r="W105" i="125" s="1"/>
  <c r="V65" i="125"/>
  <c r="V66" i="125"/>
  <c r="W66" i="125" s="1"/>
  <c r="V46" i="125"/>
  <c r="V37" i="125"/>
  <c r="W37" i="125" s="1"/>
  <c r="V38" i="125"/>
  <c r="W38" i="125" s="1"/>
  <c r="W26" i="125"/>
  <c r="W21" i="125"/>
  <c r="W15" i="125"/>
  <c r="W13" i="125"/>
  <c r="W14" i="125"/>
  <c r="W9" i="125"/>
  <c r="K141" i="125" a="1"/>
  <c r="K141" i="125" s="1"/>
  <c r="M141" i="125" s="1"/>
  <c r="V141" i="125"/>
  <c r="W141" i="125" s="1"/>
  <c r="V149" i="125"/>
  <c r="V124" i="125"/>
  <c r="W124" i="125" s="1"/>
  <c r="V128" i="125"/>
  <c r="W128" i="125" s="1"/>
  <c r="V132" i="125"/>
  <c r="W132" i="125" s="1"/>
  <c r="V87" i="125"/>
  <c r="W87" i="125" s="1"/>
  <c r="V91" i="125"/>
  <c r="W91" i="125" s="1"/>
  <c r="V100" i="125"/>
  <c r="W100" i="125" s="1"/>
  <c r="V103" i="125"/>
  <c r="W103" i="125" s="1"/>
  <c r="V113" i="125"/>
  <c r="W113" i="125" s="1"/>
  <c r="V33" i="125"/>
  <c r="W33" i="125" s="1"/>
  <c r="V40" i="125"/>
  <c r="V44" i="125"/>
  <c r="V48" i="125"/>
  <c r="V60" i="125"/>
  <c r="W60" i="125" s="1"/>
  <c r="V64" i="125"/>
  <c r="V70" i="125"/>
  <c r="V75" i="125"/>
  <c r="W75" i="125" s="1"/>
  <c r="K32" i="125" a="1"/>
  <c r="K32" i="125" s="1"/>
  <c r="K166" i="125"/>
  <c r="M166" i="125" s="1"/>
  <c r="K167" i="125"/>
  <c r="M167" i="125" s="1"/>
  <c r="K168" i="125"/>
  <c r="M168" i="125" s="1"/>
  <c r="K165" i="125"/>
  <c r="M165" i="125" s="1"/>
  <c r="I169" i="125"/>
  <c r="S163" i="125" l="1"/>
  <c r="Z163" i="125"/>
  <c r="X166" i="125"/>
  <c r="V330" i="125"/>
  <c r="R497" i="125"/>
  <c r="K497" i="125"/>
  <c r="E505" i="125" s="1"/>
  <c r="H330" i="125"/>
  <c r="E337" i="125" s="1"/>
  <c r="N330" i="125"/>
  <c r="B339" i="125" s="1"/>
  <c r="U163" i="125"/>
  <c r="P163" i="125"/>
  <c r="X167" i="125" s="1"/>
  <c r="Q163" i="125"/>
  <c r="X163" i="125"/>
  <c r="R163" i="125"/>
  <c r="T163" i="125"/>
  <c r="Y163" i="125"/>
  <c r="AA163" i="125"/>
  <c r="Q517" i="125"/>
  <c r="L535" i="125"/>
  <c r="L550" i="125"/>
  <c r="M550" i="125" s="1"/>
  <c r="I526" i="125"/>
  <c r="M348" i="125"/>
  <c r="J348" i="125" a="1"/>
  <c r="J348" i="125" s="1"/>
  <c r="Z363" i="125"/>
  <c r="Z497" i="125" s="1"/>
  <c r="X363" i="125"/>
  <c r="X497" i="125" s="1"/>
  <c r="N363" i="125"/>
  <c r="T363" i="125"/>
  <c r="K315" i="125"/>
  <c r="K330" i="125" s="1"/>
  <c r="M309" i="125"/>
  <c r="M315" i="125" s="1"/>
  <c r="R339" i="125"/>
  <c r="T334" i="125" s="1"/>
  <c r="X339" i="125"/>
  <c r="Z332" i="125" s="1" a="1"/>
  <c r="Z332" i="125" s="1"/>
  <c r="W256" i="125"/>
  <c r="W330" i="125" s="1"/>
  <c r="J256" i="125" a="1"/>
  <c r="J256" i="125" s="1"/>
  <c r="V137" i="125"/>
  <c r="W137" i="125" s="1"/>
  <c r="R167" i="125"/>
  <c r="K516" i="125" s="1"/>
  <c r="N121" i="125"/>
  <c r="K169" i="125"/>
  <c r="M169" i="125" s="1"/>
  <c r="V86" i="125"/>
  <c r="V121" i="125"/>
  <c r="V145" i="125"/>
  <c r="V162" i="125"/>
  <c r="W162" i="125" s="1"/>
  <c r="V28" i="125"/>
  <c r="N497" i="125" l="1"/>
  <c r="B506" i="125" s="1"/>
  <c r="T497" i="125"/>
  <c r="V163" i="125"/>
  <c r="M363" i="125"/>
  <c r="M497" i="125" s="1"/>
  <c r="V363" i="125"/>
  <c r="W363" i="125"/>
  <c r="R499" i="125"/>
  <c r="L555" i="125"/>
  <c r="M555" i="125" s="1"/>
  <c r="M198" i="125"/>
  <c r="M330" i="125" s="1"/>
  <c r="L549" i="125"/>
  <c r="M549" i="125" s="1"/>
  <c r="I339" i="125"/>
  <c r="M339" i="125" s="1" a="1"/>
  <c r="M339" i="125" s="1"/>
  <c r="Z335" i="125"/>
  <c r="Z338" i="125"/>
  <c r="Z336" i="125"/>
  <c r="Z337" i="125"/>
  <c r="Z334" i="125"/>
  <c r="Z333" i="125"/>
  <c r="T335" i="125"/>
  <c r="T337" i="125"/>
  <c r="T332" i="125" a="1"/>
  <c r="T332" i="125" s="1"/>
  <c r="T336" i="125"/>
  <c r="T333" i="125"/>
  <c r="T338" i="125"/>
  <c r="E338" i="125"/>
  <c r="L330" i="125"/>
  <c r="I337" i="125" s="1"/>
  <c r="M526" i="125"/>
  <c r="V497" i="125" l="1"/>
  <c r="I506" i="125" s="1"/>
  <c r="R506" i="125"/>
  <c r="G526" i="125"/>
  <c r="J363" i="125" a="1"/>
  <c r="J363" i="125" s="1"/>
  <c r="X506" i="125"/>
  <c r="J198" i="125" a="1"/>
  <c r="J198" i="125" s="1"/>
  <c r="Z339" i="125"/>
  <c r="T339" i="125"/>
  <c r="J32" i="125" a="1"/>
  <c r="J32" i="125" s="1"/>
  <c r="M32" i="125"/>
  <c r="Z503" i="125" l="1"/>
  <c r="Z501" i="125"/>
  <c r="Z500" i="125"/>
  <c r="Z505" i="125"/>
  <c r="Z499" i="125" a="1"/>
  <c r="Z499" i="125" s="1"/>
  <c r="Z502" i="125"/>
  <c r="T504" i="125"/>
  <c r="T503" i="125"/>
  <c r="T502" i="125"/>
  <c r="T501" i="125"/>
  <c r="T505" i="125"/>
  <c r="T500" i="125"/>
  <c r="B505" i="125"/>
  <c r="Z504" i="125"/>
  <c r="T499" i="125" a="1"/>
  <c r="T499" i="125" s="1"/>
  <c r="B338" i="125"/>
  <c r="J330" i="125" a="1"/>
  <c r="J330" i="125" s="1"/>
  <c r="M337" i="125" s="1"/>
  <c r="M142" i="125"/>
  <c r="J142" i="125" a="1"/>
  <c r="J142" i="125" s="1"/>
  <c r="E506" i="125" l="1"/>
  <c r="I505" i="125"/>
  <c r="M505" i="125" s="1"/>
  <c r="Z506" i="125"/>
  <c r="T506" i="125"/>
  <c r="E339" i="125"/>
  <c r="I338" i="125"/>
  <c r="M338" i="125" s="1"/>
  <c r="M140" i="125"/>
  <c r="J140" i="125" a="1"/>
  <c r="J140" i="125" s="1"/>
  <c r="J122" i="125" a="1"/>
  <c r="J122" i="125" s="1"/>
  <c r="K122" i="125" a="1"/>
  <c r="K122" i="125" s="1"/>
  <c r="W122" i="125"/>
  <c r="J29" i="125" a="1"/>
  <c r="J29" i="125" s="1"/>
  <c r="M29" i="125"/>
  <c r="M122" i="125" l="1"/>
  <c r="J19" i="125" a="1"/>
  <c r="J19" i="125" s="1"/>
  <c r="M19" i="125"/>
  <c r="K70" i="125" a="1"/>
  <c r="K70" i="125" s="1"/>
  <c r="M70" i="125" s="1"/>
  <c r="J70" i="125" a="1"/>
  <c r="J70" i="125" s="1"/>
  <c r="W70" i="125"/>
  <c r="K27" i="125" l="1" a="1"/>
  <c r="K27" i="125" s="1"/>
  <c r="M27" i="125" s="1"/>
  <c r="J27" i="125" a="1"/>
  <c r="J27" i="125" s="1"/>
  <c r="W27" i="125"/>
  <c r="K44" i="125" a="1"/>
  <c r="K44" i="125" s="1"/>
  <c r="W44" i="125"/>
  <c r="K157" i="125" a="1"/>
  <c r="K157" i="125" s="1"/>
  <c r="W157" i="125"/>
  <c r="J26" i="125" a="1"/>
  <c r="J26" i="125" s="1"/>
  <c r="M26" i="125"/>
  <c r="K40" i="125" a="1"/>
  <c r="K40" i="125" s="1"/>
  <c r="W40" i="125"/>
  <c r="K10" i="125" l="1" a="1"/>
  <c r="K10" i="125" s="1"/>
  <c r="W10" i="125"/>
  <c r="J157" i="125" a="1"/>
  <c r="J157" i="125" s="1"/>
  <c r="M157" i="125" l="1"/>
  <c r="J69" i="125" l="1" a="1"/>
  <c r="J69" i="125" s="1"/>
  <c r="M69" i="125"/>
  <c r="J40" i="125" l="1" a="1"/>
  <c r="J40" i="125" s="1"/>
  <c r="M40" i="125"/>
  <c r="J66" i="125" a="1"/>
  <c r="J66" i="125" s="1"/>
  <c r="M66" i="125"/>
  <c r="J44" i="125" l="1" a="1"/>
  <c r="J44" i="125" s="1"/>
  <c r="M44" i="125"/>
  <c r="J46" i="125" a="1"/>
  <c r="J46" i="125" s="1"/>
  <c r="K46" i="125" a="1"/>
  <c r="K46" i="125" s="1"/>
  <c r="M46" i="125" s="1"/>
  <c r="W46" i="125"/>
  <c r="J47" i="125" l="1" a="1"/>
  <c r="J47" i="125" s="1"/>
  <c r="K47" i="125" a="1"/>
  <c r="K47" i="125" s="1"/>
  <c r="M47" i="125" s="1"/>
  <c r="W47" i="125"/>
  <c r="J15" i="125" a="1"/>
  <c r="J15" i="125" s="1"/>
  <c r="M15" i="125"/>
  <c r="J139" i="125" a="1"/>
  <c r="J139" i="125" s="1"/>
  <c r="K139" i="125" a="1"/>
  <c r="K139" i="125" s="1"/>
  <c r="W139" i="125"/>
  <c r="J138" i="125" a="1"/>
  <c r="J138" i="125" s="1"/>
  <c r="M138" i="125"/>
  <c r="K90" i="125" a="1"/>
  <c r="K90" i="125" s="1"/>
  <c r="J90" i="125" a="1"/>
  <c r="J90" i="125" s="1"/>
  <c r="W90" i="125"/>
  <c r="J39" i="125" a="1"/>
  <c r="J39" i="125" s="1"/>
  <c r="K39" i="125" a="1"/>
  <c r="K39" i="125" s="1"/>
  <c r="W39" i="125"/>
  <c r="K148" i="125" a="1"/>
  <c r="K148" i="125" s="1"/>
  <c r="W148" i="125"/>
  <c r="K48" i="125" l="1" a="1"/>
  <c r="K48" i="125" s="1"/>
  <c r="W48" i="125"/>
  <c r="M90" i="125"/>
  <c r="M39" i="125"/>
  <c r="M139" i="125"/>
  <c r="O145" i="125" l="1"/>
  <c r="R169" i="125" s="1"/>
  <c r="N145" i="125"/>
  <c r="N137" i="125"/>
  <c r="K518" i="125" l="1"/>
  <c r="J57" i="125" l="1" a="1"/>
  <c r="J57" i="125" s="1"/>
  <c r="W57" i="125"/>
  <c r="K135" i="125" a="1"/>
  <c r="K135" i="125" s="1"/>
  <c r="J135" i="125" a="1"/>
  <c r="J135" i="125" s="1"/>
  <c r="W135" i="125"/>
  <c r="J37" i="125" a="1"/>
  <c r="J37" i="125" s="1"/>
  <c r="M37" i="125"/>
  <c r="J16" i="125" a="1"/>
  <c r="J16" i="125" s="1"/>
  <c r="M16" i="125"/>
  <c r="J48" i="125" a="1"/>
  <c r="J48" i="125" s="1"/>
  <c r="M48" i="125"/>
  <c r="M135" i="125" l="1"/>
  <c r="K144" i="125" l="1" a="1"/>
  <c r="K144" i="125" s="1"/>
  <c r="W144" i="125"/>
  <c r="J10" i="125" a="1"/>
  <c r="J10" i="125" s="1"/>
  <c r="M10" i="125"/>
  <c r="J31" i="125" a="1"/>
  <c r="J31" i="125" s="1"/>
  <c r="M31" i="125"/>
  <c r="J43" i="125" a="1"/>
  <c r="J43" i="125" s="1"/>
  <c r="K43" i="125" a="1"/>
  <c r="K43" i="125" s="1"/>
  <c r="M43" i="125" s="1"/>
  <c r="W43" i="125"/>
  <c r="K145" i="125" l="1"/>
  <c r="J33" i="125" l="1" a="1"/>
  <c r="J33" i="125" s="1"/>
  <c r="M33" i="125"/>
  <c r="O162" i="125"/>
  <c r="R170" i="125" s="1"/>
  <c r="N162" i="125"/>
  <c r="K519" i="125" l="1"/>
  <c r="N28" i="125"/>
  <c r="J148" i="125" a="1"/>
  <c r="J148" i="125" s="1"/>
  <c r="M148" i="125"/>
  <c r="J149" i="125" a="1"/>
  <c r="J149" i="125" s="1"/>
  <c r="K149" i="125" a="1"/>
  <c r="K149" i="125" s="1"/>
  <c r="M149" i="125" s="1"/>
  <c r="W149" i="125"/>
  <c r="O86" i="125"/>
  <c r="N86" i="125"/>
  <c r="J144" i="125" a="1"/>
  <c r="J144" i="125" s="1"/>
  <c r="M144" i="125"/>
  <c r="M145" i="125" s="1"/>
  <c r="R166" i="125" l="1"/>
  <c r="K515" i="125" s="1"/>
  <c r="O163" i="125"/>
  <c r="N163" i="125"/>
  <c r="B172" i="125" s="1"/>
  <c r="R165" i="125"/>
  <c r="K7" i="125" l="1" a="1"/>
  <c r="K7" i="125" s="1"/>
  <c r="W7" i="125"/>
  <c r="C511" i="125"/>
  <c r="K514" i="125"/>
  <c r="K42" i="125" l="1" a="1"/>
  <c r="K42" i="125" s="1"/>
  <c r="J42" i="125" a="1"/>
  <c r="J42" i="125" s="1"/>
  <c r="W42" i="125"/>
  <c r="K65" i="125" l="1" a="1"/>
  <c r="K65" i="125" s="1"/>
  <c r="M65" i="125" s="1"/>
  <c r="J65" i="125" a="1"/>
  <c r="J65" i="125" s="1"/>
  <c r="W65" i="125"/>
  <c r="J147" i="125" a="1"/>
  <c r="J147" i="125" s="1"/>
  <c r="K147" i="125" a="1"/>
  <c r="K147" i="125" s="1"/>
  <c r="M147" i="125" s="1"/>
  <c r="W147" i="125"/>
  <c r="K119" i="125" a="1"/>
  <c r="K119" i="125" s="1"/>
  <c r="W119" i="125"/>
  <c r="K20" i="125" a="1"/>
  <c r="K20" i="125" s="1"/>
  <c r="W20" i="125"/>
  <c r="K8" i="125" a="1"/>
  <c r="K8" i="125" s="1"/>
  <c r="J8" i="125" a="1"/>
  <c r="J8" i="125" s="1"/>
  <c r="W8" i="125"/>
  <c r="H137" i="125"/>
  <c r="K136" i="125" a="1"/>
  <c r="K136" i="125" s="1"/>
  <c r="J136" i="125" a="1"/>
  <c r="J136" i="125" s="1"/>
  <c r="W136" i="125"/>
  <c r="K146" i="125" a="1"/>
  <c r="K146" i="125" s="1"/>
  <c r="W146" i="125"/>
  <c r="J146" i="125" a="1"/>
  <c r="J146" i="125" s="1"/>
  <c r="M42" i="125"/>
  <c r="K537" i="125" l="1"/>
  <c r="K545" i="125"/>
  <c r="C517" i="125"/>
  <c r="K162" i="125"/>
  <c r="M146" i="125"/>
  <c r="M162" i="125" s="1"/>
  <c r="M8" i="125"/>
  <c r="M136" i="125"/>
  <c r="M137" i="125" s="1"/>
  <c r="K137" i="125"/>
  <c r="K538" i="125" l="1"/>
  <c r="K546" i="125"/>
  <c r="J12" i="125" l="1" a="1"/>
  <c r="J12" i="125" s="1"/>
  <c r="K118" i="125" a="1"/>
  <c r="K118" i="125" s="1"/>
  <c r="M118" i="125" s="1"/>
  <c r="J118" i="125" a="1"/>
  <c r="J118" i="125" s="1"/>
  <c r="W118" i="125"/>
  <c r="K12" i="125" a="1"/>
  <c r="K12" i="125" s="1"/>
  <c r="M12" i="125" s="1"/>
  <c r="W12" i="125"/>
  <c r="H86" i="125"/>
  <c r="K64" i="125" a="1"/>
  <c r="K64" i="125" s="1"/>
  <c r="J64" i="125" a="1"/>
  <c r="J64" i="125" s="1"/>
  <c r="W64" i="125"/>
  <c r="K92" i="125" a="1"/>
  <c r="K92" i="125" s="1"/>
  <c r="J92" i="125" a="1"/>
  <c r="J92" i="125" s="1"/>
  <c r="W92" i="125"/>
  <c r="J119" i="125" a="1"/>
  <c r="J119" i="125" s="1"/>
  <c r="M119" i="125"/>
  <c r="J41" i="125" a="1"/>
  <c r="J41" i="125" s="1"/>
  <c r="M41" i="125"/>
  <c r="M7" i="125"/>
  <c r="J114" i="125" a="1"/>
  <c r="J114" i="125" s="1"/>
  <c r="M114" i="125"/>
  <c r="J120" i="125" a="1"/>
  <c r="J120" i="125" s="1"/>
  <c r="M120" i="125"/>
  <c r="J20" i="125" a="1"/>
  <c r="J20" i="125" s="1"/>
  <c r="M20" i="125"/>
  <c r="C519" i="125"/>
  <c r="K11" i="125" a="1"/>
  <c r="K11" i="125" s="1"/>
  <c r="J11" i="125" a="1"/>
  <c r="J11" i="125" s="1"/>
  <c r="W11" i="125"/>
  <c r="K535" i="125" l="1"/>
  <c r="K543" i="125"/>
  <c r="H121" i="125"/>
  <c r="H163" i="125" s="1"/>
  <c r="M11" i="125"/>
  <c r="M28" i="125" s="1"/>
  <c r="K28" i="125"/>
  <c r="Q519" i="125"/>
  <c r="Q516" i="125"/>
  <c r="M92" i="125"/>
  <c r="M121" i="125" s="1"/>
  <c r="K121" i="125"/>
  <c r="J86" i="125" a="1"/>
  <c r="J86" i="125" s="1"/>
  <c r="W86" i="125"/>
  <c r="Q514" i="125"/>
  <c r="R168" i="125"/>
  <c r="M64" i="125"/>
  <c r="M86" i="125" s="1"/>
  <c r="K86" i="125"/>
  <c r="W28" i="125"/>
  <c r="J121" i="125" a="1"/>
  <c r="J121" i="125" s="1"/>
  <c r="W121" i="125"/>
  <c r="C516" i="125"/>
  <c r="M163" i="125" l="1"/>
  <c r="K163" i="125"/>
  <c r="E171" i="125" s="1"/>
  <c r="G510" i="125" s="1"/>
  <c r="K534" i="125"/>
  <c r="K542" i="125"/>
  <c r="K536" i="125"/>
  <c r="K544" i="125"/>
  <c r="X172" i="125"/>
  <c r="Z168" i="125" s="1"/>
  <c r="K517" i="125"/>
  <c r="R172" i="125"/>
  <c r="Q515" i="125"/>
  <c r="Q518" i="125"/>
  <c r="Z169" i="125" l="1"/>
  <c r="Z167" i="125"/>
  <c r="Z170" i="125"/>
  <c r="Z171" i="125"/>
  <c r="Q520" i="125"/>
  <c r="S517" i="125" s="1"/>
  <c r="Z165" i="125" a="1"/>
  <c r="Z165" i="125" s="1"/>
  <c r="Z166" i="125"/>
  <c r="T168" i="125"/>
  <c r="K520" i="125"/>
  <c r="M517" i="125" s="1"/>
  <c r="T167" i="125"/>
  <c r="T171" i="125"/>
  <c r="T169" i="125"/>
  <c r="T170" i="125"/>
  <c r="T166" i="125"/>
  <c r="T165" i="125" a="1"/>
  <c r="T165" i="125" s="1"/>
  <c r="I172" i="125"/>
  <c r="Z172" i="125" l="1"/>
  <c r="S514" i="125" a="1"/>
  <c r="S514" i="125" s="1"/>
  <c r="S516" i="125"/>
  <c r="S519" i="125"/>
  <c r="S518" i="125"/>
  <c r="S515" i="125"/>
  <c r="T172" i="125"/>
  <c r="K511" i="125"/>
  <c r="M516" i="125"/>
  <c r="M518" i="125"/>
  <c r="M519" i="125"/>
  <c r="M515" i="125"/>
  <c r="M514" i="125" a="1"/>
  <c r="M514" i="125" s="1"/>
  <c r="S520" i="125" l="1"/>
  <c r="M520" i="125"/>
  <c r="J28" i="125" a="1"/>
  <c r="J28" i="125" s="1"/>
  <c r="L542" i="125"/>
  <c r="M542" i="125" s="1"/>
  <c r="W145" i="125"/>
  <c r="W163" i="125" s="1"/>
  <c r="C518" i="125"/>
  <c r="B170" i="125" l="1"/>
  <c r="J547" i="125" s="1"/>
  <c r="L163" i="125"/>
  <c r="I170" i="125" s="1"/>
  <c r="M172" i="125" l="1" a="1"/>
  <c r="M172" i="125" s="1"/>
  <c r="J145" i="125" l="1" a="1"/>
  <c r="J145" i="125" s="1"/>
  <c r="J163" i="125" a="1"/>
  <c r="J163" i="125" s="1"/>
  <c r="M170" i="125" s="1"/>
  <c r="B171" i="125" l="1"/>
  <c r="I171" i="125" l="1"/>
  <c r="M171" i="125" s="1"/>
  <c r="E172" i="125"/>
  <c r="C510" i="125"/>
  <c r="K510" i="125" l="1"/>
  <c r="O510" i="125" s="1"/>
  <c r="G511" i="125"/>
  <c r="E170" i="125"/>
  <c r="G509" i="125" s="1"/>
  <c r="E526" i="125"/>
  <c r="G421" i="125"/>
  <c r="J535" i="125" l="1"/>
  <c r="J539" i="125" s="1"/>
  <c r="G497" i="125"/>
  <c r="B504" i="125" s="1"/>
  <c r="J560" i="125" s="1"/>
  <c r="J421" i="125" a="1"/>
  <c r="J421" i="125" s="1"/>
  <c r="J556" i="125"/>
  <c r="M556" i="125" s="1"/>
  <c r="C515" i="125"/>
  <c r="C520" i="125" s="1"/>
  <c r="W421" i="125"/>
  <c r="M535" i="125" l="1"/>
  <c r="L497" i="125"/>
  <c r="I504" i="125" s="1"/>
  <c r="W497" i="125"/>
  <c r="J497" i="125" a="1"/>
  <c r="J497" i="125" s="1"/>
  <c r="M504" i="125" s="1"/>
  <c r="E515" i="125"/>
  <c r="E519" i="125" l="1"/>
  <c r="E516" i="125"/>
  <c r="E518" i="125"/>
  <c r="E517" i="125"/>
  <c r="E514" i="125"/>
  <c r="M506" i="125" a="1"/>
  <c r="M506" i="125" s="1"/>
  <c r="C509" i="125"/>
  <c r="E520" i="125" l="1"/>
  <c r="O511" i="125" a="1"/>
  <c r="O511" i="125" s="1"/>
  <c r="K509" i="125"/>
  <c r="O509" i="125" a="1"/>
  <c r="O509" i="125" s="1"/>
  <c r="K526" i="125" l="1"/>
  <c r="O526" i="125"/>
  <c r="D526" i="125" l="1"/>
  <c r="T523" i="125" a="1"/>
  <c r="T523" i="125" s="1"/>
  <c r="T525" i="125" a="1"/>
  <c r="T525" i="125" s="1"/>
  <c r="C526" i="125" l="1"/>
  <c r="T526" i="125" s="1" a="1"/>
  <c r="T526" i="125" s="1"/>
  <c r="J526" i="125" l="1"/>
  <c r="R526" i="125" l="1"/>
  <c r="Q526" i="125"/>
  <c r="S526" i="125" s="1" a="1"/>
  <c r="S526" i="125" s="1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<sst xmlns="http://schemas.openxmlformats.org/spreadsheetml/2006/main" count="9637" uniqueCount="492">
  <si>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</si>
  <si>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</si>
  <si>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</si>
  <si>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</si>
  <si>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</si>
  <si>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</si>
  <si>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</si>
  <si>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</si>
  <si>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</si>
  <si>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</si>
  <si>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</si>
  <si>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</si>
  <si>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</si>
  <si>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</si>
  <si>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</si>
  <si>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</si>
  <si>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</si>
  <si>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</si>
  <si>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</si>
  <si>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</si>
  <si>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</si>
  <si>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</si>
  <si>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</si>
  <si>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</si>
  <si>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</si>
  <si>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</si>
  <si>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</si>
  <si>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</si>
  <si>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</si>
  <si>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</si>
  <si>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</si>
  <si>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</si>
  <si>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</si>
  <si>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</si>
  <si>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</si>
  <si>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</si>
  <si>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</si>
  <si>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</si>
  <si>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</si>
  <si>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</si>
  <si>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</si>
  <si>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</si>
  <si>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</si>
  <si>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</si>
  <si>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</si>
  <si>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</si>
  <si>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</si>
  <si>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</si>
  <si>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</si>
  <si>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</si>
  <si>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</si>
  <si>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</si>
  <si>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</si>
  <si>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</si>
  <si>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</si>
  <si>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</si>
  <si>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</si>
  <si>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</si>
  <si>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</si>
  <si>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</si>
  <si>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</si>
  <si>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</si>
  <si>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</si>
  <si>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</si>
  <si>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</si>
  <si>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</si>
  <si>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</si>
  <si>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</si>
  <si>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</si>
  <si>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</si>
  <si>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</si>
  <si>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</si>
  <si>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</si>
  <si>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</si>
  <si>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</si>
  <si>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</si>
  <si>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</si>
  <si>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</si>
  <si>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</si>
  <si>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</si>
  <si>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</si>
  <si>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</si>
  <si>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</si>
  <si>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</si>
  <si>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</si>
  <si>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</si>
  <si>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</si>
  <si>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</si>
  <si>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50g可吸果冻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</si>
  <si>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</si>
  <si>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</si>
  <si>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</si>
  <si>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120g水果园吸之冻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</si>
  <si>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</si>
  <si>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</si>
  <si>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</si>
  <si>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</si>
  <si>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</si>
  <si>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</si>
  <si>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</si>
  <si>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</si>
  <si>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</si>
  <si>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</si>
  <si>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</si>
  <si>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</si>
  <si>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</si>
  <si>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</si>
  <si>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</si>
  <si>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</si>
  <si>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</si>
  <si>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</si>
  <si>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</si>
  <si>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</si>
  <si>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</si>
  <si>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</si>
  <si>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</si>
  <si>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</si>
  <si>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</si>
  <si>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</si>
  <si>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</si>
  <si>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</si>
  <si>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</si>
  <si>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</si>
  <si>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</si>
  <si>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</si>
  <si>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</si>
  <si>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</si>
  <si>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</si>
  <si>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</si>
  <si>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</si>
  <si>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</si>
  <si>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</si>
  <si>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四、生产数据汇总</t>
    <phoneticPr fontId="4" type="noConversion"/>
  </si>
  <si>
    <t>4.1、关键管理指标</t>
    <phoneticPr fontId="4" type="noConversion"/>
  </si>
  <si>
    <t>4.2、产品结构与异常工时分析</t>
    <phoneticPr fontId="4" type="noConversion"/>
  </si>
  <si>
    <t>类别</t>
    <phoneticPr fontId="4" type="noConversion"/>
  </si>
  <si>
    <t>当天产量</t>
    <phoneticPr fontId="4" type="noConversion"/>
  </si>
  <si>
    <t>五、人员出勤情况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</si>
  <si>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</si>
  <si>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</si>
  <si>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</si>
  <si>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</si>
  <si>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</si>
  <si>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</si>
  <si>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</si>
  <si>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</si>
  <si>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</si>
  <si>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</si>
  <si>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</si>
  <si>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</si>
  <si>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</si>
  <si>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</si>
  <si>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</si>
  <si>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</si>
  <si>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</si>
  <si>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</si>
  <si>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</si>
  <si>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</si>
  <si>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</si>
  <si>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</si>
  <si>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</si>
  <si>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</si>
  <si>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</si>
  <si>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</si>
  <si>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</si>
  <si>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</si>
  <si>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</si>
  <si>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</si>
  <si>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</si>
  <si>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</si>
  <si>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</si>
  <si>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</si>
  <si>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</si>
  <si>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</si>
  <si>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</si>
  <si>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</si>
  <si>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</si>
  <si>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</si>
  <si>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</si>
  <si>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</si>
  <si>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</si>
  <si>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</si>
  <si>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</si>
  <si>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50g海马可吸果冻</t>
    <phoneticPr fontId="17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</si>
  <si>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</si>
  <si>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</si>
  <si>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</si>
  <si>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</si>
  <si>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</si>
  <si>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</si>
  <si>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</si>
  <si>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</si>
  <si>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</si>
  <si>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</si>
  <si>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</si>
  <si>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</si>
  <si>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</si>
  <si>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</si>
  <si>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</si>
  <si>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</si>
  <si>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</si>
  <si>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</si>
  <si>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</si>
  <si>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</si>
  <si>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</si>
  <si>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</si>
  <si>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</si>
  <si>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</si>
  <si>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</si>
  <si>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</si>
  <si>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</si>
  <si>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</si>
  <si>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</si>
  <si>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</si>
  <si>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</si>
  <si>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</si>
  <si>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</si>
  <si>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</si>
  <si>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</si>
  <si>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</si>
  <si>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</si>
  <si>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</si>
  <si>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</si>
  <si>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</si>
  <si>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</si>
  <si>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t>50g</t>
    </r>
    <r>
      <rPr>
        <sz val="11"/>
        <rFont val="楷体_GB2312"/>
        <family val="3"/>
        <charset val="134"/>
      </rPr>
      <t>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</si>
  <si>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海马可吸果冻</t>
    </r>
    <phoneticPr fontId="17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</si>
  <si>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</si>
  <si>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</si>
  <si>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</si>
  <si>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</si>
  <si>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</si>
  <si>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120g</t>
    </r>
    <r>
      <rPr>
        <sz val="11"/>
        <rFont val="楷体_GB2312"/>
        <family val="3"/>
        <charset val="134"/>
      </rPr>
      <t>水果园吸之冻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</si>
  <si>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</si>
  <si>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</si>
  <si>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</si>
  <si>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</si>
  <si>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</si>
  <si>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</si>
  <si>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</si>
  <si>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</si>
  <si>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</si>
  <si>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</si>
  <si>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</si>
  <si>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</si>
  <si>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</si>
  <si>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</si>
  <si>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</si>
  <si>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</si>
  <si>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</si>
  <si>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</si>
  <si>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</si>
  <si>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</si>
  <si>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</si>
  <si>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</si>
  <si>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</si>
  <si>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</si>
  <si>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当班辅助岗位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</si>
  <si>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</si>
  <si>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</si>
  <si>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</si>
  <si>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</si>
  <si>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</si>
  <si>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</si>
  <si>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</si>
  <si>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</si>
  <si>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</si>
  <si>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</si>
  <si>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</si>
  <si>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</si>
  <si>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</si>
  <si>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</si>
  <si>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</si>
  <si>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</si>
  <si>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</si>
  <si>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</si>
  <si>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</si>
  <si>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</si>
  <si>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</si>
  <si>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</si>
  <si>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</si>
  <si>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</si>
  <si>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</si>
  <si>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</si>
  <si>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</si>
  <si>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</si>
  <si>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</si>
  <si>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</si>
  <si>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</si>
  <si>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</si>
  <si>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</si>
  <si>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物料编码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</si>
  <si>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</si>
  <si>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</si>
  <si>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</si>
  <si>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</si>
  <si>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</si>
  <si>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</si>
  <si>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</si>
  <si>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</si>
  <si>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</si>
  <si>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</si>
  <si>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</si>
  <si>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</si>
  <si>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</si>
  <si>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</si>
  <si>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</si>
  <si>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</si>
  <si>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</si>
  <si>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</si>
  <si>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0"/>
        <rFont val="楷体_GB2312"/>
        <family val="3"/>
        <charset val="134"/>
      </rPr>
      <t>当班产量</t>
    </r>
    <r>
      <rPr>
        <sz val="10"/>
        <rFont val="Times New Roman"/>
        <family val="1"/>
      </rPr>
      <t>(</t>
    </r>
    <r>
      <rPr>
        <sz val="10"/>
        <rFont val="楷体_GB2312"/>
        <family val="3"/>
        <charset val="134"/>
      </rPr>
      <t>箱</t>
    </r>
    <r>
      <rPr>
        <sz val="10"/>
        <rFont val="Times New Roman"/>
        <family val="1"/>
      </rPr>
      <t>/</t>
    </r>
    <r>
      <rPr>
        <sz val="10"/>
        <rFont val="楷体_GB2312"/>
        <family val="3"/>
        <charset val="134"/>
      </rPr>
      <t>班</t>
    </r>
    <r>
      <rPr>
        <sz val="10"/>
        <rFont val="Times New Roman"/>
        <family val="1"/>
      </rPr>
      <t>)</t>
    </r>
    <phoneticPr fontId="4" type="noConversion"/>
  </si>
  <si>
    <r>
      <rPr>
        <sz val="10"/>
        <rFont val="楷体_GB2312"/>
        <family val="3"/>
        <charset val="134"/>
      </rPr>
      <t>当班生产工时</t>
    </r>
    <phoneticPr fontId="4" type="noConversion"/>
  </si>
  <si>
    <r>
      <rPr>
        <sz val="10"/>
        <rFont val="楷体_GB2312"/>
        <family val="3"/>
        <charset val="134"/>
      </rPr>
      <t>当班异常工时</t>
    </r>
  </si>
  <si>
    <r>
      <t>4.1</t>
    </r>
    <r>
      <rPr>
        <sz val="11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</si>
  <si>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1"/>
        <rFont val="楷体_GB2312"/>
        <family val="3"/>
        <charset val="134"/>
      </rPr>
      <t>、产品结构与异常工时分析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</si>
  <si>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</si>
  <si>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</si>
  <si>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</si>
  <si>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</si>
  <si>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</si>
  <si>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</si>
  <si>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</si>
  <si>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</si>
  <si>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</si>
  <si>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</si>
  <si>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五、人员出勤情况</t>
    </r>
    <phoneticPr fontId="4" type="noConversion"/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</si>
  <si>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</si>
  <si>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</si>
  <si>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</si>
  <si>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</si>
  <si>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</si>
  <si>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</si>
  <si>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</si>
  <si>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</si>
  <si>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</si>
  <si>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</si>
  <si>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</si>
  <si>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</si>
  <si>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</si>
  <si>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</si>
  <si>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</si>
  <si>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</si>
  <si>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</si>
  <si>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</si>
  <si>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</si>
  <si>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</si>
  <si>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</si>
  <si>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</si>
  <si>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</si>
  <si>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</si>
  <si>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</si>
  <si>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</si>
  <si>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</si>
  <si>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</si>
  <si>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</si>
  <si>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</si>
  <si>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</si>
  <si>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</si>
  <si>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</si>
  <si>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</si>
  <si>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</si>
  <si>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</si>
  <si>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</si>
  <si>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</si>
  <si>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</si>
  <si>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</si>
  <si>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</si>
  <si>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</si>
  <si>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</si>
  <si>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</si>
  <si>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</si>
  <si>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</si>
  <si>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</si>
  <si>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</si>
  <si>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</si>
  <si>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</si>
  <si>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</si>
  <si>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</si>
  <si>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</si>
  <si>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</si>
  <si>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</si>
  <si>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1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</si>
  <si>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</si>
  <si>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</si>
  <si>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</si>
  <si>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</si>
  <si>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</si>
  <si>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</si>
  <si>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2" type="noConversion"/>
  </si>
  <si>
    <t>香蕉</t>
    <phoneticPr fontId="32" type="noConversion"/>
  </si>
  <si>
    <t>蓝莓</t>
    <phoneticPr fontId="32" type="noConversion"/>
  </si>
  <si>
    <t>草莓</t>
    <phoneticPr fontId="32" type="noConversion"/>
  </si>
  <si>
    <t>乳酸</t>
    <phoneticPr fontId="17" type="noConversion"/>
  </si>
  <si>
    <t>乳酸</t>
    <phoneticPr fontId="17" type="noConversion"/>
  </si>
  <si>
    <t>香草</t>
    <phoneticPr fontId="32" type="noConversion"/>
  </si>
  <si>
    <t>香草</t>
    <phoneticPr fontId="32" type="noConversion"/>
  </si>
  <si>
    <t>乳酸</t>
    <phoneticPr fontId="33" type="noConversion"/>
  </si>
  <si>
    <t>乳酸果冻（小鸟卡通罐）</t>
    <phoneticPr fontId="4" type="noConversion"/>
  </si>
  <si>
    <t>120g么么冰</t>
    <phoneticPr fontId="32" type="noConversion"/>
  </si>
  <si>
    <t>120g么么冰</t>
    <phoneticPr fontId="32" type="noConversion"/>
  </si>
  <si>
    <t>张宁</t>
    <phoneticPr fontId="1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</si>
  <si>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</si>
  <si>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</si>
  <si>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</si>
  <si>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6" type="noConversion"/>
  </si>
  <si>
    <t>蔓越莓味</t>
    <phoneticPr fontId="36" type="noConversion"/>
  </si>
  <si>
    <t>柠檬味</t>
    <phoneticPr fontId="36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</si>
  <si>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</si>
  <si>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</si>
  <si>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</si>
  <si>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6" type="noConversion"/>
  </si>
  <si>
    <t>奇异果味</t>
    <phoneticPr fontId="36" type="noConversion"/>
  </si>
  <si>
    <t>奇异果味</t>
    <phoneticPr fontId="36" type="noConversion"/>
  </si>
  <si>
    <t>百香果味</t>
    <phoneticPr fontId="36" type="noConversion"/>
  </si>
  <si>
    <t>百香果味</t>
    <phoneticPr fontId="36" type="noConversion"/>
  </si>
  <si>
    <r>
      <t>94</t>
    </r>
    <r>
      <rPr>
        <sz val="11"/>
        <rFont val="宋体"/>
        <family val="3"/>
        <charset val="134"/>
      </rPr>
      <t>小怪兽果冻</t>
    </r>
    <phoneticPr fontId="38" type="noConversion"/>
  </si>
  <si>
    <r>
      <t>94</t>
    </r>
    <r>
      <rPr>
        <sz val="11"/>
        <rFont val="宋体"/>
        <family val="3"/>
        <charset val="134"/>
      </rPr>
      <t>小怪兽果冻</t>
    </r>
    <phoneticPr fontId="38" type="noConversion"/>
  </si>
  <si>
    <t>酸奶</t>
    <phoneticPr fontId="38" type="noConversion"/>
  </si>
  <si>
    <t>酸奶</t>
    <phoneticPr fontId="38" type="noConversion"/>
  </si>
  <si>
    <r>
      <t>45</t>
    </r>
    <r>
      <rPr>
        <sz val="11"/>
        <rFont val="宋体"/>
        <family val="3"/>
        <charset val="134"/>
      </rPr>
      <t>果味果冻</t>
    </r>
    <phoneticPr fontId="38" type="noConversion"/>
  </si>
  <si>
    <r>
      <t>45</t>
    </r>
    <r>
      <rPr>
        <sz val="11"/>
        <rFont val="宋体"/>
        <family val="3"/>
        <charset val="134"/>
      </rPr>
      <t>果味果冻</t>
    </r>
    <phoneticPr fontId="38" type="noConversion"/>
  </si>
  <si>
    <t>黄桃</t>
    <phoneticPr fontId="38" type="noConversion"/>
  </si>
  <si>
    <t>黄桃</t>
    <phoneticPr fontId="38" type="noConversion"/>
  </si>
  <si>
    <r>
      <t>45g</t>
    </r>
    <r>
      <rPr>
        <sz val="11"/>
        <rFont val="宋体"/>
        <family val="3"/>
        <charset val="134"/>
      </rPr>
      <t>果味果冻</t>
    </r>
    <phoneticPr fontId="38" type="noConversion"/>
  </si>
  <si>
    <r>
      <t>45g</t>
    </r>
    <r>
      <rPr>
        <sz val="11"/>
        <rFont val="宋体"/>
        <family val="3"/>
        <charset val="134"/>
      </rPr>
      <t>果味果冻</t>
    </r>
    <phoneticPr fontId="38" type="noConversion"/>
  </si>
  <si>
    <t>香蕉牛奶</t>
    <phoneticPr fontId="39" type="noConversion"/>
  </si>
  <si>
    <t>香蕉牛奶</t>
    <phoneticPr fontId="39" type="noConversion"/>
  </si>
  <si>
    <r>
      <t>94g</t>
    </r>
    <r>
      <rPr>
        <sz val="11"/>
        <rFont val="宋体"/>
        <family val="3"/>
        <charset val="134"/>
      </rPr>
      <t>小怪兽果冻</t>
    </r>
    <phoneticPr fontId="39" type="noConversion"/>
  </si>
  <si>
    <t>蔓越莓</t>
    <phoneticPr fontId="39" type="noConversion"/>
  </si>
  <si>
    <t>蔓越莓</t>
    <phoneticPr fontId="39" type="noConversion"/>
  </si>
  <si>
    <t>100g优酪</t>
    <phoneticPr fontId="35" type="noConversion"/>
  </si>
  <si>
    <t>100g优酪</t>
    <phoneticPr fontId="35" type="noConversion"/>
  </si>
  <si>
    <t>草莓</t>
    <phoneticPr fontId="35" type="noConversion"/>
  </si>
  <si>
    <t>草莓</t>
    <phoneticPr fontId="35" type="noConversion"/>
  </si>
  <si>
    <t>菠萝</t>
    <phoneticPr fontId="35" type="noConversion"/>
  </si>
  <si>
    <t>菠萝</t>
    <phoneticPr fontId="35" type="noConversion"/>
  </si>
  <si>
    <t>香蕉</t>
    <phoneticPr fontId="35" type="noConversion"/>
  </si>
  <si>
    <t>香蕉</t>
    <phoneticPr fontId="35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</si>
  <si>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</si>
  <si>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</si>
  <si>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</si>
  <si>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</si>
  <si>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</si>
  <si>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</si>
  <si>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</si>
  <si>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</si>
  <si>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</si>
  <si>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</si>
  <si>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</si>
  <si>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</si>
  <si>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t>乳酸果冻（750卡通罐）</t>
    <phoneticPr fontId="43" type="noConversion"/>
  </si>
  <si>
    <t>乳酸果冻（750卡通罐）</t>
    <phoneticPr fontId="43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</si>
  <si>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</si>
  <si>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</si>
  <si>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</si>
  <si>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</si>
  <si>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5" type="noConversion"/>
  </si>
  <si>
    <t>哈密瓜</t>
    <phoneticPr fontId="45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</si>
  <si>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</si>
  <si>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</si>
  <si>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120可吸玉米40件返工品</t>
    <phoneticPr fontId="47" type="noConversion"/>
  </si>
  <si>
    <t>充气36件返工品</t>
    <phoneticPr fontId="47" type="noConversion"/>
  </si>
  <si>
    <t>充气144件返工品</t>
    <phoneticPr fontId="47" type="noConversion"/>
  </si>
  <si>
    <t>4件充气返工品</t>
    <phoneticPr fontId="47" type="noConversion"/>
  </si>
  <si>
    <t>89件125杂果返工品</t>
    <phoneticPr fontId="47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</si>
  <si>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</si>
  <si>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5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</si>
  <si>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</si>
  <si>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计划产量</t>
    <phoneticPr fontId="45" type="noConversion"/>
  </si>
  <si>
    <t>计划完成量</t>
    <phoneticPr fontId="45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</si>
  <si>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5" type="noConversion"/>
  </si>
  <si>
    <t>直接人工成本</t>
    <phoneticPr fontId="4" type="noConversion"/>
  </si>
  <si>
    <t>福利糖</t>
    <phoneticPr fontId="44" type="noConversion"/>
  </si>
  <si>
    <t>福利糖</t>
    <phoneticPr fontId="44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</si>
  <si>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</si>
  <si>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2" type="noConversion"/>
  </si>
  <si>
    <r>
      <t>60g</t>
    </r>
    <r>
      <rPr>
        <sz val="11"/>
        <rFont val="宋体"/>
        <family val="3"/>
        <charset val="134"/>
      </rPr>
      <t>吸吸果冻</t>
    </r>
    <phoneticPr fontId="42" type="noConversion"/>
  </si>
  <si>
    <t>草莓</t>
    <phoneticPr fontId="42" type="noConversion"/>
  </si>
  <si>
    <t>草莓</t>
    <phoneticPr fontId="42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</si>
  <si>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</si>
  <si>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</si>
  <si>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</si>
  <si>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</si>
  <si>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</si>
  <si>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</si>
  <si>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</si>
  <si>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</si>
  <si>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t>A</t>
    <phoneticPr fontId="45" type="noConversion"/>
  </si>
  <si>
    <t>B</t>
    <phoneticPr fontId="45" type="noConversion"/>
  </si>
  <si>
    <t>计划量</t>
    <phoneticPr fontId="45" type="noConversion"/>
  </si>
  <si>
    <t>实际完成量</t>
    <phoneticPr fontId="45" type="noConversion"/>
  </si>
  <si>
    <t>顾恩塘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</si>
</sst>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  <numFmt numFmtId="184" formatCode="0_);\(0\)"/>
  </numFmts>
  <fonts count="55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0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7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9" fillId="0" borderId="0"/>
    <xf numFmtId="9" fontId="54" fillId="0" borderId="0" applyFont="0" applyFill="0" applyBorder="0" applyAlignment="0" applyProtection="0">
      <alignment vertical="center"/>
    </xf>
  </cellStyleXfs>
  <cellXfs count="609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13" applyFont="1" applyFill="1" applyBorder="1" applyAlignment="1" applyProtection="1">
      <alignment horizontal="center" vertical="center"/>
      <protection locked="0"/>
    </xf>
    <xf numFmtId="0" fontId="6" fillId="0" borderId="1" xfId="5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1" xfId="11" applyFont="1" applyFill="1" applyBorder="1" applyAlignment="1">
      <alignment horizontal="center" vertical="center"/>
    </xf>
    <xf numFmtId="0" fontId="6" fillId="0" borderId="1" xfId="8" applyFont="1" applyFill="1" applyBorder="1" applyAlignment="1">
      <alignment horizontal="center" vertical="center"/>
    </xf>
    <xf numFmtId="0" fontId="6" fillId="0" borderId="1" xfId="7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0" borderId="2" xfId="0" applyFont="1" applyFill="1" applyBorder="1" applyAlignment="1">
      <alignment vertical="center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2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80" fontId="10" fillId="4" borderId="1" xfId="0" applyNumberFormat="1" applyFont="1" applyFill="1" applyBorder="1" applyAlignment="1">
      <alignment horizontal="center"/>
    </xf>
    <xf numFmtId="178" fontId="6" fillId="0" borderId="1" xfId="0" applyNumberFormat="1" applyFont="1" applyFill="1" applyBorder="1" applyAlignment="1">
      <alignment horizontal="center" vertic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178" fontId="23" fillId="0" borderId="2" xfId="0" applyNumberFormat="1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/>
    </xf>
    <xf numFmtId="0" fontId="23" fillId="3" borderId="1" xfId="0" applyNumberFormat="1" applyFont="1" applyFill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179" fontId="23" fillId="3" borderId="1" xfId="0" applyNumberFormat="1" applyFont="1" applyFill="1" applyBorder="1" applyAlignment="1">
      <alignment horizontal="center" vertical="center" wrapText="1"/>
    </xf>
    <xf numFmtId="10" fontId="23" fillId="3" borderId="1" xfId="0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178" fontId="23" fillId="0" borderId="0" xfId="0" applyNumberFormat="1" applyFont="1" applyFill="1" applyAlignment="1">
      <alignment horizontal="center"/>
    </xf>
    <xf numFmtId="182" fontId="23" fillId="0" borderId="0" xfId="0" applyNumberFormat="1" applyFont="1" applyFill="1" applyAlignment="1">
      <alignment horizontal="center"/>
    </xf>
    <xf numFmtId="0" fontId="25" fillId="0" borderId="0" xfId="0" applyFont="1"/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178" fontId="23" fillId="0" borderId="0" xfId="0" applyNumberFormat="1" applyFont="1" applyFill="1" applyBorder="1" applyAlignment="1">
      <alignment vertical="center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14" fontId="23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 wrapText="1"/>
    </xf>
    <xf numFmtId="178" fontId="23" fillId="4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/>
    </xf>
    <xf numFmtId="180" fontId="23" fillId="0" borderId="1" xfId="0" applyNumberFormat="1" applyFont="1" applyFill="1" applyBorder="1" applyAlignment="1">
      <alignment horizontal="center" vertical="center"/>
    </xf>
    <xf numFmtId="10" fontId="23" fillId="4" borderId="1" xfId="0" applyNumberFormat="1" applyFont="1" applyFill="1" applyBorder="1" applyAlignment="1">
      <alignment horizontal="center" vertical="center"/>
    </xf>
    <xf numFmtId="0" fontId="23" fillId="0" borderId="1" xfId="5" applyFont="1" applyFill="1" applyBorder="1" applyAlignment="1">
      <alignment horizontal="center" vertical="center"/>
    </xf>
    <xf numFmtId="0" fontId="23" fillId="0" borderId="1" xfId="4" applyFont="1" applyFill="1" applyBorder="1" applyAlignment="1">
      <alignment horizontal="center" vertical="center"/>
    </xf>
    <xf numFmtId="182" fontId="24" fillId="0" borderId="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4" fontId="25" fillId="0" borderId="1" xfId="0" applyNumberFormat="1" applyFont="1" applyFill="1" applyBorder="1" applyAlignment="1">
      <alignment vertical="center" wrapText="1"/>
    </xf>
    <xf numFmtId="0" fontId="28" fillId="0" borderId="1" xfId="0" applyFont="1" applyFill="1" applyBorder="1" applyAlignment="1">
      <alignment horizontal="center" vertical="center" wrapText="1"/>
    </xf>
    <xf numFmtId="178" fontId="25" fillId="0" borderId="1" xfId="0" applyNumberFormat="1" applyFont="1" applyFill="1" applyBorder="1" applyAlignment="1">
      <alignment horizontal="center" vertical="center" wrapText="1"/>
    </xf>
    <xf numFmtId="0" fontId="23" fillId="0" borderId="1" xfId="11" applyFont="1" applyFill="1" applyBorder="1" applyAlignment="1">
      <alignment horizontal="center" vertical="center"/>
    </xf>
    <xf numFmtId="14" fontId="23" fillId="0" borderId="1" xfId="0" applyNumberFormat="1" applyFont="1" applyFill="1" applyBorder="1" applyAlignment="1" applyProtection="1">
      <alignment horizontal="center" vertical="center"/>
      <protection locked="0"/>
    </xf>
    <xf numFmtId="0" fontId="23" fillId="0" borderId="1" xfId="10" applyFont="1" applyFill="1" applyBorder="1" applyAlignment="1">
      <alignment horizontal="center" vertical="center"/>
    </xf>
    <xf numFmtId="0" fontId="23" fillId="0" borderId="1" xfId="9" applyFont="1" applyFill="1" applyBorder="1" applyAlignment="1">
      <alignment horizontal="center" vertical="center"/>
    </xf>
    <xf numFmtId="179" fontId="23" fillId="0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4" fontId="23" fillId="4" borderId="1" xfId="0" applyNumberFormat="1" applyFont="1" applyFill="1" applyBorder="1" applyAlignment="1">
      <alignment horizontal="center" vertical="center"/>
    </xf>
    <xf numFmtId="0" fontId="24" fillId="4" borderId="1" xfId="0" applyNumberFormat="1" applyFont="1" applyFill="1" applyBorder="1" applyAlignment="1">
      <alignment horizontal="center" vertical="center"/>
    </xf>
    <xf numFmtId="178" fontId="23" fillId="4" borderId="1" xfId="0" applyNumberFormat="1" applyFont="1" applyFill="1" applyBorder="1" applyAlignment="1">
      <alignment horizontal="center" vertical="center"/>
    </xf>
    <xf numFmtId="178" fontId="23" fillId="5" borderId="1" xfId="0" applyNumberFormat="1" applyFont="1" applyFill="1" applyBorder="1" applyAlignment="1">
      <alignment horizontal="center" vertical="center"/>
    </xf>
    <xf numFmtId="182" fontId="23" fillId="4" borderId="1" xfId="0" applyNumberFormat="1" applyFont="1" applyFill="1" applyBorder="1" applyAlignment="1">
      <alignment horizontal="center" vertical="center"/>
    </xf>
    <xf numFmtId="180" fontId="23" fillId="4" borderId="1" xfId="0" applyNumberFormat="1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vertical="center"/>
    </xf>
    <xf numFmtId="178" fontId="23" fillId="4" borderId="2" xfId="0" applyNumberFormat="1" applyFont="1" applyFill="1" applyBorder="1" applyAlignment="1">
      <alignment horizontal="center" vertical="center"/>
    </xf>
    <xf numFmtId="0" fontId="23" fillId="0" borderId="1" xfId="7" applyFont="1" applyFill="1" applyBorder="1" applyAlignment="1">
      <alignment horizontal="center" vertical="center"/>
    </xf>
    <xf numFmtId="0" fontId="23" fillId="0" borderId="1" xfId="6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14" fontId="23" fillId="0" borderId="1" xfId="0" applyNumberFormat="1" applyFont="1" applyFill="1" applyBorder="1" applyAlignment="1">
      <alignment horizontal="center" vertical="center" wrapText="1"/>
    </xf>
    <xf numFmtId="0" fontId="23" fillId="0" borderId="1" xfId="13" applyFont="1" applyFill="1" applyBorder="1" applyAlignment="1" applyProtection="1">
      <alignment horizontal="center" vertical="center"/>
      <protection locked="0"/>
    </xf>
    <xf numFmtId="0" fontId="24" fillId="3" borderId="6" xfId="0" applyFont="1" applyFill="1" applyBorder="1" applyAlignment="1">
      <alignment horizontal="center" vertical="center"/>
    </xf>
    <xf numFmtId="178" fontId="23" fillId="3" borderId="6" xfId="0" applyNumberFormat="1" applyFont="1" applyFill="1" applyBorder="1" applyAlignment="1">
      <alignment horizontal="center" vertical="center" wrapText="1"/>
    </xf>
    <xf numFmtId="10" fontId="23" fillId="3" borderId="1" xfId="0" applyNumberFormat="1" applyFont="1" applyFill="1" applyBorder="1" applyAlignment="1">
      <alignment horizontal="center" vertical="center"/>
    </xf>
    <xf numFmtId="178" fontId="23" fillId="0" borderId="2" xfId="0" applyNumberFormat="1" applyFont="1" applyFill="1" applyBorder="1" applyAlignment="1">
      <alignment vertical="center"/>
    </xf>
    <xf numFmtId="0" fontId="23" fillId="0" borderId="2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178" fontId="30" fillId="0" borderId="2" xfId="0" applyNumberFormat="1" applyFont="1" applyFill="1" applyBorder="1" applyAlignment="1">
      <alignment vertical="center" wrapText="1"/>
    </xf>
    <xf numFmtId="0" fontId="30" fillId="0" borderId="2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/>
    </xf>
    <xf numFmtId="182" fontId="23" fillId="0" borderId="0" xfId="0" applyNumberFormat="1" applyFont="1" applyFill="1" applyBorder="1" applyAlignment="1">
      <alignment vertical="center"/>
    </xf>
    <xf numFmtId="178" fontId="23" fillId="0" borderId="0" xfId="0" applyNumberFormat="1" applyFont="1" applyFill="1" applyBorder="1" applyAlignment="1">
      <alignment vertical="top"/>
    </xf>
    <xf numFmtId="178" fontId="23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178" fontId="23" fillId="0" borderId="0" xfId="0" applyNumberFormat="1" applyFont="1" applyFill="1" applyAlignment="1">
      <alignment vertical="center"/>
    </xf>
    <xf numFmtId="176" fontId="23" fillId="0" borderId="0" xfId="0" applyNumberFormat="1" applyFont="1" applyFill="1" applyBorder="1" applyAlignment="1">
      <alignment horizontal="center" vertical="center"/>
    </xf>
    <xf numFmtId="178" fontId="23" fillId="0" borderId="0" xfId="0" applyNumberFormat="1" applyFont="1" applyFill="1" applyBorder="1" applyAlignment="1">
      <alignment horizontal="center" vertical="center"/>
    </xf>
    <xf numFmtId="10" fontId="24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vertical="center"/>
    </xf>
    <xf numFmtId="182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23" fillId="0" borderId="5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center"/>
    </xf>
    <xf numFmtId="0" fontId="23" fillId="0" borderId="5" xfId="0" applyFont="1" applyFill="1" applyBorder="1" applyAlignment="1"/>
    <xf numFmtId="178" fontId="24" fillId="0" borderId="5" xfId="0" applyNumberFormat="1" applyFont="1" applyFill="1" applyBorder="1" applyAlignment="1">
      <alignment horizontal="center" vertical="center"/>
    </xf>
    <xf numFmtId="178" fontId="23" fillId="0" borderId="5" xfId="0" applyNumberFormat="1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82" fontId="23" fillId="0" borderId="5" xfId="0" applyNumberFormat="1" applyFont="1" applyFill="1" applyBorder="1" applyAlignment="1"/>
    <xf numFmtId="178" fontId="23" fillId="0" borderId="0" xfId="0" applyNumberFormat="1" applyFont="1" applyFill="1" applyBorder="1" applyAlignment="1"/>
    <xf numFmtId="178" fontId="23" fillId="0" borderId="0" xfId="0" applyNumberFormat="1" applyFont="1" applyFill="1" applyAlignment="1">
      <alignment horizontal="center" vertical="center"/>
    </xf>
    <xf numFmtId="0" fontId="25" fillId="0" borderId="0" xfId="0" applyFont="1" applyBorder="1"/>
    <xf numFmtId="0" fontId="25" fillId="3" borderId="0" xfId="0" applyFont="1" applyFill="1"/>
    <xf numFmtId="0" fontId="23" fillId="3" borderId="0" xfId="0" applyFont="1" applyFill="1" applyAlignment="1">
      <alignment horizontal="center"/>
    </xf>
    <xf numFmtId="0" fontId="23" fillId="3" borderId="0" xfId="0" applyFont="1" applyFill="1" applyAlignment="1">
      <alignment vertical="center"/>
    </xf>
    <xf numFmtId="0" fontId="25" fillId="0" borderId="0" xfId="0" applyFont="1" applyAlignment="1">
      <alignment horizontal="center"/>
    </xf>
    <xf numFmtId="0" fontId="28" fillId="0" borderId="0" xfId="0" applyFont="1"/>
    <xf numFmtId="178" fontId="23" fillId="0" borderId="2" xfId="0" applyNumberFormat="1" applyFont="1" applyFill="1" applyBorder="1" applyAlignment="1">
      <alignment vertical="center" wrapText="1"/>
    </xf>
    <xf numFmtId="0" fontId="23" fillId="0" borderId="2" xfId="0" applyFont="1" applyFill="1" applyBorder="1" applyAlignment="1">
      <alignment vertical="center" wrapText="1"/>
    </xf>
    <xf numFmtId="0" fontId="27" fillId="7" borderId="0" xfId="0" applyFont="1" applyFill="1" applyBorder="1" applyAlignment="1">
      <alignment vertical="center"/>
    </xf>
    <xf numFmtId="0" fontId="27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3" fillId="0" borderId="1" xfId="1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4" fontId="23" fillId="0" borderId="1" xfId="0" applyNumberFormat="1" applyFont="1" applyFill="1" applyBorder="1" applyAlignment="1">
      <alignment horizontal="left" vertical="center"/>
    </xf>
    <xf numFmtId="0" fontId="23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18" fillId="0" borderId="0" xfId="0" applyNumberFormat="1" applyFont="1" applyFill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3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0" fontId="23" fillId="0" borderId="1" xfId="0" applyNumberFormat="1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10" fontId="23" fillId="0" borderId="0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46" fillId="8" borderId="0" xfId="0" applyFont="1" applyFill="1" applyAlignment="1">
      <alignment horizontal="center" vertical="center" wrapText="1"/>
    </xf>
    <xf numFmtId="0" fontId="48" fillId="8" borderId="0" xfId="0" applyFont="1" applyFill="1" applyAlignment="1">
      <alignment vertical="center" wrapText="1"/>
    </xf>
    <xf numFmtId="0" fontId="23" fillId="0" borderId="1" xfId="0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1" xfId="0" applyBorder="1"/>
    <xf numFmtId="178" fontId="6" fillId="0" borderId="1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78" fontId="23" fillId="0" borderId="1" xfId="0" applyNumberFormat="1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16" fillId="0" borderId="4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/>
    <xf numFmtId="0" fontId="0" fillId="0" borderId="0" xfId="0" applyBorder="1" applyAlignment="1">
      <alignment horizontal="center"/>
    </xf>
    <xf numFmtId="0" fontId="23" fillId="0" borderId="0" xfId="10" applyFont="1" applyFill="1" applyBorder="1" applyAlignment="1">
      <alignment vertical="center"/>
    </xf>
    <xf numFmtId="177" fontId="23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3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/>
    <xf numFmtId="182" fontId="23" fillId="0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80" fontId="6" fillId="0" borderId="0" xfId="0" applyNumberFormat="1" applyFont="1" applyFill="1" applyBorder="1" applyAlignment="1">
      <alignment vertical="center" wrapText="1"/>
    </xf>
    <xf numFmtId="0" fontId="6" fillId="8" borderId="1" xfId="0" applyFont="1" applyFill="1" applyBorder="1" applyAlignment="1">
      <alignment vertical="center" wrapText="1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0" fontId="23" fillId="0" borderId="1" xfId="0" applyNumberFormat="1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0" fontId="23" fillId="0" borderId="1" xfId="0" applyNumberFormat="1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84" fontId="6" fillId="0" borderId="0" xfId="26" applyNumberFormat="1" applyFont="1" applyFill="1" applyBorder="1" applyAlignment="1">
      <alignment horizontal="center" vertical="center"/>
    </xf>
    <xf numFmtId="180" fontId="6" fillId="0" borderId="0" xfId="0" applyNumberFormat="1" applyFont="1" applyFill="1" applyBorder="1" applyAlignment="1">
      <alignment horizontal="center" vertical="center"/>
    </xf>
    <xf numFmtId="9" fontId="6" fillId="0" borderId="0" xfId="0" applyNumberFormat="1" applyFont="1" applyFill="1" applyBorder="1" applyAlignment="1">
      <alignment vertical="center" wrapText="1"/>
    </xf>
    <xf numFmtId="9" fontId="6" fillId="0" borderId="0" xfId="26" applyFont="1" applyFill="1" applyBorder="1" applyAlignment="1">
      <alignment vertical="center" wrapText="1"/>
    </xf>
    <xf numFmtId="180" fontId="6" fillId="0" borderId="0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0" fontId="23" fillId="0" borderId="1" xfId="0" applyNumberFormat="1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10" fontId="23" fillId="0" borderId="0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0" fontId="23" fillId="0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178" fontId="40" fillId="0" borderId="0" xfId="0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 applyProtection="1">
      <alignment horizontal="left" vertical="center"/>
      <protection locked="0"/>
    </xf>
    <xf numFmtId="0" fontId="23" fillId="4" borderId="4" xfId="0" applyFont="1" applyFill="1" applyBorder="1" applyAlignment="1" applyProtection="1">
      <alignment horizontal="left" vertical="center"/>
      <protection locked="0"/>
    </xf>
    <xf numFmtId="0" fontId="23" fillId="3" borderId="2" xfId="0" applyFont="1" applyFill="1" applyBorder="1" applyAlignment="1" applyProtection="1">
      <alignment horizontal="center" vertical="center"/>
      <protection locked="0"/>
    </xf>
    <xf numFmtId="0" fontId="23" fillId="3" borderId="3" xfId="0" applyFont="1" applyFill="1" applyBorder="1" applyAlignment="1" applyProtection="1">
      <alignment horizontal="center" vertical="center"/>
      <protection locked="0"/>
    </xf>
    <xf numFmtId="0" fontId="23" fillId="3" borderId="4" xfId="0" applyFont="1" applyFill="1" applyBorder="1" applyAlignment="1" applyProtection="1">
      <alignment horizontal="center" vertical="center"/>
      <protection locked="0"/>
    </xf>
    <xf numFmtId="0" fontId="23" fillId="0" borderId="9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 applyProtection="1">
      <alignment horizontal="left" vertical="center"/>
      <protection locked="0"/>
    </xf>
    <xf numFmtId="182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0" fontId="23" fillId="0" borderId="1" xfId="0" applyNumberFormat="1" applyFont="1" applyFill="1" applyBorder="1" applyAlignment="1">
      <alignment horizontal="center" vertical="center" wrapText="1"/>
    </xf>
    <xf numFmtId="177" fontId="23" fillId="0" borderId="1" xfId="0" applyNumberFormat="1" applyFont="1" applyFill="1" applyBorder="1" applyAlignment="1">
      <alignment horizontal="center" vertical="center"/>
    </xf>
    <xf numFmtId="10" fontId="23" fillId="0" borderId="1" xfId="0" applyNumberFormat="1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/>
    </xf>
    <xf numFmtId="176" fontId="23" fillId="0" borderId="2" xfId="0" applyNumberFormat="1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178" fontId="23" fillId="0" borderId="2" xfId="0" applyNumberFormat="1" applyFont="1" applyFill="1" applyBorder="1" applyAlignment="1">
      <alignment horizontal="center" vertical="center"/>
    </xf>
    <xf numFmtId="178" fontId="23" fillId="0" borderId="4" xfId="0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176" fontId="23" fillId="0" borderId="6" xfId="0" applyNumberFormat="1" applyFont="1" applyFill="1" applyBorder="1" applyAlignment="1">
      <alignment horizontal="center" vertical="center" wrapText="1"/>
    </xf>
    <xf numFmtId="176" fontId="23" fillId="0" borderId="7" xfId="0" applyNumberFormat="1" applyFont="1" applyFill="1" applyBorder="1" applyAlignment="1">
      <alignment horizontal="center" vertical="center" wrapText="1"/>
    </xf>
    <xf numFmtId="176" fontId="23" fillId="0" borderId="8" xfId="0" applyNumberFormat="1" applyFont="1" applyFill="1" applyBorder="1" applyAlignment="1">
      <alignment horizontal="center" vertical="center" wrapText="1"/>
    </xf>
    <xf numFmtId="178" fontId="23" fillId="4" borderId="6" xfId="0" applyNumberFormat="1" applyFont="1" applyFill="1" applyBorder="1" applyAlignment="1">
      <alignment horizontal="center" vertical="center" wrapText="1"/>
    </xf>
    <xf numFmtId="178" fontId="23" fillId="4" borderId="7" xfId="0" applyNumberFormat="1" applyFont="1" applyFill="1" applyBorder="1" applyAlignment="1">
      <alignment horizontal="center" vertical="center" wrapText="1"/>
    </xf>
    <xf numFmtId="178" fontId="23" fillId="4" borderId="8" xfId="0" applyNumberFormat="1" applyFont="1" applyFill="1" applyBorder="1" applyAlignment="1">
      <alignment horizontal="center" vertical="center" wrapText="1"/>
    </xf>
    <xf numFmtId="182" fontId="23" fillId="0" borderId="6" xfId="0" applyNumberFormat="1" applyFont="1" applyFill="1" applyBorder="1" applyAlignment="1">
      <alignment horizontal="center" vertical="center" wrapText="1"/>
    </xf>
    <xf numFmtId="182" fontId="23" fillId="0" borderId="7" xfId="0" applyNumberFormat="1" applyFont="1" applyFill="1" applyBorder="1" applyAlignment="1">
      <alignment horizontal="center" vertical="center" wrapText="1"/>
    </xf>
    <xf numFmtId="182" fontId="23" fillId="0" borderId="8" xfId="0" applyNumberFormat="1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181" fontId="23" fillId="0" borderId="1" xfId="0" applyNumberFormat="1" applyFont="1" applyFill="1" applyBorder="1" applyAlignment="1">
      <alignment horizontal="center" vertical="center" wrapText="1"/>
    </xf>
    <xf numFmtId="0" fontId="23" fillId="0" borderId="6" xfId="0" applyNumberFormat="1" applyFont="1" applyFill="1" applyBorder="1" applyAlignment="1">
      <alignment horizontal="center" vertical="center" wrapText="1"/>
    </xf>
    <xf numFmtId="0" fontId="23" fillId="0" borderId="7" xfId="0" applyNumberFormat="1" applyFont="1" applyFill="1" applyBorder="1" applyAlignment="1">
      <alignment horizontal="center" vertical="center" wrapText="1"/>
    </xf>
    <xf numFmtId="0" fontId="23" fillId="0" borderId="8" xfId="0" applyNumberFormat="1" applyFont="1" applyFill="1" applyBorder="1" applyAlignment="1">
      <alignment horizontal="center" vertical="center" wrapText="1"/>
    </xf>
    <xf numFmtId="176" fontId="24" fillId="0" borderId="2" xfId="0" applyNumberFormat="1" applyFont="1" applyFill="1" applyBorder="1" applyAlignment="1">
      <alignment horizontal="center" vertical="center"/>
    </xf>
    <xf numFmtId="176" fontId="24" fillId="0" borderId="4" xfId="0" applyNumberFormat="1" applyFont="1" applyFill="1" applyBorder="1" applyAlignment="1">
      <alignment horizontal="center" vertical="center"/>
    </xf>
    <xf numFmtId="182" fontId="23" fillId="0" borderId="2" xfId="0" applyNumberFormat="1" applyFont="1" applyFill="1" applyBorder="1" applyAlignment="1">
      <alignment horizontal="center" vertical="center"/>
    </xf>
    <xf numFmtId="182" fontId="23" fillId="0" borderId="4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3" fillId="0" borderId="2" xfId="0" applyNumberFormat="1" applyFont="1" applyFill="1" applyBorder="1" applyAlignment="1">
      <alignment horizontal="center" vertical="center" wrapText="1"/>
    </xf>
    <xf numFmtId="10" fontId="23" fillId="0" borderId="4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/>
    </xf>
    <xf numFmtId="10" fontId="23" fillId="0" borderId="2" xfId="0" applyNumberFormat="1" applyFont="1" applyFill="1" applyBorder="1" applyAlignment="1">
      <alignment horizontal="center" vertical="center"/>
    </xf>
    <xf numFmtId="10" fontId="23" fillId="0" borderId="4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178" fontId="23" fillId="0" borderId="4" xfId="0" applyNumberFormat="1" applyFont="1" applyFill="1" applyBorder="1" applyAlignment="1">
      <alignment horizontal="center" vertical="center" wrapText="1"/>
    </xf>
    <xf numFmtId="178" fontId="23" fillId="0" borderId="2" xfId="0" applyNumberFormat="1" applyFont="1" applyFill="1" applyBorder="1" applyAlignment="1">
      <alignment horizontal="center" vertical="top"/>
    </xf>
    <xf numFmtId="178" fontId="23" fillId="0" borderId="4" xfId="0" applyNumberFormat="1" applyFont="1" applyFill="1" applyBorder="1" applyAlignment="1">
      <alignment horizontal="center" vertical="top"/>
    </xf>
    <xf numFmtId="0" fontId="23" fillId="3" borderId="2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0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>
      <alignment horizont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8" fillId="0" borderId="0" xfId="0" applyNumberFormat="1" applyFont="1" applyFill="1" applyBorder="1" applyAlignment="1">
      <alignment horizontal="left" vertical="center"/>
    </xf>
    <xf numFmtId="183" fontId="50" fillId="2" borderId="9" xfId="25" applyNumberFormat="1" applyFont="1" applyFill="1" applyBorder="1" applyAlignment="1">
      <alignment horizontal="center" vertical="center" wrapText="1" shrinkToFit="1"/>
    </xf>
    <xf numFmtId="183" fontId="50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</cellXfs>
  <cellStyles count="27">
    <cellStyle name="百分比" xfId="26" builtinId="5"/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8"/>
  <sheetViews>
    <sheetView workbookViewId="0">
      <pane xSplit="4" ySplit="6" topLeftCell="G521" activePane="bottomRight" state="frozen"/>
      <selection activeCell="E489" sqref="E489"/>
      <selection pane="topRight" activeCell="E489" sqref="E489"/>
      <selection pane="bottomLeft" activeCell="E489" sqref="E489"/>
      <selection pane="bottomRight" activeCell="C531" sqref="C531"/>
    </sheetView>
  </sheetViews>
  <sheetFormatPr defaultRowHeight="15.75"/>
  <cols>
    <col min="1" max="1" width="7.5" style="152" customWidth="1"/>
    <col min="2" max="2" width="20.375" style="226" customWidth="1"/>
    <col min="3" max="3" width="11.25" style="152" customWidth="1"/>
    <col min="4" max="4" width="5.25" style="152" customWidth="1"/>
    <col min="5" max="5" width="12.5" style="152" customWidth="1"/>
    <col min="6" max="6" width="12.625" style="152" customWidth="1"/>
    <col min="7" max="7" width="9" style="227"/>
    <col min="8" max="8" width="9" style="152"/>
    <col min="9" max="9" width="11.125" style="152" bestFit="1" customWidth="1"/>
    <col min="10" max="20" width="9" style="152"/>
    <col min="21" max="21" width="7.25" style="152" customWidth="1"/>
    <col min="22" max="24" width="9" style="152"/>
    <col min="25" max="25" width="6.125" style="152" customWidth="1"/>
    <col min="26" max="26" width="6.375" style="152" customWidth="1"/>
    <col min="27" max="27" width="6.125" style="152" customWidth="1"/>
    <col min="28" max="16384" width="9" style="152"/>
  </cols>
  <sheetData>
    <row r="1" spans="1:27" ht="31.5">
      <c r="A1" s="442" t="s">
        <v>439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</row>
    <row r="2" spans="1:27" ht="18.75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</row>
    <row r="3" spans="1:27" ht="30.75" customHeight="1">
      <c r="A3" s="230" t="s">
        <v>355</v>
      </c>
      <c r="B3" s="231"/>
      <c r="C3" s="153"/>
      <c r="D3" s="153"/>
      <c r="E3" s="153"/>
      <c r="F3" s="153"/>
      <c r="G3" s="155"/>
      <c r="H3" s="153"/>
      <c r="I3" s="153">
        <f>432-343</f>
        <v>89</v>
      </c>
      <c r="J3" s="156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s="135" customFormat="1" ht="18.75" customHeight="1">
      <c r="A4" s="444" t="s">
        <v>12</v>
      </c>
      <c r="B4" s="444" t="s">
        <v>25</v>
      </c>
      <c r="C4" s="444" t="s">
        <v>26</v>
      </c>
      <c r="D4" s="444" t="s">
        <v>27</v>
      </c>
      <c r="E4" s="447" t="s">
        <v>28</v>
      </c>
      <c r="F4" s="450" t="s">
        <v>29</v>
      </c>
      <c r="G4" s="453" t="s">
        <v>30</v>
      </c>
      <c r="H4" s="453"/>
      <c r="I4" s="444" t="s">
        <v>31</v>
      </c>
      <c r="J4" s="456" t="s">
        <v>32</v>
      </c>
      <c r="K4" s="459" t="s">
        <v>33</v>
      </c>
      <c r="L4" s="444" t="s">
        <v>34</v>
      </c>
      <c r="M4" s="462" t="s">
        <v>35</v>
      </c>
      <c r="N4" s="464" t="s">
        <v>36</v>
      </c>
      <c r="O4" s="453" t="s">
        <v>37</v>
      </c>
      <c r="P4" s="453"/>
      <c r="Q4" s="453"/>
      <c r="R4" s="453"/>
      <c r="S4" s="453"/>
      <c r="T4" s="453"/>
      <c r="U4" s="453"/>
      <c r="V4" s="453" t="s">
        <v>38</v>
      </c>
      <c r="W4" s="464" t="s">
        <v>39</v>
      </c>
      <c r="X4" s="453" t="s">
        <v>40</v>
      </c>
      <c r="Y4" s="453"/>
      <c r="Z4" s="453"/>
      <c r="AA4" s="453"/>
    </row>
    <row r="5" spans="1:27" s="135" customFormat="1" ht="15" customHeight="1">
      <c r="A5" s="445"/>
      <c r="B5" s="445"/>
      <c r="C5" s="445"/>
      <c r="D5" s="445"/>
      <c r="E5" s="448"/>
      <c r="F5" s="451"/>
      <c r="G5" s="453"/>
      <c r="H5" s="453"/>
      <c r="I5" s="445"/>
      <c r="J5" s="457"/>
      <c r="K5" s="460"/>
      <c r="L5" s="445"/>
      <c r="M5" s="463"/>
      <c r="N5" s="464"/>
      <c r="O5" s="453" t="s">
        <v>41</v>
      </c>
      <c r="P5" s="453" t="s">
        <v>42</v>
      </c>
      <c r="Q5" s="453" t="s">
        <v>43</v>
      </c>
      <c r="R5" s="454" t="s">
        <v>44</v>
      </c>
      <c r="S5" s="455" t="s">
        <v>45</v>
      </c>
      <c r="T5" s="453" t="s">
        <v>46</v>
      </c>
      <c r="U5" s="453" t="s">
        <v>47</v>
      </c>
      <c r="V5" s="453"/>
      <c r="W5" s="464"/>
      <c r="X5" s="453" t="s">
        <v>13</v>
      </c>
      <c r="Y5" s="453" t="s">
        <v>48</v>
      </c>
      <c r="Z5" s="453" t="s">
        <v>49</v>
      </c>
      <c r="AA5" s="453" t="s">
        <v>47</v>
      </c>
    </row>
    <row r="6" spans="1:27" s="135" customFormat="1" ht="27.75" customHeight="1">
      <c r="A6" s="446"/>
      <c r="B6" s="446"/>
      <c r="C6" s="446"/>
      <c r="D6" s="446"/>
      <c r="E6" s="449"/>
      <c r="F6" s="452"/>
      <c r="G6" s="136" t="s">
        <v>50</v>
      </c>
      <c r="H6" s="389" t="s">
        <v>51</v>
      </c>
      <c r="I6" s="446"/>
      <c r="J6" s="458"/>
      <c r="K6" s="461"/>
      <c r="L6" s="446"/>
      <c r="M6" s="463"/>
      <c r="N6" s="464"/>
      <c r="O6" s="453"/>
      <c r="P6" s="453"/>
      <c r="Q6" s="453"/>
      <c r="R6" s="454"/>
      <c r="S6" s="455"/>
      <c r="T6" s="453"/>
      <c r="U6" s="453"/>
      <c r="V6" s="453"/>
      <c r="W6" s="464"/>
      <c r="X6" s="453"/>
      <c r="Y6" s="453"/>
      <c r="Z6" s="453"/>
      <c r="AA6" s="453"/>
    </row>
    <row r="7" spans="1:27" ht="20.100000000000001" hidden="1" customHeight="1">
      <c r="A7" s="157">
        <v>200032</v>
      </c>
      <c r="B7" s="379" t="s">
        <v>185</v>
      </c>
      <c r="C7" s="157" t="s">
        <v>186</v>
      </c>
      <c r="D7" s="139">
        <v>5.03</v>
      </c>
      <c r="E7" s="139"/>
      <c r="F7" s="158"/>
      <c r="G7" s="159"/>
      <c r="H7" s="380">
        <f t="shared" ref="H7:H27" si="0">D7*G7</f>
        <v>0</v>
      </c>
      <c r="I7" s="160"/>
      <c r="J7" s="161" t="str">
        <f t="array" ref="J7">IF(ISERROR(G7/I7),"",G7/I7)</f>
        <v/>
      </c>
      <c r="K7" s="162">
        <f t="array" ref="K7">IF(ISERROR(G7/L7),"",G7/L7)</f>
        <v>0</v>
      </c>
      <c r="L7" s="160">
        <v>16</v>
      </c>
      <c r="M7" s="140">
        <f t="shared" ref="M7:M27" si="1">IF(ISERROR(I7-K7),"",I7-K7)</f>
        <v>0</v>
      </c>
      <c r="N7" s="161">
        <f>SUM(O7:U7)</f>
        <v>0</v>
      </c>
      <c r="O7" s="387"/>
      <c r="P7" s="387"/>
      <c r="Q7" s="387"/>
      <c r="R7" s="387"/>
      <c r="S7" s="387"/>
      <c r="T7" s="387"/>
      <c r="U7" s="387"/>
      <c r="V7" s="163">
        <f t="shared" ref="V7:V12" si="2">SUM(X7:AA7)</f>
        <v>0</v>
      </c>
      <c r="W7" s="164" t="str">
        <f t="shared" ref="W7:W12" si="3">IF(ISERROR(V7/G7),"",V7/G7)</f>
        <v/>
      </c>
      <c r="X7" s="163"/>
      <c r="Y7" s="163"/>
      <c r="Z7" s="163"/>
      <c r="AA7" s="163"/>
    </row>
    <row r="8" spans="1:27" ht="20.100000000000001" hidden="1" customHeight="1">
      <c r="A8" s="165">
        <v>200038</v>
      </c>
      <c r="B8" s="166" t="s">
        <v>187</v>
      </c>
      <c r="C8" s="157" t="s">
        <v>186</v>
      </c>
      <c r="D8" s="139">
        <v>5.03</v>
      </c>
      <c r="E8" s="139"/>
      <c r="F8" s="158"/>
      <c r="G8" s="159"/>
      <c r="H8" s="380">
        <f t="shared" si="0"/>
        <v>0</v>
      </c>
      <c r="I8" s="160"/>
      <c r="J8" s="161" t="str">
        <f t="array" ref="J8">IF(ISERROR(G8/I8),"",G8/I8)</f>
        <v/>
      </c>
      <c r="K8" s="162">
        <f t="array" ref="K8">IF(ISERROR(G8/L8),"",G8/L8)</f>
        <v>0</v>
      </c>
      <c r="L8" s="160">
        <v>19</v>
      </c>
      <c r="M8" s="140">
        <f t="shared" si="1"/>
        <v>0</v>
      </c>
      <c r="N8" s="161">
        <f t="shared" ref="N8:N21" si="4">SUM(O8:U8)</f>
        <v>0</v>
      </c>
      <c r="O8" s="167"/>
      <c r="P8" s="387"/>
      <c r="Q8" s="387"/>
      <c r="R8" s="387"/>
      <c r="S8" s="387"/>
      <c r="T8" s="387"/>
      <c r="U8" s="387"/>
      <c r="V8" s="163">
        <f t="shared" si="2"/>
        <v>0</v>
      </c>
      <c r="W8" s="164" t="str">
        <f t="shared" si="3"/>
        <v/>
      </c>
      <c r="X8" s="163"/>
      <c r="Y8" s="163"/>
      <c r="Z8" s="163"/>
      <c r="AA8" s="163"/>
    </row>
    <row r="9" spans="1:27" ht="20.100000000000001" hidden="1" customHeight="1">
      <c r="A9" s="168">
        <v>200039</v>
      </c>
      <c r="B9" s="166" t="s">
        <v>187</v>
      </c>
      <c r="C9" s="157" t="s">
        <v>188</v>
      </c>
      <c r="D9" s="139">
        <v>5.03</v>
      </c>
      <c r="E9" s="139"/>
      <c r="F9" s="158"/>
      <c r="G9" s="159"/>
      <c r="H9" s="380">
        <f t="shared" si="0"/>
        <v>0</v>
      </c>
      <c r="I9" s="160"/>
      <c r="J9" s="161" t="str">
        <f t="array" ref="J9">IF(ISERROR(G9/I9),"",G9/I9)</f>
        <v/>
      </c>
      <c r="K9" s="162">
        <f t="array" ref="K9">IF(ISERROR(G9/L9),"",G9/L9)</f>
        <v>0</v>
      </c>
      <c r="L9" s="160">
        <v>19</v>
      </c>
      <c r="M9" s="140">
        <f t="shared" si="1"/>
        <v>0</v>
      </c>
      <c r="N9" s="161">
        <f t="shared" si="4"/>
        <v>0</v>
      </c>
      <c r="O9" s="387"/>
      <c r="P9" s="387"/>
      <c r="Q9" s="387"/>
      <c r="R9" s="387"/>
      <c r="S9" s="387"/>
      <c r="T9" s="387"/>
      <c r="U9" s="387"/>
      <c r="V9" s="163">
        <f t="shared" si="2"/>
        <v>0</v>
      </c>
      <c r="W9" s="164" t="str">
        <f t="shared" si="3"/>
        <v/>
      </c>
      <c r="X9" s="163"/>
      <c r="Y9" s="163"/>
      <c r="Z9" s="163"/>
      <c r="AA9" s="163"/>
    </row>
    <row r="10" spans="1:27" ht="20.100000000000001" hidden="1" customHeight="1">
      <c r="A10" s="165">
        <v>200045</v>
      </c>
      <c r="B10" s="166" t="s">
        <v>189</v>
      </c>
      <c r="C10" s="157" t="s">
        <v>186</v>
      </c>
      <c r="D10" s="139">
        <v>5.03</v>
      </c>
      <c r="E10" s="139"/>
      <c r="F10" s="158"/>
      <c r="G10" s="159"/>
      <c r="H10" s="380">
        <f t="shared" si="0"/>
        <v>0</v>
      </c>
      <c r="I10" s="160"/>
      <c r="J10" s="161" t="str">
        <f t="array" ref="J10">IF(ISERROR(G10/I10),"",G10/I10)</f>
        <v/>
      </c>
      <c r="K10" s="162">
        <f t="array" ref="K10">IF(ISERROR(G10/L10),"",G10/L10)</f>
        <v>0</v>
      </c>
      <c r="L10" s="160">
        <v>19</v>
      </c>
      <c r="M10" s="140">
        <f t="shared" si="1"/>
        <v>0</v>
      </c>
      <c r="N10" s="161">
        <f t="shared" si="4"/>
        <v>0</v>
      </c>
      <c r="O10" s="387"/>
      <c r="P10" s="387"/>
      <c r="Q10" s="387"/>
      <c r="R10" s="387"/>
      <c r="S10" s="387"/>
      <c r="T10" s="387"/>
      <c r="U10" s="387"/>
      <c r="V10" s="163">
        <f t="shared" si="2"/>
        <v>0</v>
      </c>
      <c r="W10" s="164" t="str">
        <f t="shared" si="3"/>
        <v/>
      </c>
      <c r="X10" s="163"/>
      <c r="Y10" s="163"/>
      <c r="Z10" s="163"/>
      <c r="AA10" s="163"/>
    </row>
    <row r="11" spans="1:27" ht="20.100000000000001" hidden="1" customHeight="1">
      <c r="A11" s="165">
        <v>200050</v>
      </c>
      <c r="B11" s="166" t="s">
        <v>189</v>
      </c>
      <c r="C11" s="157" t="s">
        <v>190</v>
      </c>
      <c r="D11" s="139">
        <v>5.03</v>
      </c>
      <c r="E11" s="139"/>
      <c r="F11" s="158"/>
      <c r="G11" s="159"/>
      <c r="H11" s="380">
        <f t="shared" si="0"/>
        <v>0</v>
      </c>
      <c r="I11" s="160"/>
      <c r="J11" s="161" t="str">
        <f t="array" ref="J11">IF(ISERROR(G11/I11),"",G11/I11)</f>
        <v/>
      </c>
      <c r="K11" s="162">
        <f t="array" ref="K11">IF(ISERROR(G11/L11),"",G11/L11)</f>
        <v>0</v>
      </c>
      <c r="L11" s="160">
        <v>20</v>
      </c>
      <c r="M11" s="140">
        <f t="shared" si="1"/>
        <v>0</v>
      </c>
      <c r="N11" s="161">
        <f t="shared" si="4"/>
        <v>0</v>
      </c>
      <c r="O11" s="387"/>
      <c r="P11" s="387"/>
      <c r="Q11" s="387"/>
      <c r="R11" s="387"/>
      <c r="S11" s="387"/>
      <c r="T11" s="387"/>
      <c r="U11" s="387"/>
      <c r="V11" s="163">
        <f t="shared" si="2"/>
        <v>0</v>
      </c>
      <c r="W11" s="164" t="str">
        <f t="shared" si="3"/>
        <v/>
      </c>
      <c r="X11" s="163"/>
      <c r="Y11" s="163"/>
      <c r="Z11" s="163"/>
      <c r="AA11" s="163"/>
    </row>
    <row r="12" spans="1:27" ht="20.100000000000001" hidden="1" customHeight="1">
      <c r="A12" s="165">
        <v>200076</v>
      </c>
      <c r="B12" s="166" t="s">
        <v>191</v>
      </c>
      <c r="C12" s="157" t="s">
        <v>186</v>
      </c>
      <c r="D12" s="139">
        <v>5.04</v>
      </c>
      <c r="E12" s="139"/>
      <c r="F12" s="169"/>
      <c r="G12" s="170"/>
      <c r="H12" s="380">
        <f t="shared" si="0"/>
        <v>0</v>
      </c>
      <c r="I12" s="171"/>
      <c r="J12" s="161" t="str">
        <f t="array" ref="J12">IF(ISERROR(G12/I12),"",G12/I12)</f>
        <v/>
      </c>
      <c r="K12" s="162">
        <f t="array" ref="K12">IF(ISERROR(G12/L12),"",G12/L12)</f>
        <v>0</v>
      </c>
      <c r="L12" s="160">
        <v>19</v>
      </c>
      <c r="M12" s="140">
        <f t="shared" si="1"/>
        <v>0</v>
      </c>
      <c r="N12" s="161">
        <f t="shared" si="4"/>
        <v>0</v>
      </c>
      <c r="O12" s="387"/>
      <c r="P12" s="387"/>
      <c r="Q12" s="387"/>
      <c r="R12" s="387"/>
      <c r="S12" s="387"/>
      <c r="T12" s="387"/>
      <c r="U12" s="387"/>
      <c r="V12" s="163">
        <f t="shared" si="2"/>
        <v>0</v>
      </c>
      <c r="W12" s="164" t="str">
        <f t="shared" si="3"/>
        <v/>
      </c>
      <c r="X12" s="163"/>
      <c r="Y12" s="163"/>
      <c r="Z12" s="163"/>
      <c r="AA12" s="163"/>
    </row>
    <row r="13" spans="1:27" ht="20.100000000000001" hidden="1" customHeight="1">
      <c r="A13" s="172">
        <v>200898</v>
      </c>
      <c r="B13" s="166" t="s">
        <v>192</v>
      </c>
      <c r="C13" s="157" t="s">
        <v>193</v>
      </c>
      <c r="D13" s="139">
        <v>5.03</v>
      </c>
      <c r="E13" s="139"/>
      <c r="F13" s="158"/>
      <c r="G13" s="159"/>
      <c r="H13" s="380">
        <f t="shared" si="0"/>
        <v>0</v>
      </c>
      <c r="I13" s="160"/>
      <c r="J13" s="161"/>
      <c r="K13" s="162">
        <f t="array" ref="K13">IF(ISERROR(G13/L13),"",G13/L13)</f>
        <v>0</v>
      </c>
      <c r="L13" s="160">
        <v>3</v>
      </c>
      <c r="M13" s="140">
        <f t="shared" si="1"/>
        <v>0</v>
      </c>
      <c r="N13" s="161">
        <f t="shared" si="4"/>
        <v>0</v>
      </c>
      <c r="O13" s="387"/>
      <c r="P13" s="387"/>
      <c r="Q13" s="387"/>
      <c r="R13" s="387"/>
      <c r="S13" s="387"/>
      <c r="T13" s="387"/>
      <c r="U13" s="387"/>
      <c r="V13" s="163"/>
      <c r="W13" s="164"/>
      <c r="X13" s="163"/>
      <c r="Y13" s="163"/>
      <c r="Z13" s="163"/>
      <c r="AA13" s="163"/>
    </row>
    <row r="14" spans="1:27" ht="20.100000000000001" hidden="1" customHeight="1">
      <c r="A14" s="172">
        <v>200899</v>
      </c>
      <c r="B14" s="166" t="s">
        <v>192</v>
      </c>
      <c r="C14" s="157" t="s">
        <v>194</v>
      </c>
      <c r="D14" s="139">
        <v>5.03</v>
      </c>
      <c r="E14" s="139"/>
      <c r="F14" s="158"/>
      <c r="G14" s="159"/>
      <c r="H14" s="380">
        <f t="shared" si="0"/>
        <v>0</v>
      </c>
      <c r="I14" s="160"/>
      <c r="J14" s="161"/>
      <c r="K14" s="162">
        <f t="array" ref="K14">IF(ISERROR(G14/L14),"",G14/L14)</f>
        <v>0</v>
      </c>
      <c r="L14" s="160">
        <v>3</v>
      </c>
      <c r="M14" s="140">
        <f t="shared" si="1"/>
        <v>0</v>
      </c>
      <c r="N14" s="161">
        <f t="shared" si="4"/>
        <v>0</v>
      </c>
      <c r="O14" s="387"/>
      <c r="P14" s="387"/>
      <c r="Q14" s="387"/>
      <c r="R14" s="387"/>
      <c r="S14" s="387"/>
      <c r="T14" s="387"/>
      <c r="U14" s="387"/>
      <c r="V14" s="163"/>
      <c r="W14" s="164"/>
      <c r="X14" s="163"/>
      <c r="Y14" s="163"/>
      <c r="Z14" s="163"/>
      <c r="AA14" s="163"/>
    </row>
    <row r="15" spans="1:27" ht="20.100000000000001" hidden="1" customHeight="1">
      <c r="A15" s="165">
        <v>200085</v>
      </c>
      <c r="B15" s="166" t="s">
        <v>195</v>
      </c>
      <c r="C15" s="157" t="s">
        <v>196</v>
      </c>
      <c r="D15" s="139">
        <v>5.04</v>
      </c>
      <c r="E15" s="139"/>
      <c r="F15" s="173"/>
      <c r="G15" s="159"/>
      <c r="H15" s="380">
        <f t="shared" si="0"/>
        <v>0</v>
      </c>
      <c r="I15" s="380"/>
      <c r="J15" s="161" t="str">
        <f t="array" ref="J15">IF(ISERROR(G15/I15),"",G15/I15)</f>
        <v/>
      </c>
      <c r="K15" s="162">
        <f t="array" ref="K15">IF(ISERROR(G15/L15),"",G15/L15)</f>
        <v>0</v>
      </c>
      <c r="L15" s="160">
        <v>17</v>
      </c>
      <c r="M15" s="140">
        <f t="shared" si="1"/>
        <v>0</v>
      </c>
      <c r="N15" s="161">
        <f t="shared" si="4"/>
        <v>0</v>
      </c>
      <c r="O15" s="387"/>
      <c r="P15" s="387"/>
      <c r="Q15" s="387"/>
      <c r="R15" s="387"/>
      <c r="S15" s="387"/>
      <c r="T15" s="387"/>
      <c r="U15" s="387"/>
      <c r="V15" s="163">
        <f>SUM(X15:AA15)</f>
        <v>0</v>
      </c>
      <c r="W15" s="164" t="str">
        <f>IF(ISERROR(V15/G15),"",V15/G15)</f>
        <v/>
      </c>
      <c r="X15" s="163"/>
      <c r="Y15" s="163"/>
      <c r="Z15" s="163"/>
      <c r="AA15" s="163"/>
    </row>
    <row r="16" spans="1:27" ht="20.100000000000001" hidden="1" customHeight="1">
      <c r="A16" s="165">
        <v>200087</v>
      </c>
      <c r="B16" s="166" t="s">
        <v>195</v>
      </c>
      <c r="C16" s="157" t="s">
        <v>197</v>
      </c>
      <c r="D16" s="139">
        <v>5.04</v>
      </c>
      <c r="E16" s="139"/>
      <c r="F16" s="157"/>
      <c r="G16" s="159"/>
      <c r="H16" s="380">
        <f t="shared" si="0"/>
        <v>0</v>
      </c>
      <c r="I16" s="380"/>
      <c r="J16" s="161" t="str">
        <f t="array" ref="J16">IF(ISERROR(G16/I16),"",G16/I16)</f>
        <v/>
      </c>
      <c r="K16" s="162">
        <f t="array" ref="K16">IF(ISERROR(G16/L16),"",G16/L16)</f>
        <v>0</v>
      </c>
      <c r="L16" s="160">
        <v>17</v>
      </c>
      <c r="M16" s="140">
        <f t="shared" si="1"/>
        <v>0</v>
      </c>
      <c r="N16" s="161">
        <f t="shared" si="4"/>
        <v>0</v>
      </c>
      <c r="O16" s="387"/>
      <c r="P16" s="387"/>
      <c r="Q16" s="387"/>
      <c r="R16" s="387"/>
      <c r="S16" s="387"/>
      <c r="T16" s="387"/>
      <c r="U16" s="387"/>
      <c r="V16" s="163">
        <f>SUM(X16:AA16)</f>
        <v>0</v>
      </c>
      <c r="W16" s="164" t="str">
        <f>IF(ISERROR(V16/G16),"",V16/G16)</f>
        <v/>
      </c>
      <c r="X16" s="163"/>
      <c r="Y16" s="163"/>
      <c r="Z16" s="163"/>
      <c r="AA16" s="163"/>
    </row>
    <row r="17" spans="1:27" ht="20.100000000000001" hidden="1" customHeight="1">
      <c r="A17" s="172">
        <v>201060</v>
      </c>
      <c r="B17" s="166" t="s">
        <v>198</v>
      </c>
      <c r="C17" s="157" t="s">
        <v>199</v>
      </c>
      <c r="D17" s="139">
        <v>5.03</v>
      </c>
      <c r="E17" s="139"/>
      <c r="F17" s="158"/>
      <c r="G17" s="159"/>
      <c r="H17" s="380">
        <f t="shared" si="0"/>
        <v>0</v>
      </c>
      <c r="I17" s="160"/>
      <c r="J17" s="161" t="str">
        <f t="array" ref="J17">IF(ISERROR(G17/I17),"",G17/I17)</f>
        <v/>
      </c>
      <c r="K17" s="162">
        <f t="array" ref="K17">IF(ISERROR(G17/L17),"",G17/L17)</f>
        <v>0</v>
      </c>
      <c r="L17" s="160">
        <v>17</v>
      </c>
      <c r="M17" s="140">
        <f t="shared" si="1"/>
        <v>0</v>
      </c>
      <c r="N17" s="161">
        <f t="shared" si="4"/>
        <v>0</v>
      </c>
      <c r="O17" s="387"/>
      <c r="P17" s="387"/>
      <c r="Q17" s="387"/>
      <c r="R17" s="387"/>
      <c r="S17" s="387"/>
      <c r="T17" s="387"/>
      <c r="U17" s="387"/>
      <c r="V17" s="163"/>
      <c r="W17" s="164"/>
      <c r="X17" s="163"/>
      <c r="Y17" s="163"/>
      <c r="Z17" s="163"/>
      <c r="AA17" s="163"/>
    </row>
    <row r="18" spans="1:27" ht="20.100000000000001" hidden="1" customHeight="1">
      <c r="A18" s="172">
        <v>201061</v>
      </c>
      <c r="B18" s="166" t="s">
        <v>198</v>
      </c>
      <c r="C18" s="157" t="s">
        <v>200</v>
      </c>
      <c r="D18" s="139">
        <v>5.03</v>
      </c>
      <c r="E18" s="139"/>
      <c r="F18" s="158"/>
      <c r="G18" s="159"/>
      <c r="H18" s="380">
        <f t="shared" si="0"/>
        <v>0</v>
      </c>
      <c r="I18" s="160"/>
      <c r="J18" s="161" t="str">
        <f t="array" ref="J18">IF(ISERROR(G18/I18),"",G18/I18)</f>
        <v/>
      </c>
      <c r="K18" s="162">
        <f t="array" ref="K18">IF(ISERROR(G18/L18),"",G18/L18)</f>
        <v>0</v>
      </c>
      <c r="L18" s="160">
        <v>17</v>
      </c>
      <c r="M18" s="140">
        <f t="shared" si="1"/>
        <v>0</v>
      </c>
      <c r="N18" s="161">
        <f t="shared" si="4"/>
        <v>0</v>
      </c>
      <c r="O18" s="387"/>
      <c r="P18" s="387"/>
      <c r="Q18" s="387"/>
      <c r="R18" s="387"/>
      <c r="S18" s="387"/>
      <c r="T18" s="387"/>
      <c r="U18" s="387"/>
      <c r="V18" s="163"/>
      <c r="W18" s="164"/>
      <c r="X18" s="163"/>
      <c r="Y18" s="163"/>
      <c r="Z18" s="163"/>
      <c r="AA18" s="163"/>
    </row>
    <row r="19" spans="1:27" ht="20.100000000000001" hidden="1" customHeight="1">
      <c r="A19" s="165">
        <v>200171</v>
      </c>
      <c r="B19" s="166" t="s">
        <v>203</v>
      </c>
      <c r="C19" s="157" t="s">
        <v>196</v>
      </c>
      <c r="D19" s="139">
        <v>5.0599999999999996</v>
      </c>
      <c r="E19" s="139"/>
      <c r="F19" s="158"/>
      <c r="G19" s="159"/>
      <c r="H19" s="380">
        <f t="shared" si="0"/>
        <v>0</v>
      </c>
      <c r="I19" s="160"/>
      <c r="J19" s="161" t="str">
        <f t="array" ref="J19">IF(ISERROR(G19/I19),"",G19/I19)</f>
        <v/>
      </c>
      <c r="K19" s="162">
        <f t="array" ref="K19">IF(ISERROR(G19/L19),"",G19/L19)</f>
        <v>0</v>
      </c>
      <c r="L19" s="160">
        <v>19</v>
      </c>
      <c r="M19" s="140">
        <f t="shared" si="1"/>
        <v>0</v>
      </c>
      <c r="N19" s="161">
        <f t="shared" si="4"/>
        <v>0</v>
      </c>
      <c r="O19" s="387"/>
      <c r="P19" s="387"/>
      <c r="Q19" s="387"/>
      <c r="R19" s="387"/>
      <c r="S19" s="387"/>
      <c r="T19" s="387"/>
      <c r="U19" s="387"/>
      <c r="V19" s="163">
        <f t="shared" ref="V19:V21" si="5">SUM(X19:AA19)</f>
        <v>0</v>
      </c>
      <c r="W19" s="164" t="str">
        <f t="shared" ref="W19:W21" si="6">IF(ISERROR(V19/G19),"",V19/G19)</f>
        <v/>
      </c>
      <c r="X19" s="163"/>
      <c r="Y19" s="163"/>
      <c r="Z19" s="163"/>
      <c r="AA19" s="163"/>
    </row>
    <row r="20" spans="1:27" ht="20.100000000000001" hidden="1" customHeight="1">
      <c r="A20" s="165">
        <v>200009</v>
      </c>
      <c r="B20" s="166" t="s">
        <v>204</v>
      </c>
      <c r="C20" s="157" t="s">
        <v>196</v>
      </c>
      <c r="D20" s="139">
        <v>5.09</v>
      </c>
      <c r="E20" s="139"/>
      <c r="F20" s="158"/>
      <c r="G20" s="159"/>
      <c r="H20" s="380">
        <f t="shared" si="0"/>
        <v>0</v>
      </c>
      <c r="I20" s="160"/>
      <c r="J20" s="161" t="str">
        <f t="array" ref="J20">IF(ISERROR(G20/I20),"",G20/I20)</f>
        <v/>
      </c>
      <c r="K20" s="162">
        <f t="array" ref="K20">IF(ISERROR(G20/L20),"",G20/L20)</f>
        <v>0</v>
      </c>
      <c r="L20" s="160">
        <v>23</v>
      </c>
      <c r="M20" s="140">
        <f t="shared" si="1"/>
        <v>0</v>
      </c>
      <c r="N20" s="161">
        <f t="shared" si="4"/>
        <v>0</v>
      </c>
      <c r="O20" s="387"/>
      <c r="P20" s="387"/>
      <c r="Q20" s="387"/>
      <c r="R20" s="387"/>
      <c r="S20" s="387"/>
      <c r="T20" s="387"/>
      <c r="U20" s="387"/>
      <c r="V20" s="163">
        <f t="shared" si="5"/>
        <v>0</v>
      </c>
      <c r="W20" s="164" t="str">
        <f t="shared" si="6"/>
        <v/>
      </c>
      <c r="X20" s="163"/>
      <c r="Y20" s="163"/>
      <c r="Z20" s="163"/>
      <c r="AA20" s="163"/>
    </row>
    <row r="21" spans="1:27" ht="20.100000000000001" customHeight="1">
      <c r="A21" s="165">
        <v>200010</v>
      </c>
      <c r="B21" s="166" t="s">
        <v>204</v>
      </c>
      <c r="C21" s="157" t="s">
        <v>197</v>
      </c>
      <c r="D21" s="139">
        <v>5.09</v>
      </c>
      <c r="E21" s="139"/>
      <c r="F21" s="158"/>
      <c r="G21" s="159"/>
      <c r="H21" s="380">
        <f t="shared" si="0"/>
        <v>0</v>
      </c>
      <c r="I21" s="160"/>
      <c r="J21" s="161" t="str">
        <f t="array" ref="J21">IF(ISERROR(G21/I21),"",G21/I21)</f>
        <v/>
      </c>
      <c r="K21" s="162">
        <f t="array" ref="K21">IF(ISERROR(G21/L21),"",G21/L21)</f>
        <v>0</v>
      </c>
      <c r="L21" s="160">
        <v>23</v>
      </c>
      <c r="M21" s="140">
        <f t="shared" si="1"/>
        <v>0</v>
      </c>
      <c r="N21" s="161">
        <f t="shared" si="4"/>
        <v>0</v>
      </c>
      <c r="O21" s="387"/>
      <c r="P21" s="387"/>
      <c r="Q21" s="387"/>
      <c r="R21" s="387"/>
      <c r="S21" s="387"/>
      <c r="T21" s="387"/>
      <c r="U21" s="387"/>
      <c r="V21" s="163">
        <f t="shared" si="5"/>
        <v>0</v>
      </c>
      <c r="W21" s="164" t="str">
        <f t="shared" si="6"/>
        <v/>
      </c>
      <c r="X21" s="163"/>
      <c r="Y21" s="163"/>
      <c r="Z21" s="163"/>
      <c r="AA21" s="163"/>
    </row>
    <row r="22" spans="1:27" ht="20.100000000000001" hidden="1" customHeight="1">
      <c r="A22" s="165">
        <v>200342</v>
      </c>
      <c r="B22" s="175" t="s">
        <v>205</v>
      </c>
      <c r="C22" s="385" t="s">
        <v>197</v>
      </c>
      <c r="D22" s="139">
        <v>4.8</v>
      </c>
      <c r="E22" s="139"/>
      <c r="F22" s="158"/>
      <c r="G22" s="159"/>
      <c r="H22" s="380">
        <f t="shared" si="0"/>
        <v>0</v>
      </c>
      <c r="I22" s="160"/>
      <c r="J22" s="161" t="str">
        <f t="array" ref="J22">IF(ISERROR(G22/I22),"",G22/I22)</f>
        <v/>
      </c>
      <c r="K22" s="162">
        <f t="array" ref="K22">IF(ISERROR(G22/L22),"",G22/L22)</f>
        <v>0</v>
      </c>
      <c r="L22" s="160">
        <v>4</v>
      </c>
      <c r="M22" s="140">
        <f t="shared" si="1"/>
        <v>0</v>
      </c>
      <c r="N22" s="161"/>
      <c r="O22" s="387"/>
      <c r="P22" s="387"/>
      <c r="Q22" s="387"/>
      <c r="R22" s="387"/>
      <c r="S22" s="387"/>
      <c r="T22" s="387"/>
      <c r="U22" s="387"/>
      <c r="V22" s="163"/>
      <c r="W22" s="164"/>
      <c r="X22" s="163"/>
      <c r="Y22" s="163"/>
      <c r="Z22" s="163"/>
      <c r="AA22" s="163"/>
    </row>
    <row r="23" spans="1:27" ht="20.100000000000001" hidden="1" customHeight="1">
      <c r="A23" s="165">
        <v>200341</v>
      </c>
      <c r="B23" s="175" t="s">
        <v>205</v>
      </c>
      <c r="C23" s="385" t="s">
        <v>194</v>
      </c>
      <c r="D23" s="139">
        <v>4.8</v>
      </c>
      <c r="E23" s="139"/>
      <c r="F23" s="158"/>
      <c r="G23" s="159"/>
      <c r="H23" s="380">
        <f t="shared" si="0"/>
        <v>0</v>
      </c>
      <c r="I23" s="160"/>
      <c r="J23" s="161" t="str">
        <f t="array" ref="J23">IF(ISERROR(G23/I23),"",G23/I23)</f>
        <v/>
      </c>
      <c r="K23" s="162">
        <f t="array" ref="K23">IF(ISERROR(G23/L23),"",G23/L23)</f>
        <v>0</v>
      </c>
      <c r="L23" s="160">
        <v>4</v>
      </c>
      <c r="M23" s="140">
        <f t="shared" si="1"/>
        <v>0</v>
      </c>
      <c r="N23" s="161"/>
      <c r="O23" s="387"/>
      <c r="P23" s="387"/>
      <c r="Q23" s="387"/>
      <c r="R23" s="387"/>
      <c r="S23" s="387"/>
      <c r="T23" s="387"/>
      <c r="U23" s="387"/>
      <c r="V23" s="163"/>
      <c r="W23" s="164"/>
      <c r="X23" s="163"/>
      <c r="Y23" s="163"/>
      <c r="Z23" s="163"/>
      <c r="AA23" s="163"/>
    </row>
    <row r="24" spans="1:27" ht="20.100000000000001" hidden="1" customHeight="1">
      <c r="A24" s="165">
        <v>200343</v>
      </c>
      <c r="B24" s="175" t="s">
        <v>205</v>
      </c>
      <c r="C24" s="385" t="s">
        <v>186</v>
      </c>
      <c r="D24" s="139">
        <v>4.8</v>
      </c>
      <c r="E24" s="139"/>
      <c r="F24" s="158"/>
      <c r="G24" s="159"/>
      <c r="H24" s="380">
        <f t="shared" si="0"/>
        <v>0</v>
      </c>
      <c r="I24" s="160"/>
      <c r="J24" s="161" t="str">
        <f t="array" ref="J24">IF(ISERROR(G24/I24),"",G24/I24)</f>
        <v/>
      </c>
      <c r="K24" s="162">
        <f t="array" ref="K24">IF(ISERROR(G24/L24),"",G24/L24)</f>
        <v>0</v>
      </c>
      <c r="L24" s="160">
        <v>4</v>
      </c>
      <c r="M24" s="140">
        <f t="shared" si="1"/>
        <v>0</v>
      </c>
      <c r="N24" s="161"/>
      <c r="O24" s="387"/>
      <c r="P24" s="387"/>
      <c r="Q24" s="387"/>
      <c r="R24" s="387"/>
      <c r="S24" s="387"/>
      <c r="T24" s="387"/>
      <c r="U24" s="387"/>
      <c r="V24" s="163"/>
      <c r="W24" s="164"/>
      <c r="X24" s="163"/>
      <c r="Y24" s="163"/>
      <c r="Z24" s="163"/>
      <c r="AA24" s="163"/>
    </row>
    <row r="25" spans="1:27" ht="20.100000000000001" hidden="1" customHeight="1">
      <c r="A25" s="165">
        <v>200344</v>
      </c>
      <c r="B25" s="175" t="s">
        <v>205</v>
      </c>
      <c r="C25" s="385" t="s">
        <v>206</v>
      </c>
      <c r="D25" s="139">
        <v>4.8</v>
      </c>
      <c r="E25" s="139"/>
      <c r="F25" s="158"/>
      <c r="G25" s="159"/>
      <c r="H25" s="380">
        <f t="shared" si="0"/>
        <v>0</v>
      </c>
      <c r="I25" s="160"/>
      <c r="J25" s="161" t="str">
        <f t="array" ref="J25">IF(ISERROR(G25/I25),"",G25/I25)</f>
        <v/>
      </c>
      <c r="K25" s="162">
        <f t="array" ref="K25">IF(ISERROR(G25/L25),"",G25/L25)</f>
        <v>0</v>
      </c>
      <c r="L25" s="160">
        <v>4</v>
      </c>
      <c r="M25" s="140">
        <f t="shared" si="1"/>
        <v>0</v>
      </c>
      <c r="N25" s="161"/>
      <c r="O25" s="387"/>
      <c r="P25" s="387"/>
      <c r="Q25" s="387"/>
      <c r="R25" s="387"/>
      <c r="S25" s="387"/>
      <c r="T25" s="387"/>
      <c r="U25" s="387"/>
      <c r="V25" s="163"/>
      <c r="W25" s="164"/>
      <c r="X25" s="163"/>
      <c r="Y25" s="163"/>
      <c r="Z25" s="163"/>
      <c r="AA25" s="163"/>
    </row>
    <row r="26" spans="1:27" ht="20.100000000000001" hidden="1" customHeight="1">
      <c r="A26" s="157">
        <v>200105</v>
      </c>
      <c r="B26" s="175" t="s">
        <v>207</v>
      </c>
      <c r="C26" s="157" t="s">
        <v>197</v>
      </c>
      <c r="D26" s="139">
        <v>4.99</v>
      </c>
      <c r="E26" s="139"/>
      <c r="F26" s="158"/>
      <c r="G26" s="159"/>
      <c r="H26" s="380">
        <f t="shared" si="0"/>
        <v>0</v>
      </c>
      <c r="I26" s="160"/>
      <c r="J26" s="161" t="str">
        <f t="array" ref="J26">IF(ISERROR(G26/I26),"",G26/I26)</f>
        <v/>
      </c>
      <c r="K26" s="162">
        <f t="array" ref="K26">IF(ISERROR(G26/L26),"",G26/L26)</f>
        <v>0</v>
      </c>
      <c r="L26" s="160">
        <v>23.5</v>
      </c>
      <c r="M26" s="140">
        <f t="shared" si="1"/>
        <v>0</v>
      </c>
      <c r="N26" s="161">
        <f t="shared" ref="N26:N27" si="7">SUM(O26:U26)</f>
        <v>0</v>
      </c>
      <c r="O26" s="387"/>
      <c r="P26" s="387"/>
      <c r="Q26" s="387"/>
      <c r="R26" s="387"/>
      <c r="S26" s="387"/>
      <c r="T26" s="387"/>
      <c r="U26" s="387"/>
      <c r="V26" s="163">
        <f t="shared" ref="V26:V27" si="8">SUM(X26:AA26)</f>
        <v>0</v>
      </c>
      <c r="W26" s="164" t="str">
        <f t="shared" ref="W26:W29" si="9">IF(ISERROR(V26/G26),"",V26/G26)</f>
        <v/>
      </c>
      <c r="X26" s="163"/>
      <c r="Y26" s="163"/>
      <c r="Z26" s="163"/>
      <c r="AA26" s="163"/>
    </row>
    <row r="27" spans="1:27" ht="20.100000000000001" hidden="1" customHeight="1">
      <c r="A27" s="157">
        <v>200106</v>
      </c>
      <c r="B27" s="175" t="s">
        <v>207</v>
      </c>
      <c r="C27" s="157" t="s">
        <v>196</v>
      </c>
      <c r="D27" s="139">
        <v>4.99</v>
      </c>
      <c r="E27" s="139"/>
      <c r="F27" s="176"/>
      <c r="G27" s="159"/>
      <c r="H27" s="380">
        <f t="shared" si="0"/>
        <v>0</v>
      </c>
      <c r="I27" s="160"/>
      <c r="J27" s="161" t="str">
        <f t="array" ref="J27">IF(ISERROR(G27/I27),"",G27/I27)</f>
        <v/>
      </c>
      <c r="K27" s="162">
        <f t="array" ref="K27">IF(ISERROR(G27/L27),"",G27/L27)</f>
        <v>0</v>
      </c>
      <c r="L27" s="160">
        <v>23.5</v>
      </c>
      <c r="M27" s="140">
        <f t="shared" si="1"/>
        <v>0</v>
      </c>
      <c r="N27" s="161">
        <f t="shared" si="7"/>
        <v>0</v>
      </c>
      <c r="O27" s="387"/>
      <c r="P27" s="387"/>
      <c r="Q27" s="387"/>
      <c r="R27" s="387"/>
      <c r="S27" s="387"/>
      <c r="T27" s="387"/>
      <c r="U27" s="387"/>
      <c r="V27" s="163">
        <f t="shared" si="8"/>
        <v>0</v>
      </c>
      <c r="W27" s="164" t="str">
        <f t="shared" si="9"/>
        <v/>
      </c>
      <c r="X27" s="163"/>
      <c r="Y27" s="163"/>
      <c r="Z27" s="163"/>
      <c r="AA27" s="163"/>
    </row>
    <row r="28" spans="1:27" ht="20.100000000000001" customHeight="1">
      <c r="A28" s="465" t="s">
        <v>208</v>
      </c>
      <c r="B28" s="466"/>
      <c r="C28" s="388" t="s">
        <v>209</v>
      </c>
      <c r="D28" s="177"/>
      <c r="E28" s="177"/>
      <c r="F28" s="178"/>
      <c r="G28" s="179">
        <f>SUM(G7:G27)</f>
        <v>0</v>
      </c>
      <c r="H28" s="180">
        <f>SUM(H7:H27)</f>
        <v>0</v>
      </c>
      <c r="I28" s="180">
        <f>SUM(I7:I27)</f>
        <v>0</v>
      </c>
      <c r="J28" s="161" t="str">
        <f t="array" ref="J28">IF(ISERROR(G28/I28),"",G28/I28)</f>
        <v/>
      </c>
      <c r="K28" s="180">
        <f>SUM(K7:K27)</f>
        <v>0</v>
      </c>
      <c r="L28" s="181"/>
      <c r="M28" s="180">
        <f t="shared" ref="M28:V28" si="10">SUM(M7:M27)</f>
        <v>0</v>
      </c>
      <c r="N28" s="180">
        <f t="shared" si="10"/>
        <v>0</v>
      </c>
      <c r="O28" s="182">
        <f t="shared" si="10"/>
        <v>0</v>
      </c>
      <c r="P28" s="182">
        <f t="shared" si="10"/>
        <v>0</v>
      </c>
      <c r="Q28" s="182">
        <f t="shared" si="10"/>
        <v>0</v>
      </c>
      <c r="R28" s="182">
        <f t="shared" si="10"/>
        <v>0</v>
      </c>
      <c r="S28" s="182">
        <f t="shared" si="10"/>
        <v>0</v>
      </c>
      <c r="T28" s="182">
        <f t="shared" si="10"/>
        <v>0</v>
      </c>
      <c r="U28" s="182">
        <f t="shared" si="10"/>
        <v>0</v>
      </c>
      <c r="V28" s="183">
        <f t="shared" si="10"/>
        <v>0</v>
      </c>
      <c r="W28" s="164" t="str">
        <f t="shared" si="9"/>
        <v/>
      </c>
      <c r="X28" s="183">
        <f>SUM(X7:X27)</f>
        <v>0</v>
      </c>
      <c r="Y28" s="183">
        <f>SUM(Y7:Y27)</f>
        <v>0</v>
      </c>
      <c r="Z28" s="183">
        <f>SUM(Z7:Z27)</f>
        <v>0</v>
      </c>
      <c r="AA28" s="183">
        <f>SUM(AA7:AA27)</f>
        <v>0</v>
      </c>
    </row>
    <row r="29" spans="1:27" ht="20.100000000000001" hidden="1" customHeight="1">
      <c r="A29" s="184">
        <v>200011</v>
      </c>
      <c r="B29" s="379" t="s">
        <v>213</v>
      </c>
      <c r="C29" s="157" t="s">
        <v>206</v>
      </c>
      <c r="D29" s="139">
        <v>5.03</v>
      </c>
      <c r="E29" s="139"/>
      <c r="F29" s="158"/>
      <c r="G29" s="159"/>
      <c r="H29" s="380">
        <f t="shared" ref="H29:H85" si="11">D29*G29</f>
        <v>0</v>
      </c>
      <c r="I29" s="160"/>
      <c r="J29" s="161" t="str">
        <f t="array" ref="J29">IF(ISERROR(G29/I29),"",G29/I29)</f>
        <v/>
      </c>
      <c r="K29" s="162">
        <f t="array" ref="K29">IF(ISERROR(G29/L29),"",G29/L29)</f>
        <v>0</v>
      </c>
      <c r="L29" s="160">
        <v>52</v>
      </c>
      <c r="M29" s="140">
        <f t="shared" ref="M29" si="12">IF(ISERROR(I29-K29),"",I29-K29)</f>
        <v>0</v>
      </c>
      <c r="N29" s="161">
        <f t="shared" ref="N29" si="13">SUM(O29:U29)</f>
        <v>0</v>
      </c>
      <c r="O29" s="383"/>
      <c r="P29" s="383"/>
      <c r="Q29" s="383"/>
      <c r="R29" s="383"/>
      <c r="S29" s="383"/>
      <c r="T29" s="383"/>
      <c r="U29" s="383"/>
      <c r="V29" s="163">
        <f t="shared" ref="V29" si="14">SUM(X29:AA29)</f>
        <v>0</v>
      </c>
      <c r="W29" s="164" t="str">
        <f t="shared" si="9"/>
        <v/>
      </c>
      <c r="X29" s="163"/>
      <c r="Y29" s="163"/>
      <c r="Z29" s="163"/>
      <c r="AA29" s="163"/>
    </row>
    <row r="30" spans="1:27" ht="20.100000000000001" hidden="1" customHeight="1">
      <c r="A30" s="184">
        <v>201402</v>
      </c>
      <c r="B30" s="379" t="s">
        <v>454</v>
      </c>
      <c r="C30" s="232" t="s">
        <v>456</v>
      </c>
      <c r="D30" s="139">
        <v>5.03</v>
      </c>
      <c r="E30" s="139"/>
      <c r="F30" s="158"/>
      <c r="G30" s="159"/>
      <c r="H30" s="380">
        <f t="shared" si="11"/>
        <v>0</v>
      </c>
      <c r="I30" s="160"/>
      <c r="J30" s="161"/>
      <c r="K30" s="162">
        <f t="array" ref="K30">IF(ISERROR(G30/L30),"",G30/L30)</f>
        <v>0</v>
      </c>
      <c r="L30" s="160">
        <v>52</v>
      </c>
      <c r="M30" s="140"/>
      <c r="N30" s="161"/>
      <c r="O30" s="383"/>
      <c r="P30" s="383"/>
      <c r="Q30" s="383"/>
      <c r="R30" s="383"/>
      <c r="S30" s="383"/>
      <c r="T30" s="383"/>
      <c r="U30" s="383"/>
      <c r="V30" s="163"/>
      <c r="W30" s="164"/>
      <c r="X30" s="163"/>
      <c r="Y30" s="163"/>
      <c r="Z30" s="163"/>
      <c r="AA30" s="163"/>
    </row>
    <row r="31" spans="1:27" ht="20.100000000000001" hidden="1" customHeight="1">
      <c r="A31" s="184">
        <v>200012</v>
      </c>
      <c r="B31" s="379" t="s">
        <v>213</v>
      </c>
      <c r="C31" s="157" t="s">
        <v>193</v>
      </c>
      <c r="D31" s="139">
        <v>5.03</v>
      </c>
      <c r="E31" s="139"/>
      <c r="F31" s="158"/>
      <c r="G31" s="159"/>
      <c r="H31" s="380">
        <f t="shared" si="11"/>
        <v>0</v>
      </c>
      <c r="I31" s="160"/>
      <c r="J31" s="161" t="str">
        <f t="array" ref="J31">IF(ISERROR(G31/I31),"",G31/I31)</f>
        <v/>
      </c>
      <c r="K31" s="162">
        <f t="array" ref="K31">IF(ISERROR(G31/L31),"",G31/L31)</f>
        <v>0</v>
      </c>
      <c r="L31" s="160">
        <v>52</v>
      </c>
      <c r="M31" s="140">
        <f t="shared" ref="M31:M33" si="15">IF(ISERROR(I31-K31),"",I31-K31)</f>
        <v>0</v>
      </c>
      <c r="N31" s="161">
        <f t="shared" ref="N31:N33" si="16">SUM(O31:U31)</f>
        <v>0</v>
      </c>
      <c r="O31" s="383"/>
      <c r="P31" s="383"/>
      <c r="Q31" s="383"/>
      <c r="R31" s="383"/>
      <c r="S31" s="383"/>
      <c r="T31" s="383"/>
      <c r="U31" s="383"/>
      <c r="V31" s="163">
        <f t="shared" ref="V31:V33" si="17">SUM(X31:AA31)</f>
        <v>0</v>
      </c>
      <c r="W31" s="164" t="str">
        <f t="shared" ref="W31:W33" si="18">IF(ISERROR(V31/G31),"",V31/G31)</f>
        <v/>
      </c>
      <c r="X31" s="163"/>
      <c r="Y31" s="163"/>
      <c r="Z31" s="163"/>
      <c r="AA31" s="163"/>
    </row>
    <row r="32" spans="1:27" ht="20.100000000000001" hidden="1" customHeight="1">
      <c r="A32" s="184">
        <v>200013</v>
      </c>
      <c r="B32" s="379" t="s">
        <v>213</v>
      </c>
      <c r="C32" s="157" t="s">
        <v>210</v>
      </c>
      <c r="D32" s="139">
        <v>5.03</v>
      </c>
      <c r="E32" s="139"/>
      <c r="F32" s="158"/>
      <c r="G32" s="159"/>
      <c r="H32" s="380">
        <f t="shared" si="11"/>
        <v>0</v>
      </c>
      <c r="I32" s="160"/>
      <c r="J32" s="161" t="str">
        <f t="array" ref="J32">IF(ISERROR(G32/I32),"",G32/I32)</f>
        <v/>
      </c>
      <c r="K32" s="162">
        <f t="array" ref="K32">IF(ISERROR(G32/L32),"",G32/L32)</f>
        <v>0</v>
      </c>
      <c r="L32" s="160">
        <v>52</v>
      </c>
      <c r="M32" s="140">
        <f t="shared" si="15"/>
        <v>0</v>
      </c>
      <c r="N32" s="161">
        <f t="shared" si="16"/>
        <v>0</v>
      </c>
      <c r="O32" s="383"/>
      <c r="P32" s="383"/>
      <c r="Q32" s="383"/>
      <c r="R32" s="383"/>
      <c r="S32" s="383"/>
      <c r="T32" s="383"/>
      <c r="U32" s="383"/>
      <c r="V32" s="163">
        <f t="shared" si="17"/>
        <v>0</v>
      </c>
      <c r="W32" s="164" t="str">
        <f t="shared" si="18"/>
        <v/>
      </c>
      <c r="X32" s="163"/>
      <c r="Y32" s="163"/>
      <c r="Z32" s="163"/>
      <c r="AA32" s="163"/>
    </row>
    <row r="33" spans="1:27" ht="20.100000000000001" hidden="1" customHeight="1">
      <c r="A33" s="184">
        <v>200016</v>
      </c>
      <c r="B33" s="379" t="s">
        <v>213</v>
      </c>
      <c r="C33" s="157" t="s">
        <v>214</v>
      </c>
      <c r="D33" s="139">
        <v>5.03</v>
      </c>
      <c r="E33" s="139"/>
      <c r="F33" s="158"/>
      <c r="G33" s="159"/>
      <c r="H33" s="380">
        <f t="shared" si="11"/>
        <v>0</v>
      </c>
      <c r="I33" s="160"/>
      <c r="J33" s="161" t="str">
        <f t="array" ref="J33">IF(ISERROR(G33/I33),"",G33/I33)</f>
        <v/>
      </c>
      <c r="K33" s="162">
        <f t="array" ref="K33">IF(ISERROR(G33/L33),"",G33/L33)</f>
        <v>0</v>
      </c>
      <c r="L33" s="160">
        <v>52</v>
      </c>
      <c r="M33" s="140">
        <f t="shared" si="15"/>
        <v>0</v>
      </c>
      <c r="N33" s="161">
        <f t="shared" si="16"/>
        <v>0</v>
      </c>
      <c r="O33" s="383"/>
      <c r="P33" s="383"/>
      <c r="Q33" s="383"/>
      <c r="R33" s="383"/>
      <c r="S33" s="383"/>
      <c r="T33" s="383"/>
      <c r="U33" s="383"/>
      <c r="V33" s="163">
        <f t="shared" si="17"/>
        <v>0</v>
      </c>
      <c r="W33" s="164" t="str">
        <f t="shared" si="18"/>
        <v/>
      </c>
      <c r="X33" s="163"/>
      <c r="Y33" s="163"/>
      <c r="Z33" s="163"/>
      <c r="AA33" s="163"/>
    </row>
    <row r="34" spans="1:27" ht="20.100000000000001" hidden="1" customHeight="1">
      <c r="A34" s="184">
        <v>201148</v>
      </c>
      <c r="B34" s="379" t="s">
        <v>440</v>
      </c>
      <c r="C34" s="232" t="s">
        <v>441</v>
      </c>
      <c r="D34" s="139">
        <v>5.03</v>
      </c>
      <c r="E34" s="139"/>
      <c r="F34" s="158"/>
      <c r="G34" s="159"/>
      <c r="H34" s="380">
        <f t="shared" si="11"/>
        <v>0</v>
      </c>
      <c r="I34" s="160"/>
      <c r="J34" s="161"/>
      <c r="K34" s="162"/>
      <c r="L34" s="160">
        <v>52</v>
      </c>
      <c r="M34" s="140"/>
      <c r="N34" s="161"/>
      <c r="O34" s="383"/>
      <c r="P34" s="383"/>
      <c r="Q34" s="383"/>
      <c r="R34" s="383"/>
      <c r="S34" s="383"/>
      <c r="T34" s="383"/>
      <c r="U34" s="383"/>
      <c r="V34" s="163"/>
      <c r="W34" s="164"/>
      <c r="X34" s="163"/>
      <c r="Y34" s="163"/>
      <c r="Z34" s="163"/>
      <c r="AA34" s="163"/>
    </row>
    <row r="35" spans="1:27" ht="20.100000000000001" hidden="1" customHeight="1">
      <c r="A35" s="184">
        <v>201149</v>
      </c>
      <c r="B35" s="379" t="s">
        <v>440</v>
      </c>
      <c r="C35" s="232" t="s">
        <v>442</v>
      </c>
      <c r="D35" s="139">
        <v>5.03</v>
      </c>
      <c r="E35" s="139"/>
      <c r="F35" s="158"/>
      <c r="G35" s="159"/>
      <c r="H35" s="380">
        <f t="shared" si="11"/>
        <v>0</v>
      </c>
      <c r="I35" s="160"/>
      <c r="J35" s="161"/>
      <c r="K35" s="162"/>
      <c r="L35" s="160">
        <v>52</v>
      </c>
      <c r="M35" s="140"/>
      <c r="N35" s="161"/>
      <c r="O35" s="383"/>
      <c r="P35" s="383"/>
      <c r="Q35" s="383"/>
      <c r="R35" s="383"/>
      <c r="S35" s="383"/>
      <c r="T35" s="383"/>
      <c r="U35" s="383"/>
      <c r="V35" s="163"/>
      <c r="W35" s="164"/>
      <c r="X35" s="163"/>
      <c r="Y35" s="163"/>
      <c r="Z35" s="163"/>
      <c r="AA35" s="163"/>
    </row>
    <row r="36" spans="1:27" ht="20.100000000000001" hidden="1" customHeight="1">
      <c r="A36" s="184">
        <v>201150</v>
      </c>
      <c r="B36" s="379" t="s">
        <v>440</v>
      </c>
      <c r="C36" s="232" t="s">
        <v>61</v>
      </c>
      <c r="D36" s="139">
        <v>5.03</v>
      </c>
      <c r="E36" s="139"/>
      <c r="F36" s="158"/>
      <c r="G36" s="159"/>
      <c r="H36" s="380">
        <f t="shared" si="11"/>
        <v>0</v>
      </c>
      <c r="I36" s="160"/>
      <c r="J36" s="161"/>
      <c r="K36" s="162"/>
      <c r="L36" s="160">
        <v>52</v>
      </c>
      <c r="M36" s="140"/>
      <c r="N36" s="161"/>
      <c r="O36" s="383"/>
      <c r="P36" s="383"/>
      <c r="Q36" s="383"/>
      <c r="R36" s="383"/>
      <c r="S36" s="383"/>
      <c r="T36" s="383"/>
      <c r="U36" s="383"/>
      <c r="V36" s="163"/>
      <c r="W36" s="164"/>
      <c r="X36" s="163"/>
      <c r="Y36" s="163"/>
      <c r="Z36" s="163"/>
      <c r="AA36" s="163"/>
    </row>
    <row r="37" spans="1:27" ht="20.100000000000001" hidden="1" customHeight="1">
      <c r="A37" s="184">
        <v>200668</v>
      </c>
      <c r="B37" s="379" t="s">
        <v>215</v>
      </c>
      <c r="C37" s="157" t="s">
        <v>186</v>
      </c>
      <c r="D37" s="139">
        <v>5.08</v>
      </c>
      <c r="E37" s="139"/>
      <c r="F37" s="158"/>
      <c r="G37" s="159"/>
      <c r="H37" s="380">
        <f t="shared" si="11"/>
        <v>0</v>
      </c>
      <c r="I37" s="160"/>
      <c r="J37" s="161" t="str">
        <f t="array" ref="J37">IF(ISERROR(G37/I37),"",G37/I37)</f>
        <v/>
      </c>
      <c r="K37" s="162">
        <f t="array" ref="K37">IF(ISERROR(G37/L37),"",G37/L37)</f>
        <v>0</v>
      </c>
      <c r="L37" s="160">
        <v>21</v>
      </c>
      <c r="M37" s="140">
        <f t="shared" ref="M37:M66" si="19">IF(ISERROR(I37-K37),"",I37-K37)</f>
        <v>0</v>
      </c>
      <c r="N37" s="161">
        <f t="shared" ref="N37:N52" si="20">SUM(O37:U37)</f>
        <v>0</v>
      </c>
      <c r="O37" s="383"/>
      <c r="P37" s="383"/>
      <c r="Q37" s="383"/>
      <c r="R37" s="383"/>
      <c r="S37" s="383"/>
      <c r="T37" s="383"/>
      <c r="U37" s="383"/>
      <c r="V37" s="163">
        <f t="shared" ref="V37:V48" si="21">SUM(X37:AA37)</f>
        <v>0</v>
      </c>
      <c r="W37" s="164" t="str">
        <f t="shared" ref="W37:W48" si="22">IF(ISERROR(V37/G37),"",V37/G37)</f>
        <v/>
      </c>
      <c r="X37" s="163"/>
      <c r="Y37" s="163"/>
      <c r="Z37" s="163"/>
      <c r="AA37" s="163"/>
    </row>
    <row r="38" spans="1:27" ht="20.100000000000001" hidden="1" customHeight="1">
      <c r="A38" s="184">
        <v>200667</v>
      </c>
      <c r="B38" s="379" t="s">
        <v>215</v>
      </c>
      <c r="C38" s="157" t="s">
        <v>211</v>
      </c>
      <c r="D38" s="139">
        <v>5.08</v>
      </c>
      <c r="E38" s="139"/>
      <c r="F38" s="158"/>
      <c r="G38" s="159"/>
      <c r="H38" s="380">
        <f t="shared" si="11"/>
        <v>0</v>
      </c>
      <c r="I38" s="160"/>
      <c r="J38" s="161" t="str">
        <f t="array" ref="J38">IF(ISERROR(G38/I38),"",G38/I38)</f>
        <v/>
      </c>
      <c r="K38" s="162">
        <f t="array" ref="K38">IF(ISERROR(G38/L38),"",G38/L38)</f>
        <v>0</v>
      </c>
      <c r="L38" s="160">
        <v>21</v>
      </c>
      <c r="M38" s="140">
        <f t="shared" si="19"/>
        <v>0</v>
      </c>
      <c r="N38" s="161">
        <f t="shared" si="20"/>
        <v>0</v>
      </c>
      <c r="O38" s="383"/>
      <c r="P38" s="383"/>
      <c r="Q38" s="383"/>
      <c r="R38" s="383"/>
      <c r="S38" s="383"/>
      <c r="T38" s="383"/>
      <c r="U38" s="383"/>
      <c r="V38" s="163">
        <f t="shared" si="21"/>
        <v>0</v>
      </c>
      <c r="W38" s="164" t="str">
        <f t="shared" si="22"/>
        <v/>
      </c>
      <c r="X38" s="163"/>
      <c r="Y38" s="163"/>
      <c r="Z38" s="163"/>
      <c r="AA38" s="163"/>
    </row>
    <row r="39" spans="1:27" ht="20.100000000000001" hidden="1" customHeight="1">
      <c r="A39" s="184">
        <v>200666</v>
      </c>
      <c r="B39" s="379" t="s">
        <v>215</v>
      </c>
      <c r="C39" s="157" t="s">
        <v>212</v>
      </c>
      <c r="D39" s="139">
        <v>5.08</v>
      </c>
      <c r="E39" s="139"/>
      <c r="F39" s="158"/>
      <c r="G39" s="159"/>
      <c r="H39" s="380">
        <f t="shared" si="11"/>
        <v>0</v>
      </c>
      <c r="I39" s="160"/>
      <c r="J39" s="161" t="str">
        <f t="array" ref="J39">IF(ISERROR(G39/I39),"",G39/I39)</f>
        <v/>
      </c>
      <c r="K39" s="162">
        <f t="array" ref="K39">IF(ISERROR(G39/L39),"",G39/L39)</f>
        <v>0</v>
      </c>
      <c r="L39" s="160">
        <v>21</v>
      </c>
      <c r="M39" s="140">
        <f t="shared" si="19"/>
        <v>0</v>
      </c>
      <c r="N39" s="161">
        <f t="shared" si="20"/>
        <v>0</v>
      </c>
      <c r="O39" s="383"/>
      <c r="P39" s="383"/>
      <c r="Q39" s="383"/>
      <c r="R39" s="383"/>
      <c r="S39" s="383"/>
      <c r="T39" s="383"/>
      <c r="U39" s="383"/>
      <c r="V39" s="163">
        <f t="shared" si="21"/>
        <v>0</v>
      </c>
      <c r="W39" s="164" t="str">
        <f t="shared" si="22"/>
        <v/>
      </c>
      <c r="X39" s="163"/>
      <c r="Y39" s="163"/>
      <c r="Z39" s="163"/>
      <c r="AA39" s="163"/>
    </row>
    <row r="40" spans="1:27" ht="20.100000000000001" hidden="1" customHeight="1">
      <c r="A40" s="184">
        <v>200662</v>
      </c>
      <c r="B40" s="379" t="s">
        <v>215</v>
      </c>
      <c r="C40" s="157" t="s">
        <v>193</v>
      </c>
      <c r="D40" s="139">
        <v>5.08</v>
      </c>
      <c r="E40" s="139"/>
      <c r="F40" s="158"/>
      <c r="G40" s="159"/>
      <c r="H40" s="380">
        <f t="shared" si="11"/>
        <v>0</v>
      </c>
      <c r="I40" s="160"/>
      <c r="J40" s="161" t="str">
        <f t="array" ref="J40">IF(ISERROR(G40/I40),"",G40/I40)</f>
        <v/>
      </c>
      <c r="K40" s="162">
        <f t="array" ref="K40">IF(ISERROR(G40/L40),"",G40/L40)</f>
        <v>0</v>
      </c>
      <c r="L40" s="160">
        <v>21</v>
      </c>
      <c r="M40" s="140">
        <f t="shared" si="19"/>
        <v>0</v>
      </c>
      <c r="N40" s="161">
        <f t="shared" si="20"/>
        <v>0</v>
      </c>
      <c r="O40" s="383"/>
      <c r="P40" s="383"/>
      <c r="Q40" s="383"/>
      <c r="R40" s="383"/>
      <c r="S40" s="383"/>
      <c r="T40" s="383"/>
      <c r="U40" s="383"/>
      <c r="V40" s="163">
        <f t="shared" si="21"/>
        <v>0</v>
      </c>
      <c r="W40" s="164" t="str">
        <f t="shared" si="22"/>
        <v/>
      </c>
      <c r="X40" s="163"/>
      <c r="Y40" s="163"/>
      <c r="Z40" s="163"/>
      <c r="AA40" s="163"/>
    </row>
    <row r="41" spans="1:27" ht="20.100000000000001" hidden="1" customHeight="1">
      <c r="A41" s="184">
        <v>200661</v>
      </c>
      <c r="B41" s="379" t="s">
        <v>215</v>
      </c>
      <c r="C41" s="157" t="s">
        <v>210</v>
      </c>
      <c r="D41" s="139">
        <v>5.08</v>
      </c>
      <c r="E41" s="139"/>
      <c r="F41" s="158"/>
      <c r="G41" s="159"/>
      <c r="H41" s="380">
        <f t="shared" si="11"/>
        <v>0</v>
      </c>
      <c r="I41" s="160"/>
      <c r="J41" s="161" t="str">
        <f t="array" ref="J41">IF(ISERROR(G41/I41),"",G41/I41)</f>
        <v/>
      </c>
      <c r="K41" s="162">
        <f t="array" ref="K41">IF(ISERROR(G41/L41),"",G41/L41)</f>
        <v>0</v>
      </c>
      <c r="L41" s="160">
        <v>21</v>
      </c>
      <c r="M41" s="140">
        <f t="shared" si="19"/>
        <v>0</v>
      </c>
      <c r="N41" s="161">
        <f t="shared" si="20"/>
        <v>0</v>
      </c>
      <c r="O41" s="383"/>
      <c r="P41" s="383"/>
      <c r="Q41" s="383"/>
      <c r="R41" s="383"/>
      <c r="S41" s="383"/>
      <c r="T41" s="383"/>
      <c r="U41" s="383"/>
      <c r="V41" s="163">
        <f t="shared" si="21"/>
        <v>0</v>
      </c>
      <c r="W41" s="164" t="str">
        <f t="shared" si="22"/>
        <v/>
      </c>
      <c r="X41" s="163"/>
      <c r="Y41" s="163"/>
      <c r="Z41" s="163"/>
      <c r="AA41" s="163"/>
    </row>
    <row r="42" spans="1:27" ht="20.100000000000001" hidden="1" customHeight="1">
      <c r="A42" s="184">
        <v>200663</v>
      </c>
      <c r="B42" s="379" t="s">
        <v>215</v>
      </c>
      <c r="C42" s="157" t="s">
        <v>206</v>
      </c>
      <c r="D42" s="139">
        <v>5.08</v>
      </c>
      <c r="E42" s="139"/>
      <c r="F42" s="158"/>
      <c r="G42" s="159"/>
      <c r="H42" s="380">
        <f t="shared" si="11"/>
        <v>0</v>
      </c>
      <c r="I42" s="160"/>
      <c r="J42" s="161" t="str">
        <f t="array" ref="J42">IF(ISERROR(G42/I42),"",G42/I42)</f>
        <v/>
      </c>
      <c r="K42" s="162">
        <f t="array" ref="K42">IF(ISERROR(G42/L42),"",G42/L42)</f>
        <v>0</v>
      </c>
      <c r="L42" s="160">
        <v>21</v>
      </c>
      <c r="M42" s="140">
        <f t="shared" si="19"/>
        <v>0</v>
      </c>
      <c r="N42" s="161">
        <f t="shared" si="20"/>
        <v>0</v>
      </c>
      <c r="O42" s="387"/>
      <c r="P42" s="387"/>
      <c r="Q42" s="387"/>
      <c r="R42" s="387"/>
      <c r="S42" s="387"/>
      <c r="T42" s="387"/>
      <c r="U42" s="387"/>
      <c r="V42" s="163">
        <f t="shared" si="21"/>
        <v>0</v>
      </c>
      <c r="W42" s="164" t="str">
        <f t="shared" si="22"/>
        <v/>
      </c>
      <c r="X42" s="163"/>
      <c r="Y42" s="163"/>
      <c r="Z42" s="163"/>
      <c r="AA42" s="163"/>
    </row>
    <row r="43" spans="1:27" ht="20.100000000000001" hidden="1" customHeight="1">
      <c r="A43" s="184">
        <v>200665</v>
      </c>
      <c r="B43" s="379" t="s">
        <v>215</v>
      </c>
      <c r="C43" s="157" t="s">
        <v>194</v>
      </c>
      <c r="D43" s="139">
        <v>5.08</v>
      </c>
      <c r="E43" s="139"/>
      <c r="F43" s="158"/>
      <c r="G43" s="159"/>
      <c r="H43" s="380">
        <f t="shared" si="11"/>
        <v>0</v>
      </c>
      <c r="I43" s="160"/>
      <c r="J43" s="161" t="str">
        <f t="array" ref="J43">IF(ISERROR(G43/I43),"",G43/I43)</f>
        <v/>
      </c>
      <c r="K43" s="162">
        <f t="array" ref="K43">IF(ISERROR(G43/L43),"",G43/L43)</f>
        <v>0</v>
      </c>
      <c r="L43" s="160">
        <v>21</v>
      </c>
      <c r="M43" s="140">
        <f t="shared" si="19"/>
        <v>0</v>
      </c>
      <c r="N43" s="161">
        <f t="shared" si="20"/>
        <v>0</v>
      </c>
      <c r="O43" s="383"/>
      <c r="P43" s="383"/>
      <c r="Q43" s="383"/>
      <c r="R43" s="383"/>
      <c r="S43" s="383"/>
      <c r="T43" s="383"/>
      <c r="U43" s="383"/>
      <c r="V43" s="163">
        <f t="shared" si="21"/>
        <v>0</v>
      </c>
      <c r="W43" s="164" t="str">
        <f t="shared" si="22"/>
        <v/>
      </c>
      <c r="X43" s="163"/>
      <c r="Y43" s="163"/>
      <c r="Z43" s="163"/>
      <c r="AA43" s="163"/>
    </row>
    <row r="44" spans="1:27" ht="20.100000000000001" hidden="1" customHeight="1">
      <c r="A44" s="184">
        <v>200664</v>
      </c>
      <c r="B44" s="379" t="s">
        <v>215</v>
      </c>
      <c r="C44" s="157" t="s">
        <v>214</v>
      </c>
      <c r="D44" s="139">
        <v>5.08</v>
      </c>
      <c r="E44" s="139"/>
      <c r="F44" s="158"/>
      <c r="G44" s="159"/>
      <c r="H44" s="380">
        <f t="shared" si="11"/>
        <v>0</v>
      </c>
      <c r="I44" s="160"/>
      <c r="J44" s="161" t="str">
        <f t="array" ref="J44">IF(ISERROR(G44/I44),"",G44/I44)</f>
        <v/>
      </c>
      <c r="K44" s="162">
        <f t="array" ref="K44">IF(ISERROR(G44/L44),"",G44/L44)</f>
        <v>0</v>
      </c>
      <c r="L44" s="160">
        <v>21</v>
      </c>
      <c r="M44" s="140">
        <f t="shared" si="19"/>
        <v>0</v>
      </c>
      <c r="N44" s="161">
        <f t="shared" si="20"/>
        <v>0</v>
      </c>
      <c r="O44" s="387"/>
      <c r="P44" s="387"/>
      <c r="Q44" s="387"/>
      <c r="R44" s="387"/>
      <c r="S44" s="387"/>
      <c r="T44" s="387"/>
      <c r="U44" s="387"/>
      <c r="V44" s="163">
        <f t="shared" si="21"/>
        <v>0</v>
      </c>
      <c r="W44" s="164" t="str">
        <f t="shared" si="22"/>
        <v/>
      </c>
      <c r="X44" s="163"/>
      <c r="Y44" s="163"/>
      <c r="Z44" s="163"/>
      <c r="AA44" s="163"/>
    </row>
    <row r="45" spans="1:27" ht="20.100000000000001" hidden="1" customHeight="1">
      <c r="A45" s="184">
        <v>200027</v>
      </c>
      <c r="B45" s="379" t="s">
        <v>216</v>
      </c>
      <c r="C45" s="157" t="s">
        <v>201</v>
      </c>
      <c r="D45" s="139">
        <v>5.03</v>
      </c>
      <c r="E45" s="139"/>
      <c r="F45" s="158"/>
      <c r="G45" s="159"/>
      <c r="H45" s="380">
        <f t="shared" si="11"/>
        <v>0</v>
      </c>
      <c r="I45" s="160"/>
      <c r="J45" s="161" t="str">
        <f t="array" ref="J45">IF(ISERROR(G45/I45),"",G45/I45)</f>
        <v/>
      </c>
      <c r="K45" s="162">
        <f t="array" ref="K45">IF(ISERROR(G45/L45),"",G45/L45)</f>
        <v>0</v>
      </c>
      <c r="L45" s="160">
        <v>56</v>
      </c>
      <c r="M45" s="140">
        <f t="shared" si="19"/>
        <v>0</v>
      </c>
      <c r="N45" s="161">
        <f t="shared" si="20"/>
        <v>0</v>
      </c>
      <c r="O45" s="383"/>
      <c r="P45" s="383"/>
      <c r="Q45" s="383"/>
      <c r="R45" s="383"/>
      <c r="S45" s="383"/>
      <c r="T45" s="383"/>
      <c r="U45" s="383"/>
      <c r="V45" s="163">
        <f t="shared" si="21"/>
        <v>0</v>
      </c>
      <c r="W45" s="164" t="str">
        <f t="shared" si="22"/>
        <v/>
      </c>
      <c r="X45" s="163"/>
      <c r="Y45" s="163"/>
      <c r="Z45" s="163"/>
      <c r="AA45" s="163"/>
    </row>
    <row r="46" spans="1:27" ht="20.100000000000001" hidden="1" customHeight="1">
      <c r="A46" s="184">
        <v>200028</v>
      </c>
      <c r="B46" s="379" t="s">
        <v>216</v>
      </c>
      <c r="C46" s="157" t="s">
        <v>186</v>
      </c>
      <c r="D46" s="139">
        <v>5.03</v>
      </c>
      <c r="E46" s="139"/>
      <c r="F46" s="158"/>
      <c r="G46" s="159"/>
      <c r="H46" s="380">
        <f t="shared" si="11"/>
        <v>0</v>
      </c>
      <c r="I46" s="160"/>
      <c r="J46" s="161" t="str">
        <f t="array" ref="J46">IF(ISERROR(G46/I46),"",G46/I46)</f>
        <v/>
      </c>
      <c r="K46" s="162">
        <f t="array" ref="K46">IF(ISERROR(G46/L46),"",G46/L46)</f>
        <v>0</v>
      </c>
      <c r="L46" s="160">
        <v>56</v>
      </c>
      <c r="M46" s="140">
        <f t="shared" si="19"/>
        <v>0</v>
      </c>
      <c r="N46" s="161">
        <f t="shared" si="20"/>
        <v>0</v>
      </c>
      <c r="O46" s="383"/>
      <c r="P46" s="383"/>
      <c r="Q46" s="383"/>
      <c r="R46" s="383"/>
      <c r="S46" s="383"/>
      <c r="T46" s="383"/>
      <c r="U46" s="383"/>
      <c r="V46" s="163">
        <f t="shared" si="21"/>
        <v>0</v>
      </c>
      <c r="W46" s="164" t="str">
        <f t="shared" si="22"/>
        <v/>
      </c>
      <c r="X46" s="163"/>
      <c r="Y46" s="163"/>
      <c r="Z46" s="163"/>
      <c r="AA46" s="163"/>
    </row>
    <row r="47" spans="1:27" ht="20.100000000000001" hidden="1" customHeight="1">
      <c r="A47" s="184">
        <v>200029</v>
      </c>
      <c r="B47" s="379" t="s">
        <v>216</v>
      </c>
      <c r="C47" s="157" t="s">
        <v>202</v>
      </c>
      <c r="D47" s="139">
        <v>5.03</v>
      </c>
      <c r="E47" s="139"/>
      <c r="F47" s="158"/>
      <c r="G47" s="159"/>
      <c r="H47" s="380">
        <f t="shared" si="11"/>
        <v>0</v>
      </c>
      <c r="I47" s="160"/>
      <c r="J47" s="161" t="str">
        <f t="array" ref="J47">IF(ISERROR(G47/I47),"",G47/I47)</f>
        <v/>
      </c>
      <c r="K47" s="162">
        <f t="array" ref="K47">IF(ISERROR(G47/L47),"",G47/L47)</f>
        <v>0</v>
      </c>
      <c r="L47" s="160">
        <v>56</v>
      </c>
      <c r="M47" s="140">
        <f t="shared" si="19"/>
        <v>0</v>
      </c>
      <c r="N47" s="161">
        <f t="shared" si="20"/>
        <v>0</v>
      </c>
      <c r="O47" s="383"/>
      <c r="P47" s="383"/>
      <c r="Q47" s="383"/>
      <c r="R47" s="383"/>
      <c r="S47" s="383"/>
      <c r="T47" s="383"/>
      <c r="U47" s="383"/>
      <c r="V47" s="163">
        <f t="shared" si="21"/>
        <v>0</v>
      </c>
      <c r="W47" s="164" t="str">
        <f t="shared" si="22"/>
        <v/>
      </c>
      <c r="X47" s="163"/>
      <c r="Y47" s="163"/>
      <c r="Z47" s="163"/>
      <c r="AA47" s="163"/>
    </row>
    <row r="48" spans="1:27" ht="20.100000000000001" hidden="1" customHeight="1">
      <c r="A48" s="184">
        <v>200704</v>
      </c>
      <c r="B48" s="379" t="s">
        <v>216</v>
      </c>
      <c r="C48" s="157" t="s">
        <v>211</v>
      </c>
      <c r="D48" s="139">
        <v>5.03</v>
      </c>
      <c r="E48" s="139"/>
      <c r="F48" s="158"/>
      <c r="G48" s="159"/>
      <c r="H48" s="380">
        <f t="shared" si="11"/>
        <v>0</v>
      </c>
      <c r="I48" s="160"/>
      <c r="J48" s="161" t="str">
        <f t="array" ref="J48">IF(ISERROR(G48/I48),"",G48/I48)</f>
        <v/>
      </c>
      <c r="K48" s="162">
        <f t="array" ref="K48">IF(ISERROR(G48/L48),"",G48/L48)</f>
        <v>0</v>
      </c>
      <c r="L48" s="160">
        <v>56</v>
      </c>
      <c r="M48" s="140">
        <f t="shared" si="19"/>
        <v>0</v>
      </c>
      <c r="N48" s="161">
        <f t="shared" si="20"/>
        <v>0</v>
      </c>
      <c r="O48" s="383"/>
      <c r="P48" s="383"/>
      <c r="Q48" s="383"/>
      <c r="R48" s="383"/>
      <c r="S48" s="383"/>
      <c r="T48" s="383"/>
      <c r="U48" s="383"/>
      <c r="V48" s="163">
        <f t="shared" si="21"/>
        <v>0</v>
      </c>
      <c r="W48" s="164" t="str">
        <f t="shared" si="22"/>
        <v/>
      </c>
      <c r="X48" s="163"/>
      <c r="Y48" s="163"/>
      <c r="Z48" s="163"/>
      <c r="AA48" s="163"/>
    </row>
    <row r="49" spans="1:27" ht="20.100000000000001" customHeight="1">
      <c r="A49" s="184">
        <v>201286</v>
      </c>
      <c r="B49" s="379" t="s">
        <v>404</v>
      </c>
      <c r="C49" s="232" t="s">
        <v>405</v>
      </c>
      <c r="D49" s="139">
        <v>5.03</v>
      </c>
      <c r="E49" s="139"/>
      <c r="F49" s="158"/>
      <c r="G49" s="159"/>
      <c r="H49" s="380">
        <f t="shared" si="11"/>
        <v>0</v>
      </c>
      <c r="I49" s="160"/>
      <c r="J49" s="161" t="str">
        <f t="array" ref="J49">IF(ISERROR(G49/I49),"",G49/I49)</f>
        <v/>
      </c>
      <c r="K49" s="162">
        <f t="array" ref="K49">IF(ISERROR(G49/L49),"",G49/L49)</f>
        <v>0</v>
      </c>
      <c r="L49" s="160">
        <v>54</v>
      </c>
      <c r="M49" s="140">
        <f t="shared" si="19"/>
        <v>0</v>
      </c>
      <c r="N49" s="161">
        <f t="shared" si="20"/>
        <v>0</v>
      </c>
      <c r="O49" s="383"/>
      <c r="P49" s="383"/>
      <c r="Q49" s="383"/>
      <c r="R49" s="383"/>
      <c r="S49" s="383"/>
      <c r="T49" s="383"/>
      <c r="U49" s="383"/>
      <c r="V49" s="163"/>
      <c r="W49" s="164"/>
      <c r="X49" s="163"/>
      <c r="Y49" s="163"/>
      <c r="Z49" s="163"/>
      <c r="AA49" s="163"/>
    </row>
    <row r="50" spans="1:27" ht="20.100000000000001" hidden="1" customHeight="1">
      <c r="A50" s="184">
        <v>201287</v>
      </c>
      <c r="B50" s="379" t="s">
        <v>404</v>
      </c>
      <c r="C50" s="232" t="s">
        <v>406</v>
      </c>
      <c r="D50" s="139">
        <v>5.03</v>
      </c>
      <c r="E50" s="139"/>
      <c r="F50" s="158"/>
      <c r="G50" s="159"/>
      <c r="H50" s="380">
        <f t="shared" si="11"/>
        <v>0</v>
      </c>
      <c r="I50" s="160"/>
      <c r="J50" s="161"/>
      <c r="K50" s="162">
        <f t="array" ref="K50">IF(ISERROR(G50/L50),"",G50/L50)</f>
        <v>0</v>
      </c>
      <c r="L50" s="160">
        <v>54</v>
      </c>
      <c r="M50" s="140">
        <f t="shared" si="19"/>
        <v>0</v>
      </c>
      <c r="N50" s="161">
        <f t="shared" si="20"/>
        <v>0</v>
      </c>
      <c r="O50" s="383"/>
      <c r="P50" s="383"/>
      <c r="Q50" s="383"/>
      <c r="R50" s="383"/>
      <c r="S50" s="383"/>
      <c r="T50" s="383"/>
      <c r="U50" s="383"/>
      <c r="V50" s="163"/>
      <c r="W50" s="164"/>
      <c r="X50" s="163"/>
      <c r="Y50" s="163"/>
      <c r="Z50" s="163"/>
      <c r="AA50" s="163"/>
    </row>
    <row r="51" spans="1:27" ht="20.100000000000001" hidden="1" customHeight="1">
      <c r="A51" s="184">
        <v>201288</v>
      </c>
      <c r="B51" s="379" t="s">
        <v>404</v>
      </c>
      <c r="C51" s="232" t="s">
        <v>411</v>
      </c>
      <c r="D51" s="139">
        <v>5.03</v>
      </c>
      <c r="E51" s="139"/>
      <c r="F51" s="158"/>
      <c r="G51" s="159"/>
      <c r="H51" s="380">
        <f t="shared" si="11"/>
        <v>0</v>
      </c>
      <c r="I51" s="160"/>
      <c r="J51" s="161"/>
      <c r="K51" s="162">
        <f t="array" ref="K51">IF(ISERROR(G51/L51),"",G51/L51)</f>
        <v>0</v>
      </c>
      <c r="L51" s="160">
        <v>54</v>
      </c>
      <c r="M51" s="140">
        <f t="shared" si="19"/>
        <v>0</v>
      </c>
      <c r="N51" s="161">
        <f t="shared" si="20"/>
        <v>0</v>
      </c>
      <c r="O51" s="383"/>
      <c r="P51" s="383"/>
      <c r="Q51" s="383"/>
      <c r="R51" s="383"/>
      <c r="S51" s="383"/>
      <c r="T51" s="383"/>
      <c r="U51" s="383"/>
      <c r="V51" s="163"/>
      <c r="W51" s="164"/>
      <c r="X51" s="163"/>
      <c r="Y51" s="163"/>
      <c r="Z51" s="163"/>
      <c r="AA51" s="163"/>
    </row>
    <row r="52" spans="1:27" ht="20.100000000000001" hidden="1" customHeight="1">
      <c r="A52" s="184">
        <v>201289</v>
      </c>
      <c r="B52" s="379" t="s">
        <v>404</v>
      </c>
      <c r="C52" s="232" t="s">
        <v>413</v>
      </c>
      <c r="D52" s="139">
        <v>5.03</v>
      </c>
      <c r="E52" s="139"/>
      <c r="F52" s="158"/>
      <c r="G52" s="159"/>
      <c r="H52" s="380">
        <f t="shared" si="11"/>
        <v>0</v>
      </c>
      <c r="I52" s="160"/>
      <c r="J52" s="161"/>
      <c r="K52" s="162">
        <f t="array" ref="K52">IF(ISERROR(G52/L52),"",G52/L52)</f>
        <v>0</v>
      </c>
      <c r="L52" s="160">
        <v>54</v>
      </c>
      <c r="M52" s="140">
        <f t="shared" si="19"/>
        <v>0</v>
      </c>
      <c r="N52" s="161">
        <f t="shared" si="20"/>
        <v>0</v>
      </c>
      <c r="O52" s="383"/>
      <c r="P52" s="383"/>
      <c r="Q52" s="383"/>
      <c r="R52" s="383"/>
      <c r="S52" s="383"/>
      <c r="T52" s="383"/>
      <c r="U52" s="383"/>
      <c r="V52" s="163"/>
      <c r="W52" s="164"/>
      <c r="X52" s="163"/>
      <c r="Y52" s="163"/>
      <c r="Z52" s="163"/>
      <c r="AA52" s="163"/>
    </row>
    <row r="53" spans="1:27" ht="20.100000000000001" hidden="1" customHeight="1">
      <c r="A53" s="184">
        <v>201077</v>
      </c>
      <c r="B53" s="379" t="s">
        <v>444</v>
      </c>
      <c r="C53" s="232" t="s">
        <v>384</v>
      </c>
      <c r="D53" s="139">
        <v>5.03</v>
      </c>
      <c r="E53" s="139"/>
      <c r="F53" s="158"/>
      <c r="G53" s="159"/>
      <c r="H53" s="380">
        <f t="shared" si="11"/>
        <v>0</v>
      </c>
      <c r="I53" s="160"/>
      <c r="J53" s="161"/>
      <c r="K53" s="162">
        <f t="array" ref="K53">IF(ISERROR(G53/L53),"",G53/L53)</f>
        <v>0</v>
      </c>
      <c r="L53" s="160">
        <v>3</v>
      </c>
      <c r="M53" s="140">
        <f t="shared" si="19"/>
        <v>0</v>
      </c>
      <c r="N53" s="161"/>
      <c r="O53" s="383"/>
      <c r="P53" s="383"/>
      <c r="Q53" s="383"/>
      <c r="R53" s="383"/>
      <c r="S53" s="383"/>
      <c r="T53" s="383"/>
      <c r="U53" s="383"/>
      <c r="V53" s="163"/>
      <c r="W53" s="164"/>
      <c r="X53" s="163"/>
      <c r="Y53" s="163"/>
      <c r="Z53" s="163"/>
      <c r="AA53" s="163"/>
    </row>
    <row r="54" spans="1:27" ht="20.100000000000001" hidden="1" customHeight="1">
      <c r="A54" s="184">
        <v>201078</v>
      </c>
      <c r="B54" s="379" t="s">
        <v>444</v>
      </c>
      <c r="C54" s="232" t="s">
        <v>385</v>
      </c>
      <c r="D54" s="139">
        <v>5.03</v>
      </c>
      <c r="E54" s="139"/>
      <c r="F54" s="158"/>
      <c r="G54" s="159"/>
      <c r="H54" s="380">
        <f t="shared" si="11"/>
        <v>0</v>
      </c>
      <c r="I54" s="160"/>
      <c r="J54" s="161"/>
      <c r="K54" s="162">
        <f t="array" ref="K54">IF(ISERROR(G54/L54),"",G54/L54)</f>
        <v>0</v>
      </c>
      <c r="L54" s="160">
        <v>3</v>
      </c>
      <c r="M54" s="140">
        <f t="shared" si="19"/>
        <v>0</v>
      </c>
      <c r="N54" s="161"/>
      <c r="O54" s="383"/>
      <c r="P54" s="383"/>
      <c r="Q54" s="383"/>
      <c r="R54" s="383"/>
      <c r="S54" s="383"/>
      <c r="T54" s="383"/>
      <c r="U54" s="383"/>
      <c r="V54" s="163"/>
      <c r="W54" s="164"/>
      <c r="X54" s="163"/>
      <c r="Y54" s="163"/>
      <c r="Z54" s="163"/>
      <c r="AA54" s="163"/>
    </row>
    <row r="55" spans="1:27" ht="20.100000000000001" hidden="1" customHeight="1">
      <c r="A55" s="184">
        <v>201079</v>
      </c>
      <c r="B55" s="379" t="s">
        <v>444</v>
      </c>
      <c r="C55" s="232" t="s">
        <v>386</v>
      </c>
      <c r="D55" s="139">
        <v>5.03</v>
      </c>
      <c r="E55" s="139"/>
      <c r="F55" s="158"/>
      <c r="G55" s="159"/>
      <c r="H55" s="380">
        <f t="shared" si="11"/>
        <v>0</v>
      </c>
      <c r="I55" s="160"/>
      <c r="J55" s="161"/>
      <c r="K55" s="162">
        <f t="array" ref="K55">IF(ISERROR(G55/L55),"",G55/L55)</f>
        <v>0</v>
      </c>
      <c r="L55" s="160">
        <v>3</v>
      </c>
      <c r="M55" s="140">
        <f t="shared" si="19"/>
        <v>0</v>
      </c>
      <c r="N55" s="161"/>
      <c r="O55" s="383"/>
      <c r="P55" s="383"/>
      <c r="Q55" s="383"/>
      <c r="R55" s="383"/>
      <c r="S55" s="383"/>
      <c r="T55" s="383"/>
      <c r="U55" s="383"/>
      <c r="V55" s="163"/>
      <c r="W55" s="164"/>
      <c r="X55" s="163"/>
      <c r="Y55" s="163"/>
      <c r="Z55" s="163"/>
      <c r="AA55" s="163"/>
    </row>
    <row r="56" spans="1:27" ht="20.100000000000001" hidden="1" customHeight="1">
      <c r="A56" s="184">
        <v>201080</v>
      </c>
      <c r="B56" s="379" t="s">
        <v>444</v>
      </c>
      <c r="C56" s="232" t="s">
        <v>387</v>
      </c>
      <c r="D56" s="139">
        <v>5.03</v>
      </c>
      <c r="E56" s="139"/>
      <c r="F56" s="158"/>
      <c r="G56" s="159"/>
      <c r="H56" s="380">
        <f t="shared" si="11"/>
        <v>0</v>
      </c>
      <c r="I56" s="160"/>
      <c r="J56" s="161"/>
      <c r="K56" s="162">
        <f t="array" ref="K56">IF(ISERROR(G56/L56),"",G56/L56)</f>
        <v>0</v>
      </c>
      <c r="L56" s="160">
        <v>3</v>
      </c>
      <c r="M56" s="140">
        <f t="shared" si="19"/>
        <v>0</v>
      </c>
      <c r="N56" s="161"/>
      <c r="O56" s="383"/>
      <c r="P56" s="383"/>
      <c r="Q56" s="383"/>
      <c r="R56" s="383"/>
      <c r="S56" s="383"/>
      <c r="T56" s="383"/>
      <c r="U56" s="383"/>
      <c r="V56" s="163"/>
      <c r="W56" s="164"/>
      <c r="X56" s="163"/>
      <c r="Y56" s="163"/>
      <c r="Z56" s="163"/>
      <c r="AA56" s="163"/>
    </row>
    <row r="57" spans="1:27" ht="20.100000000000001" hidden="1" customHeight="1">
      <c r="A57" s="165">
        <v>200534</v>
      </c>
      <c r="B57" s="166" t="s">
        <v>217</v>
      </c>
      <c r="C57" s="157" t="s">
        <v>194</v>
      </c>
      <c r="D57" s="139">
        <v>5.03</v>
      </c>
      <c r="E57" s="139"/>
      <c r="F57" s="158"/>
      <c r="G57" s="159"/>
      <c r="H57" s="380">
        <f t="shared" si="11"/>
        <v>0</v>
      </c>
      <c r="I57" s="160"/>
      <c r="J57" s="161" t="str">
        <f t="array" ref="J57">IF(ISERROR(G57/I57),"",G57/I57)</f>
        <v/>
      </c>
      <c r="K57" s="162">
        <f t="array" ref="K57">IF(ISERROR(G57/L57),"",G57/L57)</f>
        <v>0</v>
      </c>
      <c r="L57" s="160">
        <v>40</v>
      </c>
      <c r="M57" s="140">
        <f t="shared" si="19"/>
        <v>0</v>
      </c>
      <c r="N57" s="161">
        <f t="shared" ref="N57:N66" si="23">SUM(O57:U57)</f>
        <v>0</v>
      </c>
      <c r="O57" s="387"/>
      <c r="P57" s="387"/>
      <c r="Q57" s="387"/>
      <c r="R57" s="387"/>
      <c r="S57" s="387"/>
      <c r="T57" s="387"/>
      <c r="U57" s="387"/>
      <c r="V57" s="163">
        <f t="shared" ref="V57:V66" si="24">SUM(X57:AA57)</f>
        <v>0</v>
      </c>
      <c r="W57" s="164" t="str">
        <f t="shared" ref="W57:W66" si="25">IF(ISERROR(V57/G57),"",V57/G57)</f>
        <v/>
      </c>
      <c r="X57" s="163"/>
      <c r="Y57" s="163"/>
      <c r="Z57" s="163"/>
      <c r="AA57" s="163"/>
    </row>
    <row r="58" spans="1:27" ht="20.100000000000001" hidden="1" customHeight="1">
      <c r="A58" s="165">
        <v>200535</v>
      </c>
      <c r="B58" s="166" t="s">
        <v>217</v>
      </c>
      <c r="C58" s="157" t="s">
        <v>193</v>
      </c>
      <c r="D58" s="139">
        <v>5.03</v>
      </c>
      <c r="E58" s="139"/>
      <c r="F58" s="158"/>
      <c r="G58" s="159"/>
      <c r="H58" s="380">
        <f t="shared" si="11"/>
        <v>0</v>
      </c>
      <c r="I58" s="160"/>
      <c r="J58" s="161" t="str">
        <f t="array" ref="J58">IF(ISERROR(G58/I58),"",G58/I58)</f>
        <v/>
      </c>
      <c r="K58" s="162">
        <f t="array" ref="K58">IF(ISERROR(G58/L58),"",G58/L58)</f>
        <v>0</v>
      </c>
      <c r="L58" s="160">
        <v>40</v>
      </c>
      <c r="M58" s="140">
        <f t="shared" si="19"/>
        <v>0</v>
      </c>
      <c r="N58" s="161">
        <f t="shared" si="23"/>
        <v>0</v>
      </c>
      <c r="O58" s="387"/>
      <c r="P58" s="387"/>
      <c r="Q58" s="387"/>
      <c r="R58" s="387"/>
      <c r="S58" s="387"/>
      <c r="T58" s="387"/>
      <c r="U58" s="387"/>
      <c r="V58" s="163">
        <f t="shared" si="24"/>
        <v>0</v>
      </c>
      <c r="W58" s="164" t="str">
        <f t="shared" si="25"/>
        <v/>
      </c>
      <c r="X58" s="163"/>
      <c r="Y58" s="163"/>
      <c r="Z58" s="163"/>
      <c r="AA58" s="163"/>
    </row>
    <row r="59" spans="1:27" ht="20.100000000000001" hidden="1" customHeight="1">
      <c r="A59" s="165">
        <v>200536</v>
      </c>
      <c r="B59" s="166" t="s">
        <v>217</v>
      </c>
      <c r="C59" s="157" t="s">
        <v>201</v>
      </c>
      <c r="D59" s="139">
        <v>5.03</v>
      </c>
      <c r="E59" s="139"/>
      <c r="F59" s="158"/>
      <c r="G59" s="159"/>
      <c r="H59" s="380">
        <f t="shared" si="11"/>
        <v>0</v>
      </c>
      <c r="I59" s="160"/>
      <c r="J59" s="161" t="str">
        <f t="array" ref="J59">IF(ISERROR(G59/I59),"",G59/I59)</f>
        <v/>
      </c>
      <c r="K59" s="162">
        <f t="array" ref="K59">IF(ISERROR(G59/L59),"",G59/L59)</f>
        <v>0</v>
      </c>
      <c r="L59" s="160">
        <v>40</v>
      </c>
      <c r="M59" s="140">
        <f t="shared" si="19"/>
        <v>0</v>
      </c>
      <c r="N59" s="161">
        <f t="shared" si="23"/>
        <v>0</v>
      </c>
      <c r="O59" s="387"/>
      <c r="P59" s="387"/>
      <c r="Q59" s="387"/>
      <c r="R59" s="387"/>
      <c r="S59" s="387"/>
      <c r="T59" s="387"/>
      <c r="U59" s="387"/>
      <c r="V59" s="163">
        <f t="shared" si="24"/>
        <v>0</v>
      </c>
      <c r="W59" s="164" t="str">
        <f t="shared" si="25"/>
        <v/>
      </c>
      <c r="X59" s="163"/>
      <c r="Y59" s="163"/>
      <c r="Z59" s="163"/>
      <c r="AA59" s="163"/>
    </row>
    <row r="60" spans="1:27" ht="20.100000000000001" hidden="1" customHeight="1">
      <c r="A60" s="165">
        <v>200437</v>
      </c>
      <c r="B60" s="166" t="s">
        <v>218</v>
      </c>
      <c r="C60" s="157" t="s">
        <v>219</v>
      </c>
      <c r="D60" s="139">
        <v>5.03</v>
      </c>
      <c r="E60" s="139"/>
      <c r="F60" s="158"/>
      <c r="G60" s="159"/>
      <c r="H60" s="380">
        <f t="shared" si="11"/>
        <v>0</v>
      </c>
      <c r="I60" s="160"/>
      <c r="J60" s="161" t="str">
        <f t="array" ref="J60">IF(ISERROR(G60/I60),"",G60/I60)</f>
        <v/>
      </c>
      <c r="K60" s="162">
        <f t="array" ref="K60">IF(ISERROR(G60/L60),"",G60/L60)</f>
        <v>0</v>
      </c>
      <c r="L60" s="160">
        <v>50</v>
      </c>
      <c r="M60" s="140">
        <f t="shared" si="19"/>
        <v>0</v>
      </c>
      <c r="N60" s="161">
        <f t="shared" si="23"/>
        <v>0</v>
      </c>
      <c r="O60" s="387"/>
      <c r="P60" s="387"/>
      <c r="Q60" s="387"/>
      <c r="R60" s="387"/>
      <c r="S60" s="387"/>
      <c r="T60" s="387"/>
      <c r="U60" s="387"/>
      <c r="V60" s="163">
        <f t="shared" si="24"/>
        <v>0</v>
      </c>
      <c r="W60" s="164" t="str">
        <f t="shared" si="25"/>
        <v/>
      </c>
      <c r="X60" s="163"/>
      <c r="Y60" s="163"/>
      <c r="Z60" s="163"/>
      <c r="AA60" s="163"/>
    </row>
    <row r="61" spans="1:27" ht="20.100000000000001" hidden="1" customHeight="1">
      <c r="A61" s="165">
        <v>200438</v>
      </c>
      <c r="B61" s="166" t="s">
        <v>218</v>
      </c>
      <c r="C61" s="157" t="s">
        <v>193</v>
      </c>
      <c r="D61" s="139">
        <v>5.03</v>
      </c>
      <c r="E61" s="139"/>
      <c r="F61" s="158"/>
      <c r="G61" s="159"/>
      <c r="H61" s="380">
        <f t="shared" si="11"/>
        <v>0</v>
      </c>
      <c r="I61" s="160"/>
      <c r="J61" s="161" t="str">
        <f t="array" ref="J61">IF(ISERROR(G61/I61),"",G61/I61)</f>
        <v/>
      </c>
      <c r="K61" s="162">
        <f t="array" ref="K61">IF(ISERROR(G61/L61),"",G61/L61)</f>
        <v>0</v>
      </c>
      <c r="L61" s="160">
        <v>50</v>
      </c>
      <c r="M61" s="140">
        <f t="shared" si="19"/>
        <v>0</v>
      </c>
      <c r="N61" s="161">
        <f t="shared" si="23"/>
        <v>0</v>
      </c>
      <c r="O61" s="387"/>
      <c r="P61" s="387"/>
      <c r="Q61" s="387"/>
      <c r="R61" s="387"/>
      <c r="S61" s="387"/>
      <c r="T61" s="387"/>
      <c r="U61" s="387"/>
      <c r="V61" s="163">
        <f t="shared" si="24"/>
        <v>0</v>
      </c>
      <c r="W61" s="164" t="str">
        <f t="shared" si="25"/>
        <v/>
      </c>
      <c r="X61" s="163"/>
      <c r="Y61" s="163"/>
      <c r="Z61" s="163"/>
      <c r="AA61" s="163"/>
    </row>
    <row r="62" spans="1:27" ht="20.100000000000001" hidden="1" customHeight="1">
      <c r="A62" s="165">
        <v>200439</v>
      </c>
      <c r="B62" s="166" t="s">
        <v>218</v>
      </c>
      <c r="C62" s="157" t="s">
        <v>194</v>
      </c>
      <c r="D62" s="139">
        <v>5.03</v>
      </c>
      <c r="E62" s="139"/>
      <c r="F62" s="158"/>
      <c r="G62" s="159"/>
      <c r="H62" s="380">
        <f t="shared" si="11"/>
        <v>0</v>
      </c>
      <c r="I62" s="160"/>
      <c r="J62" s="161" t="str">
        <f t="array" ref="J62">IF(ISERROR(G62/I62),"",G62/I62)</f>
        <v/>
      </c>
      <c r="K62" s="162">
        <f t="array" ref="K62">IF(ISERROR(G62/L62),"",G62/L62)</f>
        <v>0</v>
      </c>
      <c r="L62" s="160">
        <v>50</v>
      </c>
      <c r="M62" s="140">
        <f t="shared" si="19"/>
        <v>0</v>
      </c>
      <c r="N62" s="161">
        <f t="shared" si="23"/>
        <v>0</v>
      </c>
      <c r="O62" s="387"/>
      <c r="P62" s="387"/>
      <c r="Q62" s="387"/>
      <c r="R62" s="387"/>
      <c r="S62" s="387"/>
      <c r="T62" s="387"/>
      <c r="U62" s="387"/>
      <c r="V62" s="163">
        <f t="shared" si="24"/>
        <v>0</v>
      </c>
      <c r="W62" s="164" t="str">
        <f t="shared" si="25"/>
        <v/>
      </c>
      <c r="X62" s="163"/>
      <c r="Y62" s="163"/>
      <c r="Z62" s="163"/>
      <c r="AA62" s="163"/>
    </row>
    <row r="63" spans="1:27" ht="20.100000000000001" hidden="1" customHeight="1">
      <c r="A63" s="165">
        <v>200440</v>
      </c>
      <c r="B63" s="166" t="s">
        <v>218</v>
      </c>
      <c r="C63" s="157" t="s">
        <v>201</v>
      </c>
      <c r="D63" s="139">
        <v>5.03</v>
      </c>
      <c r="E63" s="139"/>
      <c r="F63" s="158"/>
      <c r="G63" s="159"/>
      <c r="H63" s="380">
        <f t="shared" si="11"/>
        <v>0</v>
      </c>
      <c r="I63" s="160"/>
      <c r="J63" s="161" t="str">
        <f t="array" ref="J63">IF(ISERROR(G63/I63),"",G63/I63)</f>
        <v/>
      </c>
      <c r="K63" s="162">
        <f t="array" ref="K63">IF(ISERROR(G63/L63),"",G63/L63)</f>
        <v>0</v>
      </c>
      <c r="L63" s="160">
        <v>50</v>
      </c>
      <c r="M63" s="140">
        <f t="shared" si="19"/>
        <v>0</v>
      </c>
      <c r="N63" s="161">
        <f t="shared" si="23"/>
        <v>0</v>
      </c>
      <c r="O63" s="387"/>
      <c r="P63" s="387"/>
      <c r="Q63" s="387"/>
      <c r="R63" s="387"/>
      <c r="S63" s="387"/>
      <c r="T63" s="387"/>
      <c r="U63" s="387"/>
      <c r="V63" s="163">
        <f t="shared" si="24"/>
        <v>0</v>
      </c>
      <c r="W63" s="164" t="str">
        <f t="shared" si="25"/>
        <v/>
      </c>
      <c r="X63" s="163"/>
      <c r="Y63" s="163"/>
      <c r="Z63" s="163"/>
      <c r="AA63" s="163"/>
    </row>
    <row r="64" spans="1:27" ht="20.100000000000001" hidden="1" customHeight="1">
      <c r="A64" s="165">
        <v>200051</v>
      </c>
      <c r="B64" s="166" t="s">
        <v>220</v>
      </c>
      <c r="C64" s="157" t="s">
        <v>206</v>
      </c>
      <c r="D64" s="139">
        <v>5.03</v>
      </c>
      <c r="E64" s="139"/>
      <c r="F64" s="158"/>
      <c r="G64" s="159"/>
      <c r="H64" s="380">
        <f t="shared" si="11"/>
        <v>0</v>
      </c>
      <c r="I64" s="160"/>
      <c r="J64" s="161" t="str">
        <f t="array" ref="J64">IF(ISERROR(G64/I64),"",G64/I64)</f>
        <v/>
      </c>
      <c r="K64" s="162">
        <f t="array" ref="K64">IF(ISERROR(G64/L64),"",G64/L64)</f>
        <v>0</v>
      </c>
      <c r="L64" s="160">
        <v>50</v>
      </c>
      <c r="M64" s="140">
        <f t="shared" si="19"/>
        <v>0</v>
      </c>
      <c r="N64" s="161">
        <f t="shared" si="23"/>
        <v>0</v>
      </c>
      <c r="O64" s="387"/>
      <c r="P64" s="387"/>
      <c r="Q64" s="387"/>
      <c r="R64" s="387"/>
      <c r="S64" s="387"/>
      <c r="T64" s="387"/>
      <c r="U64" s="387"/>
      <c r="V64" s="163">
        <f t="shared" si="24"/>
        <v>0</v>
      </c>
      <c r="W64" s="164" t="str">
        <f t="shared" si="25"/>
        <v/>
      </c>
      <c r="X64" s="163"/>
      <c r="Y64" s="163"/>
      <c r="Z64" s="163"/>
      <c r="AA64" s="163"/>
    </row>
    <row r="65" spans="1:27" ht="20.100000000000001" hidden="1" customHeight="1">
      <c r="A65" s="165">
        <v>200052</v>
      </c>
      <c r="B65" s="166" t="s">
        <v>220</v>
      </c>
      <c r="C65" s="157" t="s">
        <v>194</v>
      </c>
      <c r="D65" s="139">
        <v>5.03</v>
      </c>
      <c r="E65" s="139"/>
      <c r="F65" s="158"/>
      <c r="G65" s="159"/>
      <c r="H65" s="380">
        <f t="shared" si="11"/>
        <v>0</v>
      </c>
      <c r="I65" s="160"/>
      <c r="J65" s="161" t="str">
        <f t="array" ref="J65">IF(ISERROR(G65/I65),"",G65/I65)</f>
        <v/>
      </c>
      <c r="K65" s="162">
        <f t="array" ref="K65">IF(ISERROR(G65/L65),"",G65/L65)</f>
        <v>0</v>
      </c>
      <c r="L65" s="160">
        <v>50</v>
      </c>
      <c r="M65" s="140">
        <f t="shared" si="19"/>
        <v>0</v>
      </c>
      <c r="N65" s="161">
        <f t="shared" si="23"/>
        <v>0</v>
      </c>
      <c r="O65" s="387"/>
      <c r="P65" s="387"/>
      <c r="Q65" s="387"/>
      <c r="R65" s="387"/>
      <c r="S65" s="387"/>
      <c r="T65" s="387"/>
      <c r="U65" s="387"/>
      <c r="V65" s="163">
        <f t="shared" si="24"/>
        <v>0</v>
      </c>
      <c r="W65" s="164" t="str">
        <f t="shared" si="25"/>
        <v/>
      </c>
      <c r="X65" s="163"/>
      <c r="Y65" s="163"/>
      <c r="Z65" s="163"/>
      <c r="AA65" s="163"/>
    </row>
    <row r="66" spans="1:27" ht="20.100000000000001" hidden="1" customHeight="1">
      <c r="A66" s="165">
        <v>200054</v>
      </c>
      <c r="B66" s="166" t="s">
        <v>220</v>
      </c>
      <c r="C66" s="157" t="s">
        <v>214</v>
      </c>
      <c r="D66" s="139">
        <v>5.03</v>
      </c>
      <c r="E66" s="139"/>
      <c r="F66" s="158"/>
      <c r="G66" s="159"/>
      <c r="H66" s="380">
        <f t="shared" si="11"/>
        <v>0</v>
      </c>
      <c r="I66" s="160"/>
      <c r="J66" s="161" t="str">
        <f t="array" ref="J66">IF(ISERROR(G66/I66),"",G66/I66)</f>
        <v/>
      </c>
      <c r="K66" s="162">
        <f t="array" ref="K66">IF(ISERROR(G66/L66),"",G66/L66)</f>
        <v>0</v>
      </c>
      <c r="L66" s="160">
        <v>50</v>
      </c>
      <c r="M66" s="140">
        <f t="shared" si="19"/>
        <v>0</v>
      </c>
      <c r="N66" s="161">
        <f t="shared" si="23"/>
        <v>0</v>
      </c>
      <c r="O66" s="387"/>
      <c r="P66" s="387"/>
      <c r="Q66" s="387"/>
      <c r="R66" s="387"/>
      <c r="S66" s="387"/>
      <c r="T66" s="387"/>
      <c r="U66" s="387"/>
      <c r="V66" s="163">
        <f t="shared" si="24"/>
        <v>0</v>
      </c>
      <c r="W66" s="164" t="str">
        <f t="shared" si="25"/>
        <v/>
      </c>
      <c r="X66" s="163"/>
      <c r="Y66" s="163"/>
      <c r="Z66" s="163"/>
      <c r="AA66" s="163"/>
    </row>
    <row r="67" spans="1:27" ht="20.100000000000001" hidden="1" customHeight="1">
      <c r="A67" s="165">
        <v>201403</v>
      </c>
      <c r="B67" s="166" t="s">
        <v>458</v>
      </c>
      <c r="C67" s="232" t="s">
        <v>456</v>
      </c>
      <c r="D67" s="139">
        <v>5.03</v>
      </c>
      <c r="E67" s="139"/>
      <c r="F67" s="158"/>
      <c r="G67" s="159"/>
      <c r="H67" s="380">
        <f t="shared" si="11"/>
        <v>0</v>
      </c>
      <c r="I67" s="160"/>
      <c r="J67" s="161"/>
      <c r="K67" s="162">
        <f t="array" ref="K67">IF(ISERROR(G67/L67),"",G67/L67)</f>
        <v>0</v>
      </c>
      <c r="L67" s="160">
        <v>50</v>
      </c>
      <c r="M67" s="140"/>
      <c r="N67" s="161"/>
      <c r="O67" s="387"/>
      <c r="P67" s="387"/>
      <c r="Q67" s="387"/>
      <c r="R67" s="387"/>
      <c r="S67" s="387"/>
      <c r="T67" s="387"/>
      <c r="U67" s="387"/>
      <c r="V67" s="163"/>
      <c r="W67" s="164"/>
      <c r="X67" s="163"/>
      <c r="Y67" s="163"/>
      <c r="Z67" s="163"/>
      <c r="AA67" s="163"/>
    </row>
    <row r="68" spans="1:27" ht="20.100000000000001" hidden="1" customHeight="1">
      <c r="A68" s="165">
        <v>201290</v>
      </c>
      <c r="B68" s="166" t="s">
        <v>419</v>
      </c>
      <c r="C68" s="232" t="s">
        <v>421</v>
      </c>
      <c r="D68" s="139">
        <v>5</v>
      </c>
      <c r="E68" s="139"/>
      <c r="F68" s="158"/>
      <c r="G68" s="159"/>
      <c r="H68" s="380">
        <f t="shared" si="11"/>
        <v>0</v>
      </c>
      <c r="I68" s="160"/>
      <c r="J68" s="161"/>
      <c r="K68" s="162">
        <f t="array" ref="K68">IF(ISERROR(G68/L68),"",G68/L68)</f>
        <v>0</v>
      </c>
      <c r="L68" s="160">
        <v>50</v>
      </c>
      <c r="M68" s="140"/>
      <c r="N68" s="161"/>
      <c r="O68" s="387"/>
      <c r="P68" s="387"/>
      <c r="Q68" s="387"/>
      <c r="R68" s="387"/>
      <c r="S68" s="387"/>
      <c r="T68" s="387"/>
      <c r="U68" s="387"/>
      <c r="V68" s="163"/>
      <c r="W68" s="164"/>
      <c r="X68" s="163"/>
      <c r="Y68" s="163"/>
      <c r="Z68" s="163"/>
      <c r="AA68" s="163"/>
    </row>
    <row r="69" spans="1:27" ht="20.100000000000001" hidden="1" customHeight="1">
      <c r="A69" s="165">
        <v>200113</v>
      </c>
      <c r="B69" s="166" t="s">
        <v>221</v>
      </c>
      <c r="C69" s="157" t="s">
        <v>197</v>
      </c>
      <c r="D69" s="139">
        <v>5.03</v>
      </c>
      <c r="E69" s="139"/>
      <c r="F69" s="158"/>
      <c r="G69" s="159"/>
      <c r="H69" s="380">
        <f t="shared" si="11"/>
        <v>0</v>
      </c>
      <c r="I69" s="160"/>
      <c r="J69" s="161" t="str">
        <f t="array" ref="J69">IF(ISERROR(G69/I69),"",G69/I69)</f>
        <v/>
      </c>
      <c r="K69" s="162">
        <f t="array" ref="K69">IF(ISERROR(G69/L69),"",G69/L69)</f>
        <v>0</v>
      </c>
      <c r="L69" s="160">
        <v>21.5</v>
      </c>
      <c r="M69" s="140">
        <f t="shared" ref="M69:M70" si="26">IF(ISERROR(I69-K69),"",I69-K69)</f>
        <v>0</v>
      </c>
      <c r="N69" s="161">
        <f t="shared" ref="N69:N70" si="27">SUM(O69:U69)</f>
        <v>0</v>
      </c>
      <c r="O69" s="387"/>
      <c r="P69" s="387"/>
      <c r="Q69" s="387"/>
      <c r="R69" s="387"/>
      <c r="S69" s="387"/>
      <c r="T69" s="387"/>
      <c r="U69" s="387"/>
      <c r="V69" s="163">
        <f t="shared" ref="V69:V70" si="28">SUM(X69:AA69)</f>
        <v>0</v>
      </c>
      <c r="W69" s="164" t="str">
        <f t="shared" ref="W69:W70" si="29">IF(ISERROR(V69/G69),"",V69/G69)</f>
        <v/>
      </c>
      <c r="X69" s="163"/>
      <c r="Y69" s="163"/>
      <c r="Z69" s="163"/>
      <c r="AA69" s="163"/>
    </row>
    <row r="70" spans="1:27" ht="20.100000000000001" hidden="1" customHeight="1">
      <c r="A70" s="165">
        <v>200114</v>
      </c>
      <c r="B70" s="166" t="s">
        <v>221</v>
      </c>
      <c r="C70" s="157" t="s">
        <v>201</v>
      </c>
      <c r="D70" s="139">
        <v>5.03</v>
      </c>
      <c r="E70" s="139"/>
      <c r="F70" s="158"/>
      <c r="G70" s="159"/>
      <c r="H70" s="380">
        <f t="shared" si="11"/>
        <v>0</v>
      </c>
      <c r="I70" s="160"/>
      <c r="J70" s="161" t="str">
        <f t="array" ref="J70">IF(ISERROR(G70/I70),"",G70/I70)</f>
        <v/>
      </c>
      <c r="K70" s="162">
        <f t="array" ref="K70">IF(ISERROR(G70/L70),"",G70/L70)</f>
        <v>0</v>
      </c>
      <c r="L70" s="160">
        <v>21.5</v>
      </c>
      <c r="M70" s="140">
        <f t="shared" si="26"/>
        <v>0</v>
      </c>
      <c r="N70" s="161">
        <f t="shared" si="27"/>
        <v>0</v>
      </c>
      <c r="O70" s="387"/>
      <c r="P70" s="387"/>
      <c r="Q70" s="387"/>
      <c r="R70" s="387"/>
      <c r="S70" s="387"/>
      <c r="T70" s="387"/>
      <c r="U70" s="387"/>
      <c r="V70" s="163">
        <f t="shared" si="28"/>
        <v>0</v>
      </c>
      <c r="W70" s="164" t="str">
        <f t="shared" si="29"/>
        <v/>
      </c>
      <c r="X70" s="163"/>
      <c r="Y70" s="163"/>
      <c r="Z70" s="163"/>
      <c r="AA70" s="163"/>
    </row>
    <row r="71" spans="1:27" ht="20.100000000000001" hidden="1" customHeight="1">
      <c r="A71" s="165"/>
      <c r="B71" s="166" t="s">
        <v>380</v>
      </c>
      <c r="C71" s="232" t="s">
        <v>381</v>
      </c>
      <c r="D71" s="139">
        <v>5.03</v>
      </c>
      <c r="E71" s="139"/>
      <c r="F71" s="158"/>
      <c r="G71" s="159"/>
      <c r="H71" s="380">
        <f t="shared" si="11"/>
        <v>0</v>
      </c>
      <c r="I71" s="160"/>
      <c r="J71" s="161"/>
      <c r="K71" s="162"/>
      <c r="L71" s="160"/>
      <c r="M71" s="140"/>
      <c r="N71" s="161"/>
      <c r="O71" s="387"/>
      <c r="P71" s="387"/>
      <c r="Q71" s="387"/>
      <c r="R71" s="387"/>
      <c r="S71" s="387"/>
      <c r="T71" s="387"/>
      <c r="U71" s="387"/>
      <c r="V71" s="163"/>
      <c r="W71" s="164"/>
      <c r="X71" s="163"/>
      <c r="Y71" s="163"/>
      <c r="Z71" s="163"/>
      <c r="AA71" s="163"/>
    </row>
    <row r="72" spans="1:27" ht="20.100000000000001" hidden="1" customHeight="1">
      <c r="A72" s="172">
        <v>200617</v>
      </c>
      <c r="B72" s="174" t="s">
        <v>222</v>
      </c>
      <c r="C72" s="157" t="s">
        <v>193</v>
      </c>
      <c r="D72" s="139">
        <v>5.0599999999999996</v>
      </c>
      <c r="E72" s="139"/>
      <c r="F72" s="158"/>
      <c r="G72" s="159"/>
      <c r="H72" s="380">
        <f t="shared" si="11"/>
        <v>0</v>
      </c>
      <c r="I72" s="160"/>
      <c r="J72" s="161" t="str">
        <f t="array" ref="J72">IF(ISERROR(G72/I72),"",G72/I72)</f>
        <v/>
      </c>
      <c r="K72" s="162" t="str">
        <f t="array" ref="K72">IF(ISERROR(G72/L72),"",G72/L72)</f>
        <v/>
      </c>
      <c r="L72" s="160"/>
      <c r="M72" s="140" t="str">
        <f t="shared" ref="M72:M79" si="30">IF(ISERROR(I72-K72),"",I72-K72)</f>
        <v/>
      </c>
      <c r="N72" s="161">
        <f t="shared" ref="N72:N75" si="31">SUM(O72:U72)</f>
        <v>0</v>
      </c>
      <c r="O72" s="387"/>
      <c r="P72" s="387"/>
      <c r="Q72" s="387"/>
      <c r="R72" s="387"/>
      <c r="S72" s="387"/>
      <c r="T72" s="387"/>
      <c r="U72" s="387"/>
      <c r="V72" s="163">
        <f t="shared" ref="V72:V75" si="32">SUM(X72:AA72)</f>
        <v>0</v>
      </c>
      <c r="W72" s="164" t="str">
        <f t="shared" ref="W72:W75" si="33">IF(ISERROR(V72/G72),"",V72/G72)</f>
        <v/>
      </c>
      <c r="X72" s="163"/>
      <c r="Y72" s="163"/>
      <c r="Z72" s="163"/>
      <c r="AA72" s="163"/>
    </row>
    <row r="73" spans="1:27" ht="20.100000000000001" hidden="1" customHeight="1">
      <c r="A73" s="172">
        <v>200618</v>
      </c>
      <c r="B73" s="174" t="s">
        <v>222</v>
      </c>
      <c r="C73" s="157" t="s">
        <v>211</v>
      </c>
      <c r="D73" s="139">
        <v>5.0599999999999996</v>
      </c>
      <c r="E73" s="139"/>
      <c r="F73" s="158"/>
      <c r="G73" s="159"/>
      <c r="H73" s="380">
        <f t="shared" si="11"/>
        <v>0</v>
      </c>
      <c r="I73" s="160"/>
      <c r="J73" s="161" t="str">
        <f t="array" ref="J73">IF(ISERROR(G73/I73),"",G73/I73)</f>
        <v/>
      </c>
      <c r="K73" s="162" t="str">
        <f t="array" ref="K73">IF(ISERROR(G73/L73),"",G73/L73)</f>
        <v/>
      </c>
      <c r="L73" s="160"/>
      <c r="M73" s="140" t="str">
        <f t="shared" si="30"/>
        <v/>
      </c>
      <c r="N73" s="161">
        <f t="shared" si="31"/>
        <v>0</v>
      </c>
      <c r="O73" s="387"/>
      <c r="P73" s="387"/>
      <c r="Q73" s="387"/>
      <c r="R73" s="387"/>
      <c r="S73" s="387"/>
      <c r="T73" s="387"/>
      <c r="U73" s="387"/>
      <c r="V73" s="163">
        <f t="shared" si="32"/>
        <v>0</v>
      </c>
      <c r="W73" s="164" t="str">
        <f t="shared" si="33"/>
        <v/>
      </c>
      <c r="X73" s="163"/>
      <c r="Y73" s="163"/>
      <c r="Z73" s="163"/>
      <c r="AA73" s="163"/>
    </row>
    <row r="74" spans="1:27" ht="20.100000000000001" hidden="1" customHeight="1">
      <c r="A74" s="172">
        <v>200619</v>
      </c>
      <c r="B74" s="174" t="s">
        <v>222</v>
      </c>
      <c r="C74" s="157" t="s">
        <v>201</v>
      </c>
      <c r="D74" s="139">
        <v>5.0599999999999996</v>
      </c>
      <c r="E74" s="139"/>
      <c r="F74" s="158"/>
      <c r="G74" s="159"/>
      <c r="H74" s="380">
        <f t="shared" si="11"/>
        <v>0</v>
      </c>
      <c r="I74" s="160"/>
      <c r="J74" s="161" t="str">
        <f t="array" ref="J74">IF(ISERROR(G74/I74),"",G74/I74)</f>
        <v/>
      </c>
      <c r="K74" s="162" t="str">
        <f t="array" ref="K74">IF(ISERROR(G74/L74),"",G74/L74)</f>
        <v/>
      </c>
      <c r="L74" s="160"/>
      <c r="M74" s="140" t="str">
        <f t="shared" si="30"/>
        <v/>
      </c>
      <c r="N74" s="161">
        <f t="shared" si="31"/>
        <v>0</v>
      </c>
      <c r="O74" s="387"/>
      <c r="P74" s="387"/>
      <c r="Q74" s="387"/>
      <c r="R74" s="387"/>
      <c r="S74" s="387"/>
      <c r="T74" s="387"/>
      <c r="U74" s="387"/>
      <c r="V74" s="163">
        <f t="shared" si="32"/>
        <v>0</v>
      </c>
      <c r="W74" s="164" t="str">
        <f t="shared" si="33"/>
        <v/>
      </c>
      <c r="X74" s="163"/>
      <c r="Y74" s="163"/>
      <c r="Z74" s="163"/>
      <c r="AA74" s="163"/>
    </row>
    <row r="75" spans="1:27" ht="20.100000000000001" hidden="1" customHeight="1">
      <c r="A75" s="172">
        <v>200620</v>
      </c>
      <c r="B75" s="174" t="s">
        <v>222</v>
      </c>
      <c r="C75" s="157" t="s">
        <v>194</v>
      </c>
      <c r="D75" s="139">
        <v>5.0599999999999996</v>
      </c>
      <c r="E75" s="139"/>
      <c r="F75" s="158"/>
      <c r="G75" s="159"/>
      <c r="H75" s="380">
        <f t="shared" si="11"/>
        <v>0</v>
      </c>
      <c r="I75" s="160"/>
      <c r="J75" s="161" t="str">
        <f t="array" ref="J75">IF(ISERROR(G75/I75),"",G75/I75)</f>
        <v/>
      </c>
      <c r="K75" s="162" t="str">
        <f t="array" ref="K75">IF(ISERROR(G75/L75),"",G75/L75)</f>
        <v/>
      </c>
      <c r="L75" s="160"/>
      <c r="M75" s="140" t="str">
        <f t="shared" si="30"/>
        <v/>
      </c>
      <c r="N75" s="161">
        <f t="shared" si="31"/>
        <v>0</v>
      </c>
      <c r="O75" s="387"/>
      <c r="P75" s="387"/>
      <c r="Q75" s="387"/>
      <c r="R75" s="387"/>
      <c r="S75" s="387"/>
      <c r="T75" s="387"/>
      <c r="U75" s="387"/>
      <c r="V75" s="163">
        <f t="shared" si="32"/>
        <v>0</v>
      </c>
      <c r="W75" s="164" t="str">
        <f t="shared" si="33"/>
        <v/>
      </c>
      <c r="X75" s="163"/>
      <c r="Y75" s="163"/>
      <c r="Z75" s="163"/>
      <c r="AA75" s="163"/>
    </row>
    <row r="76" spans="1:27" ht="20.100000000000001" hidden="1" customHeight="1">
      <c r="A76" s="172"/>
      <c r="B76" s="248" t="s">
        <v>398</v>
      </c>
      <c r="C76" s="232" t="s">
        <v>394</v>
      </c>
      <c r="D76" s="139">
        <v>5.5</v>
      </c>
      <c r="E76" s="139"/>
      <c r="F76" s="158"/>
      <c r="G76" s="159"/>
      <c r="H76" s="380">
        <f t="shared" si="11"/>
        <v>0</v>
      </c>
      <c r="I76" s="160"/>
      <c r="J76" s="161"/>
      <c r="K76" s="162">
        <f t="array" ref="K76">IF(ISERROR(G76/L76),"",G76/L76)</f>
        <v>0</v>
      </c>
      <c r="L76" s="160">
        <v>24</v>
      </c>
      <c r="M76" s="140">
        <f t="shared" si="30"/>
        <v>0</v>
      </c>
      <c r="N76" s="161"/>
      <c r="O76" s="387"/>
      <c r="P76" s="387"/>
      <c r="Q76" s="387"/>
      <c r="R76" s="387"/>
      <c r="S76" s="387"/>
      <c r="T76" s="387"/>
      <c r="U76" s="387"/>
      <c r="V76" s="163"/>
      <c r="W76" s="164"/>
      <c r="X76" s="163"/>
      <c r="Y76" s="163"/>
      <c r="Z76" s="163"/>
      <c r="AA76" s="163"/>
    </row>
    <row r="77" spans="1:27" ht="20.100000000000001" hidden="1" customHeight="1">
      <c r="A77" s="172"/>
      <c r="B77" s="248" t="s">
        <v>398</v>
      </c>
      <c r="C77" s="232" t="s">
        <v>389</v>
      </c>
      <c r="D77" s="139">
        <v>5.5</v>
      </c>
      <c r="E77" s="139"/>
      <c r="F77" s="158"/>
      <c r="G77" s="159"/>
      <c r="H77" s="380">
        <f t="shared" si="11"/>
        <v>0</v>
      </c>
      <c r="I77" s="160"/>
      <c r="J77" s="161"/>
      <c r="K77" s="162">
        <f t="array" ref="K77">IF(ISERROR(G77/L77),"",G77/L77)</f>
        <v>0</v>
      </c>
      <c r="L77" s="160">
        <v>24</v>
      </c>
      <c r="M77" s="140">
        <f t="shared" si="30"/>
        <v>0</v>
      </c>
      <c r="N77" s="161"/>
      <c r="O77" s="387"/>
      <c r="P77" s="387"/>
      <c r="Q77" s="387"/>
      <c r="R77" s="387"/>
      <c r="S77" s="387"/>
      <c r="T77" s="387"/>
      <c r="U77" s="387"/>
      <c r="V77" s="163"/>
      <c r="W77" s="164"/>
      <c r="X77" s="163"/>
      <c r="Y77" s="163"/>
      <c r="Z77" s="163"/>
      <c r="AA77" s="163"/>
    </row>
    <row r="78" spans="1:27" ht="20.100000000000001" hidden="1" customHeight="1">
      <c r="A78" s="172"/>
      <c r="B78" s="248" t="s">
        <v>398</v>
      </c>
      <c r="C78" s="232" t="s">
        <v>390</v>
      </c>
      <c r="D78" s="139">
        <v>5.5</v>
      </c>
      <c r="E78" s="139"/>
      <c r="F78" s="158"/>
      <c r="G78" s="159"/>
      <c r="H78" s="380">
        <f t="shared" si="11"/>
        <v>0</v>
      </c>
      <c r="I78" s="160"/>
      <c r="J78" s="161"/>
      <c r="K78" s="162">
        <f t="array" ref="K78">IF(ISERROR(G78/L78),"",G78/L78)</f>
        <v>0</v>
      </c>
      <c r="L78" s="160">
        <v>24</v>
      </c>
      <c r="M78" s="140">
        <f t="shared" si="30"/>
        <v>0</v>
      </c>
      <c r="N78" s="161"/>
      <c r="O78" s="387"/>
      <c r="P78" s="387"/>
      <c r="Q78" s="387"/>
      <c r="R78" s="387"/>
      <c r="S78" s="387"/>
      <c r="T78" s="387"/>
      <c r="U78" s="387"/>
      <c r="V78" s="163"/>
      <c r="W78" s="164"/>
      <c r="X78" s="163"/>
      <c r="Y78" s="163"/>
      <c r="Z78" s="163"/>
      <c r="AA78" s="163"/>
    </row>
    <row r="79" spans="1:27" ht="20.100000000000001" hidden="1" customHeight="1">
      <c r="A79" s="172"/>
      <c r="B79" s="248" t="s">
        <v>398</v>
      </c>
      <c r="C79" s="232" t="s">
        <v>391</v>
      </c>
      <c r="D79" s="139">
        <v>5.5</v>
      </c>
      <c r="E79" s="139"/>
      <c r="F79" s="158"/>
      <c r="G79" s="159"/>
      <c r="H79" s="380">
        <f t="shared" si="11"/>
        <v>0</v>
      </c>
      <c r="I79" s="160"/>
      <c r="J79" s="161"/>
      <c r="K79" s="162">
        <f t="array" ref="K79">IF(ISERROR(G79/L79),"",G79/L79)</f>
        <v>0</v>
      </c>
      <c r="L79" s="160">
        <v>24</v>
      </c>
      <c r="M79" s="140">
        <f t="shared" si="30"/>
        <v>0</v>
      </c>
      <c r="N79" s="161"/>
      <c r="O79" s="387"/>
      <c r="P79" s="387"/>
      <c r="Q79" s="387"/>
      <c r="R79" s="387"/>
      <c r="S79" s="387"/>
      <c r="T79" s="387"/>
      <c r="U79" s="387"/>
      <c r="V79" s="163"/>
      <c r="W79" s="164"/>
      <c r="X79" s="163"/>
      <c r="Y79" s="163"/>
      <c r="Z79" s="163"/>
      <c r="AA79" s="163"/>
    </row>
    <row r="80" spans="1:27" ht="20.100000000000001" hidden="1" customHeight="1">
      <c r="A80" s="172">
        <v>201074</v>
      </c>
      <c r="B80" s="248" t="s">
        <v>430</v>
      </c>
      <c r="C80" s="232" t="s">
        <v>432</v>
      </c>
      <c r="D80" s="139">
        <v>5.03</v>
      </c>
      <c r="E80" s="139"/>
      <c r="F80" s="158"/>
      <c r="G80" s="159"/>
      <c r="H80" s="380">
        <f t="shared" si="11"/>
        <v>0</v>
      </c>
      <c r="I80" s="160"/>
      <c r="J80" s="161"/>
      <c r="K80" s="162">
        <f t="array" ref="K80">IF(ISERROR(G80/L80),"",G80/L80)</f>
        <v>0</v>
      </c>
      <c r="L80" s="160">
        <v>4</v>
      </c>
      <c r="M80" s="140"/>
      <c r="N80" s="161"/>
      <c r="O80" s="387"/>
      <c r="P80" s="387"/>
      <c r="Q80" s="387"/>
      <c r="R80" s="387"/>
      <c r="S80" s="387"/>
      <c r="T80" s="387"/>
      <c r="U80" s="387"/>
      <c r="V80" s="163"/>
      <c r="W80" s="164"/>
      <c r="X80" s="163"/>
      <c r="Y80" s="163"/>
      <c r="Z80" s="163"/>
      <c r="AA80" s="163"/>
    </row>
    <row r="81" spans="1:27" ht="20.100000000000001" hidden="1" customHeight="1">
      <c r="A81" s="172">
        <v>201075</v>
      </c>
      <c r="B81" s="248" t="s">
        <v>430</v>
      </c>
      <c r="C81" s="232" t="s">
        <v>434</v>
      </c>
      <c r="D81" s="139">
        <v>5.03</v>
      </c>
      <c r="E81" s="139"/>
      <c r="F81" s="158"/>
      <c r="G81" s="159"/>
      <c r="H81" s="380">
        <f t="shared" si="11"/>
        <v>0</v>
      </c>
      <c r="I81" s="160"/>
      <c r="J81" s="161"/>
      <c r="K81" s="162">
        <f t="array" ref="K81">IF(ISERROR(G81/L81),"",G81/L81)</f>
        <v>0</v>
      </c>
      <c r="L81" s="160">
        <v>4</v>
      </c>
      <c r="M81" s="140"/>
      <c r="N81" s="161"/>
      <c r="O81" s="387"/>
      <c r="P81" s="387"/>
      <c r="Q81" s="387"/>
      <c r="R81" s="387"/>
      <c r="S81" s="387"/>
      <c r="T81" s="387"/>
      <c r="U81" s="387"/>
      <c r="V81" s="163"/>
      <c r="W81" s="164"/>
      <c r="X81" s="163"/>
      <c r="Y81" s="163"/>
      <c r="Z81" s="163"/>
      <c r="AA81" s="163"/>
    </row>
    <row r="82" spans="1:27" ht="20.100000000000001" hidden="1" customHeight="1">
      <c r="A82" s="172">
        <v>201076</v>
      </c>
      <c r="B82" s="248" t="s">
        <v>430</v>
      </c>
      <c r="C82" s="232" t="s">
        <v>436</v>
      </c>
      <c r="D82" s="139">
        <v>5.03</v>
      </c>
      <c r="E82" s="139"/>
      <c r="F82" s="158"/>
      <c r="G82" s="159"/>
      <c r="H82" s="380">
        <f t="shared" si="11"/>
        <v>0</v>
      </c>
      <c r="I82" s="160"/>
      <c r="J82" s="161"/>
      <c r="K82" s="162">
        <f t="array" ref="K82">IF(ISERROR(G82/L82),"",G82/L82)</f>
        <v>0</v>
      </c>
      <c r="L82" s="160">
        <v>4</v>
      </c>
      <c r="M82" s="140"/>
      <c r="N82" s="161"/>
      <c r="O82" s="387"/>
      <c r="P82" s="387"/>
      <c r="Q82" s="387"/>
      <c r="R82" s="387"/>
      <c r="S82" s="387"/>
      <c r="T82" s="387"/>
      <c r="U82" s="387"/>
      <c r="V82" s="163"/>
      <c r="W82" s="164"/>
      <c r="X82" s="163"/>
      <c r="Y82" s="163"/>
      <c r="Z82" s="163"/>
      <c r="AA82" s="163"/>
    </row>
    <row r="83" spans="1:27" ht="20.100000000000001" hidden="1" customHeight="1">
      <c r="A83" s="172">
        <v>201071</v>
      </c>
      <c r="B83" s="174" t="s">
        <v>382</v>
      </c>
      <c r="C83" s="157" t="s">
        <v>356</v>
      </c>
      <c r="D83" s="139">
        <v>5.03</v>
      </c>
      <c r="E83" s="139"/>
      <c r="F83" s="158"/>
      <c r="G83" s="159"/>
      <c r="H83" s="380">
        <f t="shared" si="11"/>
        <v>0</v>
      </c>
      <c r="I83" s="160"/>
      <c r="J83" s="161"/>
      <c r="K83" s="162">
        <f t="array" ref="K83">IF(ISERROR(G83/L83),"",G83/L83)</f>
        <v>0</v>
      </c>
      <c r="L83" s="160">
        <v>4</v>
      </c>
      <c r="M83" s="140"/>
      <c r="N83" s="161"/>
      <c r="O83" s="387"/>
      <c r="P83" s="387"/>
      <c r="Q83" s="387"/>
      <c r="R83" s="387"/>
      <c r="S83" s="387"/>
      <c r="T83" s="387"/>
      <c r="U83" s="387"/>
      <c r="V83" s="163"/>
      <c r="W83" s="164"/>
      <c r="X83" s="163"/>
      <c r="Y83" s="163"/>
      <c r="Z83" s="163"/>
      <c r="AA83" s="163"/>
    </row>
    <row r="84" spans="1:27" ht="20.100000000000001" hidden="1" customHeight="1">
      <c r="A84" s="172">
        <v>201072</v>
      </c>
      <c r="B84" s="174" t="s">
        <v>382</v>
      </c>
      <c r="C84" s="157" t="s">
        <v>358</v>
      </c>
      <c r="D84" s="139">
        <v>5.03</v>
      </c>
      <c r="E84" s="139"/>
      <c r="F84" s="158"/>
      <c r="G84" s="159"/>
      <c r="H84" s="380">
        <f t="shared" si="11"/>
        <v>0</v>
      </c>
      <c r="I84" s="160"/>
      <c r="J84" s="161"/>
      <c r="K84" s="162">
        <f t="array" ref="K84">IF(ISERROR(G84/L84),"",G84/L84)</f>
        <v>0</v>
      </c>
      <c r="L84" s="160">
        <v>4</v>
      </c>
      <c r="M84" s="140"/>
      <c r="N84" s="161"/>
      <c r="O84" s="387"/>
      <c r="P84" s="387"/>
      <c r="Q84" s="387"/>
      <c r="R84" s="387"/>
      <c r="S84" s="387"/>
      <c r="T84" s="387"/>
      <c r="U84" s="387"/>
      <c r="V84" s="163"/>
      <c r="W84" s="164"/>
      <c r="X84" s="163"/>
      <c r="Y84" s="163"/>
      <c r="Z84" s="163"/>
      <c r="AA84" s="163"/>
    </row>
    <row r="85" spans="1:27" ht="20.100000000000001" hidden="1" customHeight="1">
      <c r="A85" s="172">
        <v>201073</v>
      </c>
      <c r="B85" s="174" t="s">
        <v>382</v>
      </c>
      <c r="C85" s="157" t="s">
        <v>360</v>
      </c>
      <c r="D85" s="139">
        <v>5.03</v>
      </c>
      <c r="E85" s="139"/>
      <c r="F85" s="158"/>
      <c r="G85" s="159"/>
      <c r="H85" s="380">
        <f t="shared" si="11"/>
        <v>0</v>
      </c>
      <c r="I85" s="160"/>
      <c r="J85" s="161"/>
      <c r="K85" s="162">
        <f t="array" ref="K85">IF(ISERROR(G85/L85),"",G85/L85)</f>
        <v>0</v>
      </c>
      <c r="L85" s="160">
        <v>4</v>
      </c>
      <c r="M85" s="140"/>
      <c r="N85" s="161"/>
      <c r="O85" s="387"/>
      <c r="P85" s="387"/>
      <c r="Q85" s="387"/>
      <c r="R85" s="387"/>
      <c r="S85" s="387"/>
      <c r="T85" s="387"/>
      <c r="U85" s="387"/>
      <c r="V85" s="163"/>
      <c r="W85" s="164"/>
      <c r="X85" s="163"/>
      <c r="Y85" s="163"/>
      <c r="Z85" s="163"/>
      <c r="AA85" s="163"/>
    </row>
    <row r="86" spans="1:27" ht="20.100000000000001" customHeight="1">
      <c r="A86" s="476" t="s">
        <v>223</v>
      </c>
      <c r="B86" s="476"/>
      <c r="C86" s="388" t="s">
        <v>209</v>
      </c>
      <c r="D86" s="177"/>
      <c r="E86" s="177"/>
      <c r="F86" s="178"/>
      <c r="G86" s="179">
        <f>SUM(G29:G85)</f>
        <v>0</v>
      </c>
      <c r="H86" s="180">
        <f>SUM(H29:H85)</f>
        <v>0</v>
      </c>
      <c r="I86" s="180">
        <f>SUM(I29:I85)</f>
        <v>0</v>
      </c>
      <c r="J86" s="161" t="str">
        <f t="array" ref="J86">IF(ISERROR(G86/I86),"",G86/I86)</f>
        <v/>
      </c>
      <c r="K86" s="180">
        <f>SUM(K29:K85)</f>
        <v>0</v>
      </c>
      <c r="L86" s="181"/>
      <c r="M86" s="185">
        <f t="shared" ref="M86:V86" si="34">SUM(M29:M85)</f>
        <v>0</v>
      </c>
      <c r="N86" s="180">
        <f t="shared" si="34"/>
        <v>0</v>
      </c>
      <c r="O86" s="182">
        <f t="shared" si="34"/>
        <v>0</v>
      </c>
      <c r="P86" s="182">
        <f t="shared" si="34"/>
        <v>0</v>
      </c>
      <c r="Q86" s="182">
        <f t="shared" si="34"/>
        <v>0</v>
      </c>
      <c r="R86" s="182">
        <f t="shared" si="34"/>
        <v>0</v>
      </c>
      <c r="S86" s="182">
        <f t="shared" si="34"/>
        <v>0</v>
      </c>
      <c r="T86" s="182">
        <f t="shared" si="34"/>
        <v>0</v>
      </c>
      <c r="U86" s="182">
        <f t="shared" si="34"/>
        <v>0</v>
      </c>
      <c r="V86" s="183">
        <f t="shared" si="34"/>
        <v>0</v>
      </c>
      <c r="W86" s="164" t="str">
        <f t="shared" ref="W86:W93" si="35">IF(ISERROR(V86/G86),"",V86/G86)</f>
        <v/>
      </c>
      <c r="X86" s="183">
        <f>SUM(X29:X85)</f>
        <v>0</v>
      </c>
      <c r="Y86" s="183">
        <f>SUM(Y29:Y85)</f>
        <v>0</v>
      </c>
      <c r="Z86" s="183">
        <f>SUM(Z29:Z85)</f>
        <v>0</v>
      </c>
      <c r="AA86" s="183">
        <f>SUM(AA29:AA85)</f>
        <v>0</v>
      </c>
    </row>
    <row r="87" spans="1:27" ht="20.100000000000001" hidden="1" customHeight="1">
      <c r="A87" s="157">
        <v>200065</v>
      </c>
      <c r="B87" s="379" t="s">
        <v>224</v>
      </c>
      <c r="C87" s="157" t="s">
        <v>186</v>
      </c>
      <c r="D87" s="139">
        <v>5.03</v>
      </c>
      <c r="E87" s="139"/>
      <c r="F87" s="158"/>
      <c r="G87" s="159"/>
      <c r="H87" s="380">
        <f t="shared" ref="H87:H120" si="36">D87*G87</f>
        <v>0</v>
      </c>
      <c r="I87" s="160"/>
      <c r="J87" s="161" t="str">
        <f t="array" ref="J87">IF(ISERROR(G87/I87),"",G87/I87)</f>
        <v/>
      </c>
      <c r="K87" s="162">
        <f t="array" ref="K87">IF(ISERROR(G87/L87),"",G87/L87)</f>
        <v>0</v>
      </c>
      <c r="L87" s="160">
        <v>8.8000000000000007</v>
      </c>
      <c r="M87" s="140">
        <f t="shared" ref="M87:M114" si="37">IF(ISERROR(I87-K87),"",I87-K87)</f>
        <v>0</v>
      </c>
      <c r="N87" s="161">
        <f t="shared" ref="N87:N93" si="38">SUM(O87:U87)</f>
        <v>0</v>
      </c>
      <c r="O87" s="387"/>
      <c r="P87" s="387"/>
      <c r="Q87" s="387"/>
      <c r="R87" s="387"/>
      <c r="S87" s="387"/>
      <c r="T87" s="387"/>
      <c r="U87" s="387"/>
      <c r="V87" s="163">
        <f t="shared" ref="V87:V93" si="39">SUM(X87:AA87)</f>
        <v>0</v>
      </c>
      <c r="W87" s="164" t="str">
        <f t="shared" si="35"/>
        <v/>
      </c>
      <c r="X87" s="163"/>
      <c r="Y87" s="163"/>
      <c r="Z87" s="163"/>
      <c r="AA87" s="163"/>
    </row>
    <row r="88" spans="1:27" ht="20.100000000000001" hidden="1" customHeight="1">
      <c r="A88" s="157">
        <v>200067</v>
      </c>
      <c r="B88" s="379" t="s">
        <v>224</v>
      </c>
      <c r="C88" s="157" t="s">
        <v>193</v>
      </c>
      <c r="D88" s="139">
        <v>5.03</v>
      </c>
      <c r="E88" s="139"/>
      <c r="F88" s="158"/>
      <c r="G88" s="159"/>
      <c r="H88" s="380">
        <f t="shared" si="36"/>
        <v>0</v>
      </c>
      <c r="I88" s="160"/>
      <c r="J88" s="161" t="str">
        <f t="array" ref="J88">IF(ISERROR(G88/I88),"",G88/I88)</f>
        <v/>
      </c>
      <c r="K88" s="162">
        <f t="array" ref="K88">IF(ISERROR(G88/L88),"",G88/L88)</f>
        <v>0</v>
      </c>
      <c r="L88" s="160">
        <v>8.8000000000000007</v>
      </c>
      <c r="M88" s="140">
        <f t="shared" si="37"/>
        <v>0</v>
      </c>
      <c r="N88" s="161">
        <f t="shared" si="38"/>
        <v>0</v>
      </c>
      <c r="O88" s="387"/>
      <c r="P88" s="387"/>
      <c r="Q88" s="387"/>
      <c r="R88" s="387"/>
      <c r="S88" s="387"/>
      <c r="T88" s="387"/>
      <c r="U88" s="387"/>
      <c r="V88" s="163">
        <f t="shared" si="39"/>
        <v>0</v>
      </c>
      <c r="W88" s="164" t="str">
        <f t="shared" si="35"/>
        <v/>
      </c>
      <c r="X88" s="163"/>
      <c r="Y88" s="163"/>
      <c r="Z88" s="163"/>
      <c r="AA88" s="163"/>
    </row>
    <row r="89" spans="1:27" ht="20.100000000000001" hidden="1" customHeight="1">
      <c r="A89" s="157">
        <v>200068</v>
      </c>
      <c r="B89" s="379" t="s">
        <v>224</v>
      </c>
      <c r="C89" s="157" t="s">
        <v>211</v>
      </c>
      <c r="D89" s="139">
        <v>5.03</v>
      </c>
      <c r="E89" s="139"/>
      <c r="F89" s="158"/>
      <c r="G89" s="159"/>
      <c r="H89" s="380">
        <f t="shared" si="36"/>
        <v>0</v>
      </c>
      <c r="I89" s="160"/>
      <c r="J89" s="161" t="str">
        <f t="array" ref="J89">IF(ISERROR(G89/I89),"",G89/I89)</f>
        <v/>
      </c>
      <c r="K89" s="162">
        <f t="array" ref="K89">IF(ISERROR(G89/L89),"",G89/L89)</f>
        <v>0</v>
      </c>
      <c r="L89" s="160">
        <v>8.8000000000000007</v>
      </c>
      <c r="M89" s="140">
        <f t="shared" si="37"/>
        <v>0</v>
      </c>
      <c r="N89" s="161">
        <f t="shared" si="38"/>
        <v>0</v>
      </c>
      <c r="O89" s="387"/>
      <c r="P89" s="387"/>
      <c r="Q89" s="387"/>
      <c r="R89" s="387"/>
      <c r="S89" s="387"/>
      <c r="T89" s="387"/>
      <c r="U89" s="387"/>
      <c r="V89" s="163">
        <f t="shared" si="39"/>
        <v>0</v>
      </c>
      <c r="W89" s="164" t="str">
        <f t="shared" si="35"/>
        <v/>
      </c>
      <c r="X89" s="163"/>
      <c r="Y89" s="163"/>
      <c r="Z89" s="163"/>
      <c r="AA89" s="163"/>
    </row>
    <row r="90" spans="1:27" ht="20.100000000000001" hidden="1" customHeight="1">
      <c r="A90" s="186">
        <v>200064</v>
      </c>
      <c r="B90" s="187" t="s">
        <v>225</v>
      </c>
      <c r="C90" s="157" t="s">
        <v>186</v>
      </c>
      <c r="D90" s="139">
        <v>5.03</v>
      </c>
      <c r="E90" s="139"/>
      <c r="F90" s="158"/>
      <c r="G90" s="159"/>
      <c r="H90" s="380">
        <f t="shared" si="36"/>
        <v>0</v>
      </c>
      <c r="I90" s="160"/>
      <c r="J90" s="161" t="str">
        <f t="array" ref="J90">IF(ISERROR(G90/I90),"",G90/I90)</f>
        <v/>
      </c>
      <c r="K90" s="162">
        <f t="array" ref="K90">IF(ISERROR(G90/L90),"",G90/L90)</f>
        <v>0</v>
      </c>
      <c r="L90" s="160">
        <v>9.3000000000000007</v>
      </c>
      <c r="M90" s="140">
        <f t="shared" si="37"/>
        <v>0</v>
      </c>
      <c r="N90" s="161">
        <f t="shared" si="38"/>
        <v>0</v>
      </c>
      <c r="O90" s="387"/>
      <c r="P90" s="387"/>
      <c r="Q90" s="387"/>
      <c r="R90" s="387"/>
      <c r="S90" s="387"/>
      <c r="T90" s="387"/>
      <c r="U90" s="387"/>
      <c r="V90" s="163">
        <f t="shared" si="39"/>
        <v>0</v>
      </c>
      <c r="W90" s="164" t="str">
        <f t="shared" si="35"/>
        <v/>
      </c>
      <c r="X90" s="163"/>
      <c r="Y90" s="163"/>
      <c r="Z90" s="163"/>
      <c r="AA90" s="163"/>
    </row>
    <row r="91" spans="1:27" ht="20.100000000000001" hidden="1" customHeight="1">
      <c r="A91" s="186">
        <v>200058</v>
      </c>
      <c r="B91" s="187" t="s">
        <v>225</v>
      </c>
      <c r="C91" s="157" t="s">
        <v>210</v>
      </c>
      <c r="D91" s="139">
        <v>5.03</v>
      </c>
      <c r="E91" s="139"/>
      <c r="F91" s="158"/>
      <c r="G91" s="159"/>
      <c r="H91" s="380">
        <f t="shared" si="36"/>
        <v>0</v>
      </c>
      <c r="I91" s="160"/>
      <c r="J91" s="161" t="str">
        <f t="array" ref="J91">IF(ISERROR(G91/I91),"",G91/I91)</f>
        <v/>
      </c>
      <c r="K91" s="162">
        <f t="array" ref="K91">IF(ISERROR(G91/L91),"",G91/L91)</f>
        <v>0</v>
      </c>
      <c r="L91" s="160">
        <v>9.3000000000000007</v>
      </c>
      <c r="M91" s="140">
        <f t="shared" si="37"/>
        <v>0</v>
      </c>
      <c r="N91" s="161">
        <f t="shared" si="38"/>
        <v>0</v>
      </c>
      <c r="O91" s="387"/>
      <c r="P91" s="387"/>
      <c r="Q91" s="387"/>
      <c r="R91" s="387"/>
      <c r="S91" s="387"/>
      <c r="T91" s="387"/>
      <c r="U91" s="387"/>
      <c r="V91" s="163">
        <f t="shared" si="39"/>
        <v>0</v>
      </c>
      <c r="W91" s="164" t="str">
        <f t="shared" si="35"/>
        <v/>
      </c>
      <c r="X91" s="163"/>
      <c r="Y91" s="163"/>
      <c r="Z91" s="163"/>
      <c r="AA91" s="163"/>
    </row>
    <row r="92" spans="1:27" ht="20.100000000000001" hidden="1" customHeight="1">
      <c r="A92" s="186">
        <v>200061</v>
      </c>
      <c r="B92" s="187" t="s">
        <v>225</v>
      </c>
      <c r="C92" s="157" t="s">
        <v>193</v>
      </c>
      <c r="D92" s="139">
        <v>5.03</v>
      </c>
      <c r="E92" s="139"/>
      <c r="F92" s="158"/>
      <c r="G92" s="159"/>
      <c r="H92" s="380">
        <f t="shared" si="36"/>
        <v>0</v>
      </c>
      <c r="I92" s="160"/>
      <c r="J92" s="161" t="str">
        <f t="array" ref="J92">IF(ISERROR(G92/I92),"",G92/I92)</f>
        <v/>
      </c>
      <c r="K92" s="162">
        <f t="array" ref="K92">IF(ISERROR(G92/L92),"",G92/L92)</f>
        <v>0</v>
      </c>
      <c r="L92" s="160">
        <v>9.3000000000000007</v>
      </c>
      <c r="M92" s="140">
        <f t="shared" si="37"/>
        <v>0</v>
      </c>
      <c r="N92" s="161">
        <f t="shared" si="38"/>
        <v>0</v>
      </c>
      <c r="O92" s="387"/>
      <c r="P92" s="387"/>
      <c r="Q92" s="387"/>
      <c r="R92" s="387"/>
      <c r="S92" s="387"/>
      <c r="T92" s="387"/>
      <c r="U92" s="387"/>
      <c r="V92" s="163">
        <f t="shared" si="39"/>
        <v>0</v>
      </c>
      <c r="W92" s="164" t="str">
        <f t="shared" si="35"/>
        <v/>
      </c>
      <c r="X92" s="163"/>
      <c r="Y92" s="163"/>
      <c r="Z92" s="163"/>
      <c r="AA92" s="163"/>
    </row>
    <row r="93" spans="1:27" ht="20.100000000000001" hidden="1" customHeight="1">
      <c r="A93" s="186">
        <v>200060</v>
      </c>
      <c r="B93" s="187" t="s">
        <v>225</v>
      </c>
      <c r="C93" s="157" t="s">
        <v>202</v>
      </c>
      <c r="D93" s="139">
        <v>5.03</v>
      </c>
      <c r="E93" s="139"/>
      <c r="F93" s="158"/>
      <c r="G93" s="159"/>
      <c r="H93" s="380">
        <f t="shared" si="36"/>
        <v>0</v>
      </c>
      <c r="I93" s="160"/>
      <c r="J93" s="161" t="str">
        <f t="array" ref="J93">IF(ISERROR(G93/I93),"",G93/I93)</f>
        <v/>
      </c>
      <c r="K93" s="162">
        <f t="array" ref="K93">IF(ISERROR(G93/L93),"",G93/L93)</f>
        <v>0</v>
      </c>
      <c r="L93" s="160">
        <v>9.3000000000000007</v>
      </c>
      <c r="M93" s="140">
        <f t="shared" si="37"/>
        <v>0</v>
      </c>
      <c r="N93" s="161">
        <f t="shared" si="38"/>
        <v>0</v>
      </c>
      <c r="O93" s="387"/>
      <c r="P93" s="387"/>
      <c r="Q93" s="387"/>
      <c r="R93" s="387"/>
      <c r="S93" s="387"/>
      <c r="T93" s="387"/>
      <c r="U93" s="387"/>
      <c r="V93" s="163">
        <f t="shared" si="39"/>
        <v>0</v>
      </c>
      <c r="W93" s="164" t="str">
        <f t="shared" si="35"/>
        <v/>
      </c>
      <c r="X93" s="163"/>
      <c r="Y93" s="163"/>
      <c r="Z93" s="163"/>
      <c r="AA93" s="163"/>
    </row>
    <row r="94" spans="1:27" ht="20.100000000000001" hidden="1" customHeight="1">
      <c r="A94" s="186">
        <v>300389</v>
      </c>
      <c r="B94" s="187" t="s">
        <v>226</v>
      </c>
      <c r="C94" s="157" t="s">
        <v>227</v>
      </c>
      <c r="D94" s="188">
        <v>5.03</v>
      </c>
      <c r="E94" s="139"/>
      <c r="F94" s="158"/>
      <c r="G94" s="159"/>
      <c r="H94" s="380">
        <f t="shared" si="36"/>
        <v>0</v>
      </c>
      <c r="I94" s="160"/>
      <c r="J94" s="161"/>
      <c r="K94" s="162">
        <f t="array" ref="K94">IF(ISERROR(G94/L94),"",G94/L94)</f>
        <v>0</v>
      </c>
      <c r="L94" s="160">
        <v>9.3000000000000007</v>
      </c>
      <c r="M94" s="140">
        <f t="shared" si="37"/>
        <v>0</v>
      </c>
      <c r="N94" s="161"/>
      <c r="O94" s="387"/>
      <c r="P94" s="387"/>
      <c r="Q94" s="387"/>
      <c r="R94" s="387"/>
      <c r="S94" s="387"/>
      <c r="T94" s="387"/>
      <c r="U94" s="387"/>
      <c r="V94" s="163"/>
      <c r="W94" s="164"/>
      <c r="X94" s="163"/>
      <c r="Y94" s="163"/>
      <c r="Z94" s="163"/>
      <c r="AA94" s="163"/>
    </row>
    <row r="95" spans="1:27" ht="20.100000000000001" hidden="1" customHeight="1">
      <c r="A95" s="186">
        <v>200556</v>
      </c>
      <c r="B95" s="187" t="s">
        <v>228</v>
      </c>
      <c r="C95" s="157" t="s">
        <v>186</v>
      </c>
      <c r="D95" s="139">
        <v>5.03</v>
      </c>
      <c r="E95" s="139"/>
      <c r="F95" s="158"/>
      <c r="G95" s="188"/>
      <c r="H95" s="380">
        <f t="shared" si="36"/>
        <v>0</v>
      </c>
      <c r="I95" s="160"/>
      <c r="J95" s="161" t="str">
        <f t="array" ref="J95">IF(ISERROR(G95/I95),"",G95/I95)</f>
        <v/>
      </c>
      <c r="K95" s="162">
        <f t="array" ref="K95">IF(ISERROR(G95/L95),"",G95/L95)</f>
        <v>0</v>
      </c>
      <c r="L95" s="160">
        <v>8</v>
      </c>
      <c r="M95" s="140">
        <f t="shared" si="37"/>
        <v>0</v>
      </c>
      <c r="N95" s="161">
        <f t="shared" ref="N95:N114" si="40">SUM(O95:U95)</f>
        <v>0</v>
      </c>
      <c r="O95" s="387"/>
      <c r="P95" s="387"/>
      <c r="Q95" s="387"/>
      <c r="R95" s="387"/>
      <c r="S95" s="387"/>
      <c r="T95" s="387"/>
      <c r="U95" s="387"/>
      <c r="V95" s="163">
        <f t="shared" ref="V95:V102" si="41">SUM(X95:AA95)</f>
        <v>0</v>
      </c>
      <c r="W95" s="164" t="str">
        <f t="shared" ref="W95:W106" si="42">IF(ISERROR(V95/G95),"",V95/G95)</f>
        <v/>
      </c>
      <c r="X95" s="163"/>
      <c r="Y95" s="163"/>
      <c r="Z95" s="163"/>
      <c r="AA95" s="163"/>
    </row>
    <row r="96" spans="1:27" ht="20.100000000000001" hidden="1" customHeight="1">
      <c r="A96" s="186">
        <v>200557</v>
      </c>
      <c r="B96" s="187" t="s">
        <v>228</v>
      </c>
      <c r="C96" s="157" t="s">
        <v>188</v>
      </c>
      <c r="D96" s="139">
        <v>5.03</v>
      </c>
      <c r="E96" s="139"/>
      <c r="F96" s="158"/>
      <c r="G96" s="159"/>
      <c r="H96" s="380">
        <f t="shared" si="36"/>
        <v>0</v>
      </c>
      <c r="I96" s="160"/>
      <c r="J96" s="161" t="str">
        <f t="array" ref="J96">IF(ISERROR(G96/I96),"",G96/I96)</f>
        <v/>
      </c>
      <c r="K96" s="162">
        <f t="array" ref="K96">IF(ISERROR(G96/L96),"",G96/L96)</f>
        <v>0</v>
      </c>
      <c r="L96" s="160">
        <v>8</v>
      </c>
      <c r="M96" s="140">
        <f t="shared" si="37"/>
        <v>0</v>
      </c>
      <c r="N96" s="161">
        <f t="shared" si="40"/>
        <v>0</v>
      </c>
      <c r="O96" s="387"/>
      <c r="P96" s="387"/>
      <c r="Q96" s="387"/>
      <c r="R96" s="387"/>
      <c r="S96" s="387"/>
      <c r="T96" s="387"/>
      <c r="U96" s="387"/>
      <c r="V96" s="163">
        <f t="shared" si="41"/>
        <v>0</v>
      </c>
      <c r="W96" s="164" t="str">
        <f t="shared" si="42"/>
        <v/>
      </c>
      <c r="X96" s="163"/>
      <c r="Y96" s="163"/>
      <c r="Z96" s="163"/>
      <c r="AA96" s="163"/>
    </row>
    <row r="97" spans="1:27" ht="20.100000000000001" hidden="1" customHeight="1">
      <c r="A97" s="186">
        <v>200558</v>
      </c>
      <c r="B97" s="187" t="s">
        <v>228</v>
      </c>
      <c r="C97" s="157" t="s">
        <v>193</v>
      </c>
      <c r="D97" s="139">
        <v>5.03</v>
      </c>
      <c r="E97" s="139"/>
      <c r="F97" s="158"/>
      <c r="G97" s="159"/>
      <c r="H97" s="380">
        <f t="shared" si="36"/>
        <v>0</v>
      </c>
      <c r="I97" s="160"/>
      <c r="J97" s="161" t="str">
        <f t="array" ref="J97">IF(ISERROR(G97/I97),"",G97/I97)</f>
        <v/>
      </c>
      <c r="K97" s="162">
        <f t="array" ref="K97">IF(ISERROR(G97/L97),"",G97/L97)</f>
        <v>0</v>
      </c>
      <c r="L97" s="160">
        <v>8</v>
      </c>
      <c r="M97" s="140">
        <f t="shared" si="37"/>
        <v>0</v>
      </c>
      <c r="N97" s="161">
        <f t="shared" si="40"/>
        <v>0</v>
      </c>
      <c r="O97" s="387"/>
      <c r="P97" s="387"/>
      <c r="Q97" s="387"/>
      <c r="R97" s="387"/>
      <c r="S97" s="387"/>
      <c r="T97" s="387"/>
      <c r="U97" s="387"/>
      <c r="V97" s="163">
        <f t="shared" si="41"/>
        <v>0</v>
      </c>
      <c r="W97" s="164" t="str">
        <f t="shared" si="42"/>
        <v/>
      </c>
      <c r="X97" s="163"/>
      <c r="Y97" s="163"/>
      <c r="Z97" s="163"/>
      <c r="AA97" s="163"/>
    </row>
    <row r="98" spans="1:27" ht="20.100000000000001" hidden="1" customHeight="1">
      <c r="A98" s="186">
        <v>200559</v>
      </c>
      <c r="B98" s="187" t="s">
        <v>228</v>
      </c>
      <c r="C98" s="246" t="s">
        <v>90</v>
      </c>
      <c r="D98" s="139">
        <v>5.03</v>
      </c>
      <c r="E98" s="139"/>
      <c r="F98" s="158"/>
      <c r="G98" s="159"/>
      <c r="H98" s="380">
        <f t="shared" si="36"/>
        <v>0</v>
      </c>
      <c r="I98" s="160"/>
      <c r="J98" s="161" t="str">
        <f t="array" ref="J98">IF(ISERROR(G98/I98),"",G98/I98)</f>
        <v/>
      </c>
      <c r="K98" s="162">
        <f t="array" ref="K98">IF(ISERROR(G98/L98),"",G98/L98)</f>
        <v>0</v>
      </c>
      <c r="L98" s="160">
        <v>8</v>
      </c>
      <c r="M98" s="140">
        <f t="shared" si="37"/>
        <v>0</v>
      </c>
      <c r="N98" s="161">
        <f t="shared" si="40"/>
        <v>0</v>
      </c>
      <c r="O98" s="387"/>
      <c r="P98" s="387"/>
      <c r="Q98" s="387"/>
      <c r="R98" s="387"/>
      <c r="S98" s="387"/>
      <c r="T98" s="387"/>
      <c r="U98" s="387"/>
      <c r="V98" s="163">
        <f t="shared" si="41"/>
        <v>0</v>
      </c>
      <c r="W98" s="164" t="str">
        <f t="shared" si="42"/>
        <v/>
      </c>
      <c r="X98" s="163"/>
      <c r="Y98" s="163"/>
      <c r="Z98" s="163"/>
      <c r="AA98" s="163"/>
    </row>
    <row r="99" spans="1:27" ht="20.100000000000001" hidden="1" customHeight="1">
      <c r="A99" s="186">
        <v>200556</v>
      </c>
      <c r="B99" s="187" t="s">
        <v>229</v>
      </c>
      <c r="C99" s="157" t="s">
        <v>186</v>
      </c>
      <c r="D99" s="139">
        <v>5.03</v>
      </c>
      <c r="E99" s="139"/>
      <c r="F99" s="158"/>
      <c r="G99" s="159"/>
      <c r="H99" s="380">
        <f t="shared" si="36"/>
        <v>0</v>
      </c>
      <c r="I99" s="160"/>
      <c r="J99" s="161" t="str">
        <f t="array" ref="J99">IF(ISERROR(G99/I99),"",G99/I99)</f>
        <v/>
      </c>
      <c r="K99" s="162">
        <f t="array" ref="K99">IF(ISERROR(G99/L99),"",G99/L99)</f>
        <v>0</v>
      </c>
      <c r="L99" s="160">
        <v>10</v>
      </c>
      <c r="M99" s="140">
        <f t="shared" si="37"/>
        <v>0</v>
      </c>
      <c r="N99" s="161">
        <f t="shared" si="40"/>
        <v>0</v>
      </c>
      <c r="O99" s="387"/>
      <c r="P99" s="387"/>
      <c r="Q99" s="387"/>
      <c r="R99" s="387"/>
      <c r="S99" s="387"/>
      <c r="T99" s="387"/>
      <c r="U99" s="387"/>
      <c r="V99" s="163">
        <f t="shared" si="41"/>
        <v>0</v>
      </c>
      <c r="W99" s="164" t="str">
        <f t="shared" si="42"/>
        <v/>
      </c>
      <c r="X99" s="163"/>
      <c r="Y99" s="163"/>
      <c r="Z99" s="163"/>
      <c r="AA99" s="163"/>
    </row>
    <row r="100" spans="1:27" ht="20.100000000000001" hidden="1" customHeight="1">
      <c r="A100" s="186">
        <v>200557</v>
      </c>
      <c r="B100" s="187" t="s">
        <v>229</v>
      </c>
      <c r="C100" s="157" t="s">
        <v>210</v>
      </c>
      <c r="D100" s="139">
        <v>5.03</v>
      </c>
      <c r="E100" s="139"/>
      <c r="F100" s="158"/>
      <c r="G100" s="159"/>
      <c r="H100" s="380">
        <f t="shared" si="36"/>
        <v>0</v>
      </c>
      <c r="I100" s="160"/>
      <c r="J100" s="161" t="str">
        <f t="array" ref="J100">IF(ISERROR(G100/I100),"",G100/I100)</f>
        <v/>
      </c>
      <c r="K100" s="162" t="str">
        <f t="array" ref="K100">IF(ISERROR(G100/L100),"",G100/L100)</f>
        <v/>
      </c>
      <c r="L100" s="160"/>
      <c r="M100" s="140" t="str">
        <f t="shared" si="37"/>
        <v/>
      </c>
      <c r="N100" s="161">
        <f t="shared" si="40"/>
        <v>0</v>
      </c>
      <c r="O100" s="387"/>
      <c r="P100" s="387"/>
      <c r="Q100" s="387"/>
      <c r="R100" s="387"/>
      <c r="S100" s="387"/>
      <c r="T100" s="387"/>
      <c r="U100" s="387"/>
      <c r="V100" s="163">
        <f t="shared" si="41"/>
        <v>0</v>
      </c>
      <c r="W100" s="164" t="str">
        <f t="shared" si="42"/>
        <v/>
      </c>
      <c r="X100" s="163"/>
      <c r="Y100" s="163"/>
      <c r="Z100" s="163"/>
      <c r="AA100" s="163"/>
    </row>
    <row r="101" spans="1:27" ht="20.100000000000001" hidden="1" customHeight="1">
      <c r="A101" s="186">
        <v>200558</v>
      </c>
      <c r="B101" s="187" t="s">
        <v>229</v>
      </c>
      <c r="C101" s="157" t="s">
        <v>193</v>
      </c>
      <c r="D101" s="139">
        <v>5.03</v>
      </c>
      <c r="E101" s="139"/>
      <c r="F101" s="158"/>
      <c r="G101" s="159"/>
      <c r="H101" s="380">
        <f t="shared" si="36"/>
        <v>0</v>
      </c>
      <c r="I101" s="160"/>
      <c r="J101" s="161" t="str">
        <f t="array" ref="J101">IF(ISERROR(G101/I101),"",G101/I101)</f>
        <v/>
      </c>
      <c r="K101" s="162" t="str">
        <f t="array" ref="K101">IF(ISERROR(G101/L101),"",G101/L101)</f>
        <v/>
      </c>
      <c r="L101" s="160"/>
      <c r="M101" s="140" t="str">
        <f t="shared" si="37"/>
        <v/>
      </c>
      <c r="N101" s="161">
        <f t="shared" si="40"/>
        <v>0</v>
      </c>
      <c r="O101" s="387"/>
      <c r="P101" s="387"/>
      <c r="Q101" s="387"/>
      <c r="R101" s="387"/>
      <c r="S101" s="387"/>
      <c r="T101" s="387"/>
      <c r="U101" s="387"/>
      <c r="V101" s="163">
        <f t="shared" si="41"/>
        <v>0</v>
      </c>
      <c r="W101" s="164" t="str">
        <f t="shared" si="42"/>
        <v/>
      </c>
      <c r="X101" s="163"/>
      <c r="Y101" s="163"/>
      <c r="Z101" s="163"/>
      <c r="AA101" s="163"/>
    </row>
    <row r="102" spans="1:27" ht="20.100000000000001" hidden="1" customHeight="1">
      <c r="A102" s="186">
        <v>200559</v>
      </c>
      <c r="B102" s="187" t="s">
        <v>229</v>
      </c>
      <c r="C102" s="157" t="s">
        <v>202</v>
      </c>
      <c r="D102" s="139">
        <v>5.03</v>
      </c>
      <c r="E102" s="139"/>
      <c r="F102" s="158"/>
      <c r="G102" s="159"/>
      <c r="H102" s="380">
        <f t="shared" si="36"/>
        <v>0</v>
      </c>
      <c r="I102" s="160"/>
      <c r="J102" s="161" t="str">
        <f t="array" ref="J102">IF(ISERROR(G102/I102),"",G102/I102)</f>
        <v/>
      </c>
      <c r="K102" s="162" t="str">
        <f t="array" ref="K102">IF(ISERROR(G102/L102),"",G102/L102)</f>
        <v/>
      </c>
      <c r="L102" s="160"/>
      <c r="M102" s="140" t="str">
        <f t="shared" si="37"/>
        <v/>
      </c>
      <c r="N102" s="161">
        <f t="shared" si="40"/>
        <v>0</v>
      </c>
      <c r="O102" s="387"/>
      <c r="P102" s="387"/>
      <c r="Q102" s="387"/>
      <c r="R102" s="387"/>
      <c r="S102" s="387"/>
      <c r="T102" s="387"/>
      <c r="U102" s="387"/>
      <c r="V102" s="163">
        <f t="shared" si="41"/>
        <v>0</v>
      </c>
      <c r="W102" s="164" t="str">
        <f t="shared" si="42"/>
        <v/>
      </c>
      <c r="X102" s="163"/>
      <c r="Y102" s="163"/>
      <c r="Z102" s="163"/>
      <c r="AA102" s="163"/>
    </row>
    <row r="103" spans="1:27" ht="20.100000000000001" hidden="1" customHeight="1">
      <c r="A103" s="157">
        <v>200947</v>
      </c>
      <c r="B103" s="379" t="s">
        <v>231</v>
      </c>
      <c r="C103" s="157" t="s">
        <v>188</v>
      </c>
      <c r="D103" s="139">
        <v>10.199999999999999</v>
      </c>
      <c r="E103" s="139"/>
      <c r="F103" s="158"/>
      <c r="G103" s="159"/>
      <c r="H103" s="380">
        <f t="shared" si="36"/>
        <v>0</v>
      </c>
      <c r="I103" s="160"/>
      <c r="J103" s="161" t="str">
        <f t="array" ref="J103">IF(ISERROR(G103/I103),"",G103/I103)</f>
        <v/>
      </c>
      <c r="K103" s="162">
        <f t="array" ref="K103">IF(ISERROR(G103/L103),"",G103/L103)</f>
        <v>0</v>
      </c>
      <c r="L103" s="160">
        <v>6</v>
      </c>
      <c r="M103" s="140">
        <f t="shared" si="37"/>
        <v>0</v>
      </c>
      <c r="N103" s="161">
        <f t="shared" si="40"/>
        <v>0</v>
      </c>
      <c r="O103" s="387"/>
      <c r="P103" s="387"/>
      <c r="Q103" s="387"/>
      <c r="R103" s="387"/>
      <c r="S103" s="387"/>
      <c r="T103" s="387"/>
      <c r="U103" s="387"/>
      <c r="V103" s="163">
        <f t="shared" ref="V103:V106" si="43">SUM(X103:AA103)</f>
        <v>0</v>
      </c>
      <c r="W103" s="164" t="str">
        <f t="shared" si="42"/>
        <v/>
      </c>
      <c r="X103" s="163"/>
      <c r="Y103" s="163"/>
      <c r="Z103" s="163"/>
      <c r="AA103" s="163"/>
    </row>
    <row r="104" spans="1:27" ht="20.100000000000001" hidden="1" customHeight="1">
      <c r="A104" s="157">
        <v>200945</v>
      </c>
      <c r="B104" s="379" t="s">
        <v>231</v>
      </c>
      <c r="C104" s="157" t="s">
        <v>186</v>
      </c>
      <c r="D104" s="139">
        <v>10.199999999999999</v>
      </c>
      <c r="E104" s="139"/>
      <c r="F104" s="158"/>
      <c r="G104" s="159"/>
      <c r="H104" s="380">
        <f t="shared" si="36"/>
        <v>0</v>
      </c>
      <c r="I104" s="160"/>
      <c r="J104" s="161" t="str">
        <f t="array" ref="J104">IF(ISERROR(G104/I104),"",G104/I104)</f>
        <v/>
      </c>
      <c r="K104" s="162">
        <f t="array" ref="K104">IF(ISERROR(G104/L104),"",G104/L104)</f>
        <v>0</v>
      </c>
      <c r="L104" s="160">
        <v>6</v>
      </c>
      <c r="M104" s="140">
        <f t="shared" si="37"/>
        <v>0</v>
      </c>
      <c r="N104" s="161">
        <f t="shared" si="40"/>
        <v>0</v>
      </c>
      <c r="O104" s="387"/>
      <c r="P104" s="387"/>
      <c r="Q104" s="387"/>
      <c r="R104" s="387"/>
      <c r="S104" s="387"/>
      <c r="T104" s="387"/>
      <c r="U104" s="387"/>
      <c r="V104" s="163">
        <f t="shared" si="43"/>
        <v>0</v>
      </c>
      <c r="W104" s="164" t="str">
        <f t="shared" si="42"/>
        <v/>
      </c>
      <c r="X104" s="163"/>
      <c r="Y104" s="163"/>
      <c r="Z104" s="163"/>
      <c r="AA104" s="163"/>
    </row>
    <row r="105" spans="1:27" ht="20.100000000000001" hidden="1" customHeight="1">
      <c r="A105" s="157">
        <v>200946</v>
      </c>
      <c r="B105" s="379" t="s">
        <v>231</v>
      </c>
      <c r="C105" s="157" t="s">
        <v>230</v>
      </c>
      <c r="D105" s="139">
        <v>10.199999999999999</v>
      </c>
      <c r="E105" s="139"/>
      <c r="F105" s="158"/>
      <c r="G105" s="159"/>
      <c r="H105" s="380">
        <f t="shared" si="36"/>
        <v>0</v>
      </c>
      <c r="I105" s="160"/>
      <c r="J105" s="161" t="str">
        <f t="array" ref="J105">IF(ISERROR(G105/I105),"",G105/I105)</f>
        <v/>
      </c>
      <c r="K105" s="162">
        <f t="array" ref="K105">IF(ISERROR(G105/L105),"",G105/L105)</f>
        <v>0</v>
      </c>
      <c r="L105" s="160">
        <v>6</v>
      </c>
      <c r="M105" s="140">
        <f t="shared" si="37"/>
        <v>0</v>
      </c>
      <c r="N105" s="161">
        <f t="shared" si="40"/>
        <v>0</v>
      </c>
      <c r="O105" s="387"/>
      <c r="P105" s="387"/>
      <c r="Q105" s="387"/>
      <c r="R105" s="387"/>
      <c r="S105" s="387"/>
      <c r="T105" s="387"/>
      <c r="U105" s="387"/>
      <c r="V105" s="163">
        <f t="shared" si="43"/>
        <v>0</v>
      </c>
      <c r="W105" s="164" t="str">
        <f t="shared" si="42"/>
        <v/>
      </c>
      <c r="X105" s="163"/>
      <c r="Y105" s="163"/>
      <c r="Z105" s="163"/>
      <c r="AA105" s="163"/>
    </row>
    <row r="106" spans="1:27" ht="20.100000000000001" hidden="1" customHeight="1">
      <c r="A106" s="157">
        <v>200944</v>
      </c>
      <c r="B106" s="379" t="s">
        <v>231</v>
      </c>
      <c r="C106" s="157" t="s">
        <v>193</v>
      </c>
      <c r="D106" s="139">
        <v>10.199999999999999</v>
      </c>
      <c r="E106" s="139"/>
      <c r="F106" s="158"/>
      <c r="G106" s="159"/>
      <c r="H106" s="380">
        <f t="shared" si="36"/>
        <v>0</v>
      </c>
      <c r="I106" s="160"/>
      <c r="J106" s="161" t="str">
        <f t="array" ref="J106">IF(ISERROR(G106/I106),"",G106/I106)</f>
        <v/>
      </c>
      <c r="K106" s="162">
        <f t="array" ref="K106">IF(ISERROR(G106/L106),"",G106/L106)</f>
        <v>0</v>
      </c>
      <c r="L106" s="160">
        <v>6</v>
      </c>
      <c r="M106" s="140">
        <f t="shared" si="37"/>
        <v>0</v>
      </c>
      <c r="N106" s="161">
        <f t="shared" si="40"/>
        <v>0</v>
      </c>
      <c r="O106" s="387"/>
      <c r="P106" s="387"/>
      <c r="Q106" s="387"/>
      <c r="R106" s="387"/>
      <c r="S106" s="387"/>
      <c r="T106" s="387"/>
      <c r="U106" s="387"/>
      <c r="V106" s="163">
        <f t="shared" si="43"/>
        <v>0</v>
      </c>
      <c r="W106" s="164" t="str">
        <f t="shared" si="42"/>
        <v/>
      </c>
      <c r="X106" s="163"/>
      <c r="Y106" s="163"/>
      <c r="Z106" s="163"/>
      <c r="AA106" s="163"/>
    </row>
    <row r="107" spans="1:27" ht="20.100000000000001" hidden="1" customHeight="1">
      <c r="A107" s="157">
        <v>201372</v>
      </c>
      <c r="B107" s="379" t="s">
        <v>415</v>
      </c>
      <c r="C107" s="232" t="s">
        <v>417</v>
      </c>
      <c r="D107" s="139">
        <v>5</v>
      </c>
      <c r="E107" s="139"/>
      <c r="F107" s="158"/>
      <c r="G107" s="159"/>
      <c r="H107" s="380">
        <f t="shared" si="36"/>
        <v>0</v>
      </c>
      <c r="I107" s="160"/>
      <c r="J107" s="161"/>
      <c r="K107" s="162">
        <f t="array" ref="K107">IF(ISERROR(G107/L107),"",G107/L107)</f>
        <v>0</v>
      </c>
      <c r="L107" s="160">
        <v>5</v>
      </c>
      <c r="M107" s="140">
        <f t="shared" si="37"/>
        <v>0</v>
      </c>
      <c r="N107" s="161">
        <f t="shared" si="40"/>
        <v>0</v>
      </c>
      <c r="O107" s="387"/>
      <c r="P107" s="387"/>
      <c r="Q107" s="387"/>
      <c r="R107" s="387"/>
      <c r="S107" s="387"/>
      <c r="T107" s="387"/>
      <c r="U107" s="387"/>
      <c r="V107" s="163"/>
      <c r="W107" s="164"/>
      <c r="X107" s="163"/>
      <c r="Y107" s="163"/>
      <c r="Z107" s="163"/>
      <c r="AA107" s="163"/>
    </row>
    <row r="108" spans="1:27" ht="20.100000000000001" hidden="1" customHeight="1">
      <c r="A108" s="157">
        <v>201374</v>
      </c>
      <c r="B108" s="379" t="s">
        <v>415</v>
      </c>
      <c r="C108" s="232" t="s">
        <v>425</v>
      </c>
      <c r="D108" s="139">
        <v>5</v>
      </c>
      <c r="E108" s="139"/>
      <c r="F108" s="158"/>
      <c r="G108" s="159"/>
      <c r="H108" s="380">
        <f t="shared" si="36"/>
        <v>0</v>
      </c>
      <c r="I108" s="160"/>
      <c r="J108" s="161"/>
      <c r="K108" s="162">
        <f t="array" ref="K108">IF(ISERROR(G108/L108),"",G108/L108)</f>
        <v>0</v>
      </c>
      <c r="L108" s="160">
        <v>5</v>
      </c>
      <c r="M108" s="140">
        <f t="shared" si="37"/>
        <v>0</v>
      </c>
      <c r="N108" s="161">
        <f t="shared" si="40"/>
        <v>0</v>
      </c>
      <c r="O108" s="387"/>
      <c r="P108" s="387"/>
      <c r="Q108" s="387"/>
      <c r="R108" s="387"/>
      <c r="S108" s="387"/>
      <c r="T108" s="387"/>
      <c r="U108" s="387"/>
      <c r="V108" s="163"/>
      <c r="W108" s="164"/>
      <c r="X108" s="163"/>
      <c r="Y108" s="163"/>
      <c r="Z108" s="163"/>
      <c r="AA108" s="163"/>
    </row>
    <row r="109" spans="1:27" ht="20.100000000000001" hidden="1" customHeight="1">
      <c r="A109" s="157">
        <v>201373</v>
      </c>
      <c r="B109" s="379" t="s">
        <v>427</v>
      </c>
      <c r="C109" s="232" t="s">
        <v>428</v>
      </c>
      <c r="D109" s="139">
        <v>5</v>
      </c>
      <c r="E109" s="139"/>
      <c r="F109" s="158"/>
      <c r="G109" s="159"/>
      <c r="H109" s="380">
        <f t="shared" si="36"/>
        <v>0</v>
      </c>
      <c r="I109" s="160"/>
      <c r="J109" s="161"/>
      <c r="K109" s="162">
        <f t="array" ref="K109">IF(ISERROR(G109/L109),"",G109/L109)</f>
        <v>0</v>
      </c>
      <c r="L109" s="160">
        <v>5</v>
      </c>
      <c r="M109" s="140">
        <f t="shared" si="37"/>
        <v>0</v>
      </c>
      <c r="N109" s="161">
        <f t="shared" si="40"/>
        <v>0</v>
      </c>
      <c r="O109" s="387"/>
      <c r="P109" s="387"/>
      <c r="Q109" s="387"/>
      <c r="R109" s="387"/>
      <c r="S109" s="387"/>
      <c r="T109" s="387"/>
      <c r="U109" s="387"/>
      <c r="V109" s="163"/>
      <c r="W109" s="164"/>
      <c r="X109" s="163"/>
      <c r="Y109" s="163"/>
      <c r="Z109" s="163"/>
      <c r="AA109" s="163"/>
    </row>
    <row r="110" spans="1:27" ht="20.100000000000001" hidden="1" customHeight="1">
      <c r="A110" s="157">
        <v>201066</v>
      </c>
      <c r="B110" s="379" t="s">
        <v>361</v>
      </c>
      <c r="C110" s="232" t="s">
        <v>392</v>
      </c>
      <c r="D110" s="139">
        <v>5</v>
      </c>
      <c r="E110" s="139"/>
      <c r="F110" s="158"/>
      <c r="G110" s="159"/>
      <c r="H110" s="380">
        <f t="shared" si="36"/>
        <v>0</v>
      </c>
      <c r="I110" s="160"/>
      <c r="J110" s="161"/>
      <c r="K110" s="162">
        <f t="array" ref="K110">IF(ISERROR(G110/L110),"",G110/L110)</f>
        <v>0</v>
      </c>
      <c r="L110" s="160">
        <v>5</v>
      </c>
      <c r="M110" s="140">
        <f t="shared" si="37"/>
        <v>0</v>
      </c>
      <c r="N110" s="161">
        <f t="shared" si="40"/>
        <v>0</v>
      </c>
      <c r="O110" s="387"/>
      <c r="P110" s="387"/>
      <c r="Q110" s="387"/>
      <c r="R110" s="387"/>
      <c r="S110" s="387"/>
      <c r="T110" s="387"/>
      <c r="U110" s="387"/>
      <c r="V110" s="163"/>
      <c r="W110" s="164"/>
      <c r="X110" s="163"/>
      <c r="Y110" s="163"/>
      <c r="Z110" s="163"/>
      <c r="AA110" s="163"/>
    </row>
    <row r="111" spans="1:27" ht="20.100000000000001" hidden="1" customHeight="1">
      <c r="A111" s="157">
        <v>201064</v>
      </c>
      <c r="B111" s="379" t="s">
        <v>363</v>
      </c>
      <c r="C111" s="157" t="s">
        <v>365</v>
      </c>
      <c r="D111" s="139">
        <v>5</v>
      </c>
      <c r="E111" s="139"/>
      <c r="F111" s="158"/>
      <c r="G111" s="159"/>
      <c r="H111" s="380">
        <f t="shared" si="36"/>
        <v>0</v>
      </c>
      <c r="I111" s="160"/>
      <c r="J111" s="161"/>
      <c r="K111" s="162">
        <f t="array" ref="K111">IF(ISERROR(G111/L111),"",G111/L111)</f>
        <v>0</v>
      </c>
      <c r="L111" s="160">
        <v>5</v>
      </c>
      <c r="M111" s="140">
        <f t="shared" si="37"/>
        <v>0</v>
      </c>
      <c r="N111" s="161">
        <f t="shared" si="40"/>
        <v>0</v>
      </c>
      <c r="O111" s="387"/>
      <c r="P111" s="387"/>
      <c r="Q111" s="387"/>
      <c r="R111" s="387"/>
      <c r="S111" s="387"/>
      <c r="T111" s="387"/>
      <c r="U111" s="387"/>
      <c r="V111" s="163"/>
      <c r="W111" s="164"/>
      <c r="X111" s="163"/>
      <c r="Y111" s="163"/>
      <c r="Z111" s="163"/>
      <c r="AA111" s="163"/>
    </row>
    <row r="112" spans="1:27" ht="20.100000000000001" hidden="1" customHeight="1">
      <c r="A112" s="157">
        <v>201065</v>
      </c>
      <c r="B112" s="379" t="s">
        <v>363</v>
      </c>
      <c r="C112" s="157" t="s">
        <v>367</v>
      </c>
      <c r="D112" s="139">
        <v>5</v>
      </c>
      <c r="E112" s="139"/>
      <c r="F112" s="158"/>
      <c r="G112" s="159"/>
      <c r="H112" s="380">
        <f t="shared" si="36"/>
        <v>0</v>
      </c>
      <c r="I112" s="160"/>
      <c r="J112" s="161"/>
      <c r="K112" s="162">
        <f t="array" ref="K112">IF(ISERROR(G112/L112),"",G112/L112)</f>
        <v>0</v>
      </c>
      <c r="L112" s="160">
        <v>5</v>
      </c>
      <c r="M112" s="140">
        <f t="shared" si="37"/>
        <v>0</v>
      </c>
      <c r="N112" s="161">
        <f t="shared" si="40"/>
        <v>0</v>
      </c>
      <c r="O112" s="387"/>
      <c r="P112" s="387"/>
      <c r="Q112" s="387"/>
      <c r="R112" s="387"/>
      <c r="S112" s="387"/>
      <c r="T112" s="387"/>
      <c r="U112" s="387"/>
      <c r="V112" s="163"/>
      <c r="W112" s="164"/>
      <c r="X112" s="163"/>
      <c r="Y112" s="163"/>
      <c r="Z112" s="163"/>
      <c r="AA112" s="163"/>
    </row>
    <row r="113" spans="1:27" ht="20.100000000000001" hidden="1" customHeight="1">
      <c r="A113" s="186">
        <v>200088</v>
      </c>
      <c r="B113" s="187" t="s">
        <v>232</v>
      </c>
      <c r="C113" s="157" t="s">
        <v>194</v>
      </c>
      <c r="D113" s="139">
        <v>5.0599999999999996</v>
      </c>
      <c r="E113" s="139"/>
      <c r="F113" s="158"/>
      <c r="G113" s="159"/>
      <c r="H113" s="380">
        <f t="shared" si="36"/>
        <v>0</v>
      </c>
      <c r="I113" s="160"/>
      <c r="J113" s="161" t="str">
        <f t="array" ref="J113">IF(ISERROR(G113/I113),"",G113/I113)</f>
        <v/>
      </c>
      <c r="K113" s="162">
        <f t="array" ref="K113">IF(ISERROR(G113/L113),"",G113/L113)</f>
        <v>0</v>
      </c>
      <c r="L113" s="160">
        <v>15.5</v>
      </c>
      <c r="M113" s="140">
        <f t="shared" si="37"/>
        <v>0</v>
      </c>
      <c r="N113" s="161">
        <f t="shared" si="40"/>
        <v>0</v>
      </c>
      <c r="O113" s="387"/>
      <c r="P113" s="387"/>
      <c r="Q113" s="387"/>
      <c r="R113" s="387"/>
      <c r="S113" s="387"/>
      <c r="T113" s="387"/>
      <c r="U113" s="387"/>
      <c r="V113" s="163">
        <f t="shared" ref="V113:V114" si="44">SUM(X113:AA113)</f>
        <v>0</v>
      </c>
      <c r="W113" s="164" t="str">
        <f t="shared" ref="W113:W114" si="45">IF(ISERROR(V113/G113),"",V113/G113)</f>
        <v/>
      </c>
      <c r="X113" s="163"/>
      <c r="Y113" s="163"/>
      <c r="Z113" s="163"/>
      <c r="AA113" s="163"/>
    </row>
    <row r="114" spans="1:27" ht="20.100000000000001" hidden="1" customHeight="1">
      <c r="A114" s="186">
        <v>200089</v>
      </c>
      <c r="B114" s="187" t="s">
        <v>232</v>
      </c>
      <c r="C114" s="157" t="s">
        <v>210</v>
      </c>
      <c r="D114" s="139">
        <v>5.0599999999999996</v>
      </c>
      <c r="E114" s="139"/>
      <c r="F114" s="158"/>
      <c r="G114" s="159"/>
      <c r="H114" s="380">
        <f t="shared" si="36"/>
        <v>0</v>
      </c>
      <c r="I114" s="160"/>
      <c r="J114" s="161" t="str">
        <f t="array" ref="J114">IF(ISERROR(G114/I114),"",G114/I114)</f>
        <v/>
      </c>
      <c r="K114" s="162">
        <f t="array" ref="K114">IF(ISERROR(G114/L114),"",G114/L114)</f>
        <v>0</v>
      </c>
      <c r="L114" s="160">
        <v>15.5</v>
      </c>
      <c r="M114" s="140">
        <f t="shared" si="37"/>
        <v>0</v>
      </c>
      <c r="N114" s="161">
        <f t="shared" si="40"/>
        <v>0</v>
      </c>
      <c r="O114" s="387"/>
      <c r="P114" s="387"/>
      <c r="Q114" s="387"/>
      <c r="R114" s="387"/>
      <c r="S114" s="387"/>
      <c r="T114" s="387"/>
      <c r="U114" s="387"/>
      <c r="V114" s="163">
        <f t="shared" si="44"/>
        <v>0</v>
      </c>
      <c r="W114" s="164" t="str">
        <f t="shared" si="45"/>
        <v/>
      </c>
      <c r="X114" s="163"/>
      <c r="Y114" s="163"/>
      <c r="Z114" s="163"/>
      <c r="AA114" s="163"/>
    </row>
    <row r="115" spans="1:27" ht="20.100000000000001" hidden="1" customHeight="1">
      <c r="A115" s="186">
        <v>201383</v>
      </c>
      <c r="B115" s="187" t="s">
        <v>446</v>
      </c>
      <c r="C115" s="232" t="s">
        <v>73</v>
      </c>
      <c r="D115" s="139">
        <v>5</v>
      </c>
      <c r="E115" s="139"/>
      <c r="F115" s="158"/>
      <c r="G115" s="159"/>
      <c r="H115" s="380">
        <f t="shared" si="36"/>
        <v>0</v>
      </c>
      <c r="I115" s="160"/>
      <c r="J115" s="161"/>
      <c r="K115" s="162">
        <f t="array" ref="K115">IF(ISERROR(G115/L115),"",G115/L115)</f>
        <v>0</v>
      </c>
      <c r="L115" s="160">
        <v>24</v>
      </c>
      <c r="M115" s="140"/>
      <c r="N115" s="161"/>
      <c r="O115" s="387"/>
      <c r="P115" s="387"/>
      <c r="Q115" s="387"/>
      <c r="R115" s="387"/>
      <c r="S115" s="387"/>
      <c r="T115" s="387"/>
      <c r="U115" s="387"/>
      <c r="V115" s="163"/>
      <c r="W115" s="164"/>
      <c r="X115" s="163"/>
      <c r="Y115" s="163"/>
      <c r="Z115" s="163"/>
      <c r="AA115" s="163"/>
    </row>
    <row r="116" spans="1:27" ht="20.100000000000001" hidden="1" customHeight="1">
      <c r="A116" s="186">
        <v>201384</v>
      </c>
      <c r="B116" s="187" t="s">
        <v>446</v>
      </c>
      <c r="C116" s="232" t="s">
        <v>60</v>
      </c>
      <c r="D116" s="139">
        <v>5</v>
      </c>
      <c r="E116" s="139"/>
      <c r="F116" s="158"/>
      <c r="G116" s="159"/>
      <c r="H116" s="380">
        <f t="shared" si="36"/>
        <v>0</v>
      </c>
      <c r="I116" s="160"/>
      <c r="J116" s="161"/>
      <c r="K116" s="162">
        <f t="array" ref="K116">IF(ISERROR(G116/L116),"",G116/L116)</f>
        <v>0</v>
      </c>
      <c r="L116" s="160">
        <v>24</v>
      </c>
      <c r="M116" s="140"/>
      <c r="N116" s="161"/>
      <c r="O116" s="387"/>
      <c r="P116" s="387"/>
      <c r="Q116" s="387"/>
      <c r="R116" s="387"/>
      <c r="S116" s="387"/>
      <c r="T116" s="387"/>
      <c r="U116" s="387"/>
      <c r="V116" s="163"/>
      <c r="W116" s="164"/>
      <c r="X116" s="163"/>
      <c r="Y116" s="163"/>
      <c r="Z116" s="163"/>
      <c r="AA116" s="163"/>
    </row>
    <row r="117" spans="1:27" ht="20.100000000000001" hidden="1" customHeight="1">
      <c r="A117" s="186">
        <v>201385</v>
      </c>
      <c r="B117" s="187" t="s">
        <v>446</v>
      </c>
      <c r="C117" s="232" t="s">
        <v>449</v>
      </c>
      <c r="D117" s="139">
        <v>5</v>
      </c>
      <c r="E117" s="139"/>
      <c r="F117" s="158"/>
      <c r="G117" s="159"/>
      <c r="H117" s="380">
        <f t="shared" si="36"/>
        <v>0</v>
      </c>
      <c r="I117" s="160"/>
      <c r="J117" s="161"/>
      <c r="K117" s="162">
        <f t="array" ref="K117">IF(ISERROR(G117/L117),"",G117/L117)</f>
        <v>0</v>
      </c>
      <c r="L117" s="160">
        <v>24</v>
      </c>
      <c r="M117" s="140"/>
      <c r="N117" s="161"/>
      <c r="O117" s="387"/>
      <c r="P117" s="387"/>
      <c r="Q117" s="387"/>
      <c r="R117" s="387"/>
      <c r="S117" s="387"/>
      <c r="T117" s="387"/>
      <c r="U117" s="387"/>
      <c r="V117" s="163"/>
      <c r="W117" s="164"/>
      <c r="X117" s="163"/>
      <c r="Y117" s="163"/>
      <c r="Z117" s="163"/>
      <c r="AA117" s="163"/>
    </row>
    <row r="118" spans="1:27" ht="20.100000000000001" hidden="1" customHeight="1">
      <c r="A118" s="186">
        <v>200121</v>
      </c>
      <c r="B118" s="187" t="s">
        <v>233</v>
      </c>
      <c r="C118" s="157" t="s">
        <v>211</v>
      </c>
      <c r="D118" s="139">
        <v>5.07</v>
      </c>
      <c r="E118" s="139"/>
      <c r="F118" s="158"/>
      <c r="G118" s="159"/>
      <c r="H118" s="380">
        <f t="shared" si="36"/>
        <v>0</v>
      </c>
      <c r="I118" s="160"/>
      <c r="J118" s="161" t="str">
        <f t="array" ref="J118">IF(ISERROR(G118/I118),"",G118/I118)</f>
        <v/>
      </c>
      <c r="K118" s="162">
        <f t="array" ref="K118">IF(ISERROR(G118/L118),"",G118/L118)</f>
        <v>0</v>
      </c>
      <c r="L118" s="160">
        <v>9</v>
      </c>
      <c r="M118" s="140">
        <f t="shared" ref="M118:M120" si="46">IF(ISERROR(I118-K118),"",I118-K118)</f>
        <v>0</v>
      </c>
      <c r="N118" s="161">
        <f t="shared" ref="N118:N120" si="47">SUM(O118:U118)</f>
        <v>0</v>
      </c>
      <c r="O118" s="387"/>
      <c r="P118" s="387"/>
      <c r="Q118" s="387"/>
      <c r="R118" s="387"/>
      <c r="S118" s="387"/>
      <c r="T118" s="387"/>
      <c r="U118" s="387"/>
      <c r="V118" s="163">
        <f t="shared" ref="V118:V120" si="48">SUM(X118:AA118)</f>
        <v>0</v>
      </c>
      <c r="W118" s="164" t="str">
        <f t="shared" ref="W118:W142" si="49">IF(ISERROR(V118/G118),"",V118/G118)</f>
        <v/>
      </c>
      <c r="X118" s="163"/>
      <c r="Y118" s="163"/>
      <c r="Z118" s="163"/>
      <c r="AA118" s="163"/>
    </row>
    <row r="119" spans="1:27" ht="20.100000000000001" hidden="1" customHeight="1">
      <c r="A119" s="186">
        <v>200164</v>
      </c>
      <c r="B119" s="187" t="s">
        <v>233</v>
      </c>
      <c r="C119" s="157" t="s">
        <v>186</v>
      </c>
      <c r="D119" s="139">
        <v>5.07</v>
      </c>
      <c r="E119" s="139"/>
      <c r="F119" s="158"/>
      <c r="G119" s="159"/>
      <c r="H119" s="380">
        <f t="shared" si="36"/>
        <v>0</v>
      </c>
      <c r="I119" s="160"/>
      <c r="J119" s="161" t="str">
        <f t="array" ref="J119">IF(ISERROR(G119/I119),"",G119/I119)</f>
        <v/>
      </c>
      <c r="K119" s="162">
        <f t="array" ref="K119">IF(ISERROR(G119/L119),"",G119/L119)</f>
        <v>0</v>
      </c>
      <c r="L119" s="160">
        <v>9</v>
      </c>
      <c r="M119" s="140">
        <f t="shared" si="46"/>
        <v>0</v>
      </c>
      <c r="N119" s="161">
        <f t="shared" si="47"/>
        <v>0</v>
      </c>
      <c r="O119" s="387"/>
      <c r="P119" s="387"/>
      <c r="Q119" s="387"/>
      <c r="R119" s="387"/>
      <c r="S119" s="387"/>
      <c r="T119" s="387"/>
      <c r="U119" s="387"/>
      <c r="V119" s="163">
        <f t="shared" si="48"/>
        <v>0</v>
      </c>
      <c r="W119" s="164" t="str">
        <f t="shared" si="49"/>
        <v/>
      </c>
      <c r="X119" s="163"/>
      <c r="Y119" s="163"/>
      <c r="Z119" s="163"/>
      <c r="AA119" s="163"/>
    </row>
    <row r="120" spans="1:27" ht="20.100000000000001" hidden="1" customHeight="1">
      <c r="A120" s="186">
        <v>200165</v>
      </c>
      <c r="B120" s="187" t="s">
        <v>233</v>
      </c>
      <c r="C120" s="157" t="s">
        <v>193</v>
      </c>
      <c r="D120" s="139">
        <v>5.0599999999999996</v>
      </c>
      <c r="E120" s="139"/>
      <c r="F120" s="189"/>
      <c r="G120" s="159"/>
      <c r="H120" s="380">
        <f t="shared" si="36"/>
        <v>0</v>
      </c>
      <c r="I120" s="160"/>
      <c r="J120" s="161" t="str">
        <f t="array" ref="J120">IF(ISERROR(G120/I120),"",G120/I120)</f>
        <v/>
      </c>
      <c r="K120" s="380">
        <f t="array" ref="K120">IF(ISERROR(G120/L120),"",G120/L120)</f>
        <v>0</v>
      </c>
      <c r="L120" s="160">
        <v>9</v>
      </c>
      <c r="M120" s="140">
        <f t="shared" si="46"/>
        <v>0</v>
      </c>
      <c r="N120" s="161">
        <f t="shared" si="47"/>
        <v>0</v>
      </c>
      <c r="O120" s="387"/>
      <c r="P120" s="387"/>
      <c r="Q120" s="387"/>
      <c r="R120" s="387"/>
      <c r="S120" s="387"/>
      <c r="T120" s="387"/>
      <c r="U120" s="387"/>
      <c r="V120" s="163">
        <f t="shared" si="48"/>
        <v>0</v>
      </c>
      <c r="W120" s="164" t="str">
        <f t="shared" si="49"/>
        <v/>
      </c>
      <c r="X120" s="163"/>
      <c r="Y120" s="163"/>
      <c r="Z120" s="163"/>
      <c r="AA120" s="163"/>
    </row>
    <row r="121" spans="1:27" ht="20.100000000000001" hidden="1" customHeight="1">
      <c r="A121" s="465" t="s">
        <v>234</v>
      </c>
      <c r="B121" s="466"/>
      <c r="C121" s="388" t="s">
        <v>209</v>
      </c>
      <c r="D121" s="177"/>
      <c r="E121" s="177"/>
      <c r="F121" s="178"/>
      <c r="G121" s="179">
        <f>SUM(G87:G120)</f>
        <v>0</v>
      </c>
      <c r="H121" s="180">
        <f>SUM(H87:H120)</f>
        <v>0</v>
      </c>
      <c r="I121" s="180">
        <f>SUM(I87:I120)</f>
        <v>0</v>
      </c>
      <c r="J121" s="161" t="str">
        <f t="array" ref="J121">IF(ISERROR(G121/I121),"",G121/I121)</f>
        <v/>
      </c>
      <c r="K121" s="180">
        <f>SUM(K87:K120)</f>
        <v>0</v>
      </c>
      <c r="L121" s="181"/>
      <c r="M121" s="185">
        <f t="shared" ref="M121:V121" si="50">SUM(M87:M120)</f>
        <v>0</v>
      </c>
      <c r="N121" s="180">
        <f t="shared" si="50"/>
        <v>0</v>
      </c>
      <c r="O121" s="182">
        <f t="shared" si="50"/>
        <v>0</v>
      </c>
      <c r="P121" s="182">
        <f t="shared" si="50"/>
        <v>0</v>
      </c>
      <c r="Q121" s="182">
        <f t="shared" si="50"/>
        <v>0</v>
      </c>
      <c r="R121" s="182">
        <f t="shared" si="50"/>
        <v>0</v>
      </c>
      <c r="S121" s="182">
        <f t="shared" si="50"/>
        <v>0</v>
      </c>
      <c r="T121" s="182">
        <f t="shared" si="50"/>
        <v>0</v>
      </c>
      <c r="U121" s="182">
        <f t="shared" si="50"/>
        <v>0</v>
      </c>
      <c r="V121" s="183">
        <f t="shared" si="50"/>
        <v>0</v>
      </c>
      <c r="W121" s="164" t="str">
        <f t="shared" si="49"/>
        <v/>
      </c>
      <c r="X121" s="183">
        <f>SUM(X87:X120)</f>
        <v>0</v>
      </c>
      <c r="Y121" s="183">
        <f>SUM(Y87:Y120)</f>
        <v>0</v>
      </c>
      <c r="Z121" s="183">
        <f>SUM(Z87:Z120)</f>
        <v>0</v>
      </c>
      <c r="AA121" s="183">
        <f>SUM(AA87:AA120)</f>
        <v>0</v>
      </c>
    </row>
    <row r="122" spans="1:27" ht="20.100000000000001" hidden="1" customHeight="1">
      <c r="A122" s="157">
        <v>200036</v>
      </c>
      <c r="B122" s="166" t="s">
        <v>235</v>
      </c>
      <c r="C122" s="157" t="s">
        <v>236</v>
      </c>
      <c r="D122" s="139">
        <v>5.03</v>
      </c>
      <c r="E122" s="139"/>
      <c r="F122" s="158"/>
      <c r="G122" s="159"/>
      <c r="H122" s="380">
        <f t="shared" ref="H122:H136" si="51">D122*G122</f>
        <v>0</v>
      </c>
      <c r="I122" s="160"/>
      <c r="J122" s="161" t="str">
        <f t="array" ref="J122">IF(ISERROR(G122/I122),"",G122/I122)</f>
        <v/>
      </c>
      <c r="K122" s="162">
        <f t="array" ref="K122">IF(ISERROR(G122/L122),"",G122/L122)</f>
        <v>0</v>
      </c>
      <c r="L122" s="160">
        <v>25</v>
      </c>
      <c r="M122" s="140">
        <f t="shared" ref="M122:M136" si="52">IF(ISERROR(I122-K122),"",I122-K122)</f>
        <v>0</v>
      </c>
      <c r="N122" s="161">
        <f t="shared" ref="N122:N136" si="53">SUM(O122:U122)</f>
        <v>0</v>
      </c>
      <c r="O122" s="387"/>
      <c r="P122" s="387"/>
      <c r="Q122" s="387"/>
      <c r="R122" s="387"/>
      <c r="S122" s="387"/>
      <c r="T122" s="387"/>
      <c r="U122" s="387"/>
      <c r="V122" s="163">
        <f t="shared" ref="V122:V136" si="54">SUM(X122:AA122)</f>
        <v>0</v>
      </c>
      <c r="W122" s="164" t="str">
        <f t="shared" si="49"/>
        <v/>
      </c>
      <c r="X122" s="163"/>
      <c r="Y122" s="163"/>
      <c r="Z122" s="163"/>
      <c r="AA122" s="163"/>
    </row>
    <row r="123" spans="1:27" ht="20.100000000000001" hidden="1" customHeight="1">
      <c r="A123" s="157">
        <v>200037</v>
      </c>
      <c r="B123" s="166" t="s">
        <v>235</v>
      </c>
      <c r="C123" s="157" t="s">
        <v>211</v>
      </c>
      <c r="D123" s="139">
        <v>5.03</v>
      </c>
      <c r="E123" s="139"/>
      <c r="F123" s="158"/>
      <c r="G123" s="159"/>
      <c r="H123" s="380">
        <f t="shared" si="51"/>
        <v>0</v>
      </c>
      <c r="I123" s="160"/>
      <c r="J123" s="161" t="str">
        <f t="array" ref="J123">IF(ISERROR(G123/I123),"",G123/I123)</f>
        <v/>
      </c>
      <c r="K123" s="162">
        <f t="array" ref="K123">IF(ISERROR(G123/L123),"",G123/L123)</f>
        <v>0</v>
      </c>
      <c r="L123" s="160">
        <v>25</v>
      </c>
      <c r="M123" s="140">
        <f t="shared" si="52"/>
        <v>0</v>
      </c>
      <c r="N123" s="161">
        <f t="shared" si="53"/>
        <v>0</v>
      </c>
      <c r="O123" s="387"/>
      <c r="P123" s="387"/>
      <c r="Q123" s="387"/>
      <c r="R123" s="387"/>
      <c r="S123" s="387"/>
      <c r="T123" s="387"/>
      <c r="U123" s="387"/>
      <c r="V123" s="163">
        <f t="shared" si="54"/>
        <v>0</v>
      </c>
      <c r="W123" s="164" t="str">
        <f t="shared" si="49"/>
        <v/>
      </c>
      <c r="X123" s="163"/>
      <c r="Y123" s="163"/>
      <c r="Z123" s="163"/>
      <c r="AA123" s="163"/>
    </row>
    <row r="124" spans="1:27" ht="20.100000000000001" hidden="1" customHeight="1">
      <c r="A124" s="165">
        <v>200074</v>
      </c>
      <c r="B124" s="166" t="s">
        <v>191</v>
      </c>
      <c r="C124" s="157" t="s">
        <v>201</v>
      </c>
      <c r="D124" s="139">
        <v>5.04</v>
      </c>
      <c r="E124" s="139"/>
      <c r="F124" s="158"/>
      <c r="G124" s="159"/>
      <c r="H124" s="380">
        <f t="shared" si="51"/>
        <v>0</v>
      </c>
      <c r="I124" s="160"/>
      <c r="J124" s="161" t="str">
        <f t="array" ref="J124">IF(ISERROR(G124/I124),"",G124/I124)</f>
        <v/>
      </c>
      <c r="K124" s="162">
        <f t="array" ref="K124">IF(ISERROR(G124/L124),"",G124/L124)</f>
        <v>0</v>
      </c>
      <c r="L124" s="160">
        <v>20</v>
      </c>
      <c r="M124" s="140">
        <f t="shared" si="52"/>
        <v>0</v>
      </c>
      <c r="N124" s="161">
        <f t="shared" si="53"/>
        <v>0</v>
      </c>
      <c r="O124" s="387"/>
      <c r="P124" s="387"/>
      <c r="Q124" s="387"/>
      <c r="R124" s="387"/>
      <c r="S124" s="387"/>
      <c r="T124" s="387"/>
      <c r="U124" s="387"/>
      <c r="V124" s="163">
        <f t="shared" si="54"/>
        <v>0</v>
      </c>
      <c r="W124" s="164" t="str">
        <f t="shared" si="49"/>
        <v/>
      </c>
      <c r="X124" s="163"/>
      <c r="Y124" s="163"/>
      <c r="Z124" s="163"/>
      <c r="AA124" s="163"/>
    </row>
    <row r="125" spans="1:27" ht="20.100000000000001" hidden="1" customHeight="1">
      <c r="A125" s="172">
        <v>200904</v>
      </c>
      <c r="B125" s="174" t="s">
        <v>237</v>
      </c>
      <c r="C125" s="157" t="s">
        <v>219</v>
      </c>
      <c r="D125" s="139">
        <v>5.03</v>
      </c>
      <c r="E125" s="139"/>
      <c r="F125" s="158"/>
      <c r="G125" s="159"/>
      <c r="H125" s="380">
        <f t="shared" si="51"/>
        <v>0</v>
      </c>
      <c r="I125" s="160"/>
      <c r="J125" s="161" t="str">
        <f t="array" ref="J125">IF(ISERROR(G125/I125),"",G125/I125)</f>
        <v/>
      </c>
      <c r="K125" s="162">
        <f t="array" ref="K125">IF(ISERROR(G125/L125),"",G125/L125)</f>
        <v>0</v>
      </c>
      <c r="L125" s="160">
        <v>4</v>
      </c>
      <c r="M125" s="140">
        <f t="shared" si="52"/>
        <v>0</v>
      </c>
      <c r="N125" s="161">
        <f t="shared" si="53"/>
        <v>0</v>
      </c>
      <c r="O125" s="387"/>
      <c r="P125" s="387"/>
      <c r="Q125" s="387"/>
      <c r="R125" s="387"/>
      <c r="S125" s="387"/>
      <c r="T125" s="387"/>
      <c r="U125" s="387"/>
      <c r="V125" s="163">
        <f t="shared" si="54"/>
        <v>0</v>
      </c>
      <c r="W125" s="164" t="str">
        <f t="shared" si="49"/>
        <v/>
      </c>
      <c r="X125" s="163"/>
      <c r="Y125" s="163"/>
      <c r="Z125" s="163"/>
      <c r="AA125" s="163"/>
    </row>
    <row r="126" spans="1:27" ht="20.100000000000001" hidden="1" customHeight="1">
      <c r="A126" s="172">
        <v>200905</v>
      </c>
      <c r="B126" s="174" t="s">
        <v>237</v>
      </c>
      <c r="C126" s="384" t="s">
        <v>210</v>
      </c>
      <c r="D126" s="139">
        <v>5.03</v>
      </c>
      <c r="E126" s="139"/>
      <c r="F126" s="158"/>
      <c r="G126" s="159"/>
      <c r="H126" s="380">
        <f t="shared" si="51"/>
        <v>0</v>
      </c>
      <c r="I126" s="160"/>
      <c r="J126" s="161" t="str">
        <f t="array" ref="J126">IF(ISERROR(G126/I126),"",G126/I126)</f>
        <v/>
      </c>
      <c r="K126" s="162">
        <f t="array" ref="K126">IF(ISERROR(G126/L126),"",G126/L126)</f>
        <v>0</v>
      </c>
      <c r="L126" s="160">
        <v>4</v>
      </c>
      <c r="M126" s="140">
        <f t="shared" si="52"/>
        <v>0</v>
      </c>
      <c r="N126" s="161">
        <f t="shared" si="53"/>
        <v>0</v>
      </c>
      <c r="O126" s="387"/>
      <c r="P126" s="387"/>
      <c r="Q126" s="387"/>
      <c r="R126" s="387"/>
      <c r="S126" s="387"/>
      <c r="T126" s="387"/>
      <c r="U126" s="387"/>
      <c r="V126" s="163">
        <f t="shared" si="54"/>
        <v>0</v>
      </c>
      <c r="W126" s="164" t="str">
        <f t="shared" si="49"/>
        <v/>
      </c>
      <c r="X126" s="163"/>
      <c r="Y126" s="163"/>
      <c r="Z126" s="163"/>
      <c r="AA126" s="163"/>
    </row>
    <row r="127" spans="1:27" ht="20.100000000000001" hidden="1" customHeight="1">
      <c r="A127" s="172">
        <v>200906</v>
      </c>
      <c r="B127" s="174" t="s">
        <v>237</v>
      </c>
      <c r="C127" s="157" t="s">
        <v>206</v>
      </c>
      <c r="D127" s="139">
        <v>5.03</v>
      </c>
      <c r="E127" s="139"/>
      <c r="F127" s="158"/>
      <c r="G127" s="159"/>
      <c r="H127" s="380">
        <f t="shared" si="51"/>
        <v>0</v>
      </c>
      <c r="I127" s="160"/>
      <c r="J127" s="161" t="str">
        <f t="array" ref="J127">IF(ISERROR(G127/I127),"",G127/I127)</f>
        <v/>
      </c>
      <c r="K127" s="162">
        <f t="array" ref="K127">IF(ISERROR(G127/L127),"",G127/L127)</f>
        <v>0</v>
      </c>
      <c r="L127" s="160">
        <v>4</v>
      </c>
      <c r="M127" s="140">
        <f t="shared" si="52"/>
        <v>0</v>
      </c>
      <c r="N127" s="161">
        <f t="shared" si="53"/>
        <v>0</v>
      </c>
      <c r="O127" s="387"/>
      <c r="P127" s="387"/>
      <c r="Q127" s="387"/>
      <c r="R127" s="387"/>
      <c r="S127" s="387"/>
      <c r="T127" s="387"/>
      <c r="U127" s="387"/>
      <c r="V127" s="163">
        <f t="shared" si="54"/>
        <v>0</v>
      </c>
      <c r="W127" s="164" t="str">
        <f t="shared" si="49"/>
        <v/>
      </c>
      <c r="X127" s="163"/>
      <c r="Y127" s="163"/>
      <c r="Z127" s="163"/>
      <c r="AA127" s="163"/>
    </row>
    <row r="128" spans="1:27" ht="20.100000000000001" hidden="1" customHeight="1">
      <c r="A128" s="172">
        <v>200907</v>
      </c>
      <c r="B128" s="174" t="s">
        <v>237</v>
      </c>
      <c r="C128" s="157" t="s">
        <v>193</v>
      </c>
      <c r="D128" s="139">
        <v>5.03</v>
      </c>
      <c r="E128" s="139"/>
      <c r="F128" s="158"/>
      <c r="G128" s="159"/>
      <c r="H128" s="380">
        <f t="shared" si="51"/>
        <v>0</v>
      </c>
      <c r="I128" s="160"/>
      <c r="J128" s="161" t="str">
        <f t="array" ref="J128">IF(ISERROR(G128/I128),"",G128/I128)</f>
        <v/>
      </c>
      <c r="K128" s="162">
        <f t="array" ref="K128">IF(ISERROR(G128/L128),"",G128/L128)</f>
        <v>0</v>
      </c>
      <c r="L128" s="160">
        <v>4</v>
      </c>
      <c r="M128" s="140">
        <f t="shared" si="52"/>
        <v>0</v>
      </c>
      <c r="N128" s="161">
        <f t="shared" si="53"/>
        <v>0</v>
      </c>
      <c r="O128" s="387"/>
      <c r="P128" s="387"/>
      <c r="Q128" s="387"/>
      <c r="R128" s="387"/>
      <c r="S128" s="387"/>
      <c r="T128" s="387"/>
      <c r="U128" s="387"/>
      <c r="V128" s="163">
        <f t="shared" si="54"/>
        <v>0</v>
      </c>
      <c r="W128" s="164" t="str">
        <f t="shared" si="49"/>
        <v/>
      </c>
      <c r="X128" s="163"/>
      <c r="Y128" s="163"/>
      <c r="Z128" s="163"/>
      <c r="AA128" s="163"/>
    </row>
    <row r="129" spans="1:27" ht="20.100000000000001" hidden="1" customHeight="1">
      <c r="A129" s="172">
        <v>200908</v>
      </c>
      <c r="B129" s="174" t="s">
        <v>237</v>
      </c>
      <c r="C129" s="384" t="s">
        <v>238</v>
      </c>
      <c r="D129" s="139">
        <v>5.03</v>
      </c>
      <c r="E129" s="139"/>
      <c r="F129" s="158"/>
      <c r="G129" s="159"/>
      <c r="H129" s="380">
        <f t="shared" si="51"/>
        <v>0</v>
      </c>
      <c r="I129" s="160"/>
      <c r="J129" s="161" t="str">
        <f t="array" ref="J129">IF(ISERROR(G129/I129),"",G129/I129)</f>
        <v/>
      </c>
      <c r="K129" s="162">
        <f t="array" ref="K129">IF(ISERROR(G129/L129),"",G129/L129)</f>
        <v>0</v>
      </c>
      <c r="L129" s="160">
        <v>4</v>
      </c>
      <c r="M129" s="140">
        <f t="shared" si="52"/>
        <v>0</v>
      </c>
      <c r="N129" s="161">
        <f t="shared" si="53"/>
        <v>0</v>
      </c>
      <c r="O129" s="387"/>
      <c r="P129" s="387"/>
      <c r="Q129" s="387"/>
      <c r="R129" s="387"/>
      <c r="S129" s="387"/>
      <c r="T129" s="387"/>
      <c r="U129" s="387"/>
      <c r="V129" s="163">
        <f t="shared" si="54"/>
        <v>0</v>
      </c>
      <c r="W129" s="164" t="str">
        <f t="shared" si="49"/>
        <v/>
      </c>
      <c r="X129" s="163"/>
      <c r="Y129" s="163"/>
      <c r="Z129" s="163"/>
      <c r="AA129" s="163"/>
    </row>
    <row r="130" spans="1:27" ht="20.100000000000001" hidden="1" customHeight="1">
      <c r="A130" s="172">
        <v>200904</v>
      </c>
      <c r="B130" s="174" t="s">
        <v>239</v>
      </c>
      <c r="C130" s="384" t="s">
        <v>219</v>
      </c>
      <c r="D130" s="139">
        <v>5.03</v>
      </c>
      <c r="E130" s="139"/>
      <c r="F130" s="158"/>
      <c r="G130" s="159"/>
      <c r="H130" s="380">
        <f t="shared" si="51"/>
        <v>0</v>
      </c>
      <c r="I130" s="160"/>
      <c r="J130" s="161" t="str">
        <f t="array" ref="J130">IF(ISERROR(G130/I130),"",G130/I130)</f>
        <v/>
      </c>
      <c r="K130" s="162" t="str">
        <f t="array" ref="K130">IF(ISERROR(G130/L130),"",G130/L130)</f>
        <v/>
      </c>
      <c r="L130" s="160"/>
      <c r="M130" s="140" t="str">
        <f t="shared" si="52"/>
        <v/>
      </c>
      <c r="N130" s="161">
        <f t="shared" si="53"/>
        <v>0</v>
      </c>
      <c r="O130" s="387"/>
      <c r="P130" s="387"/>
      <c r="Q130" s="387"/>
      <c r="R130" s="387"/>
      <c r="S130" s="387"/>
      <c r="T130" s="387"/>
      <c r="U130" s="387"/>
      <c r="V130" s="163">
        <f t="shared" si="54"/>
        <v>0</v>
      </c>
      <c r="W130" s="164" t="str">
        <f t="shared" si="49"/>
        <v/>
      </c>
      <c r="X130" s="163"/>
      <c r="Y130" s="163"/>
      <c r="Z130" s="163"/>
      <c r="AA130" s="163"/>
    </row>
    <row r="131" spans="1:27" ht="20.100000000000001" hidden="1" customHeight="1">
      <c r="A131" s="172">
        <v>200905</v>
      </c>
      <c r="B131" s="174" t="s">
        <v>239</v>
      </c>
      <c r="C131" s="384" t="s">
        <v>210</v>
      </c>
      <c r="D131" s="139">
        <v>5.03</v>
      </c>
      <c r="E131" s="139"/>
      <c r="F131" s="158"/>
      <c r="G131" s="159"/>
      <c r="H131" s="380">
        <f t="shared" si="51"/>
        <v>0</v>
      </c>
      <c r="I131" s="160"/>
      <c r="J131" s="161" t="str">
        <f t="array" ref="J131">IF(ISERROR(G131/I131),"",G131/I131)</f>
        <v/>
      </c>
      <c r="K131" s="162" t="str">
        <f t="array" ref="K131">IF(ISERROR(G131/L131),"",G131/L131)</f>
        <v/>
      </c>
      <c r="L131" s="160"/>
      <c r="M131" s="140" t="str">
        <f t="shared" si="52"/>
        <v/>
      </c>
      <c r="N131" s="161">
        <f t="shared" si="53"/>
        <v>0</v>
      </c>
      <c r="O131" s="387"/>
      <c r="P131" s="387"/>
      <c r="Q131" s="387"/>
      <c r="R131" s="387"/>
      <c r="S131" s="387"/>
      <c r="T131" s="387"/>
      <c r="U131" s="387"/>
      <c r="V131" s="163">
        <f t="shared" si="54"/>
        <v>0</v>
      </c>
      <c r="W131" s="164" t="str">
        <f t="shared" si="49"/>
        <v/>
      </c>
      <c r="X131" s="163"/>
      <c r="Y131" s="163"/>
      <c r="Z131" s="163"/>
      <c r="AA131" s="163"/>
    </row>
    <row r="132" spans="1:27" ht="20.100000000000001" hidden="1" customHeight="1">
      <c r="A132" s="172">
        <v>200904</v>
      </c>
      <c r="B132" s="174" t="s">
        <v>239</v>
      </c>
      <c r="C132" s="384" t="s">
        <v>193</v>
      </c>
      <c r="D132" s="139">
        <v>5.03</v>
      </c>
      <c r="E132" s="139"/>
      <c r="F132" s="158"/>
      <c r="G132" s="159"/>
      <c r="H132" s="380">
        <f t="shared" si="51"/>
        <v>0</v>
      </c>
      <c r="I132" s="160"/>
      <c r="J132" s="161" t="str">
        <f t="array" ref="J132">IF(ISERROR(G132/I132),"",G132/I132)</f>
        <v/>
      </c>
      <c r="K132" s="162" t="str">
        <f t="array" ref="K132">IF(ISERROR(G132/L132),"",G132/L132)</f>
        <v/>
      </c>
      <c r="L132" s="160"/>
      <c r="M132" s="140" t="str">
        <f t="shared" si="52"/>
        <v/>
      </c>
      <c r="N132" s="161">
        <f t="shared" si="53"/>
        <v>0</v>
      </c>
      <c r="O132" s="387"/>
      <c r="P132" s="387"/>
      <c r="Q132" s="387"/>
      <c r="R132" s="387"/>
      <c r="S132" s="387"/>
      <c r="T132" s="387"/>
      <c r="U132" s="387"/>
      <c r="V132" s="163">
        <f t="shared" si="54"/>
        <v>0</v>
      </c>
      <c r="W132" s="164" t="str">
        <f t="shared" si="49"/>
        <v/>
      </c>
      <c r="X132" s="163"/>
      <c r="Y132" s="163"/>
      <c r="Z132" s="163"/>
      <c r="AA132" s="163"/>
    </row>
    <row r="133" spans="1:27" ht="20.100000000000001" hidden="1" customHeight="1">
      <c r="A133" s="172">
        <v>200904</v>
      </c>
      <c r="B133" s="174" t="s">
        <v>239</v>
      </c>
      <c r="C133" s="384" t="s">
        <v>238</v>
      </c>
      <c r="D133" s="139">
        <v>5.03</v>
      </c>
      <c r="E133" s="139"/>
      <c r="F133" s="158"/>
      <c r="G133" s="159"/>
      <c r="H133" s="380">
        <f t="shared" si="51"/>
        <v>0</v>
      </c>
      <c r="I133" s="160"/>
      <c r="J133" s="161" t="str">
        <f t="array" ref="J133">IF(ISERROR(G133/I133),"",G133/I133)</f>
        <v/>
      </c>
      <c r="K133" s="162" t="str">
        <f t="array" ref="K133">IF(ISERROR(G133/L133),"",G133/L133)</f>
        <v/>
      </c>
      <c r="L133" s="160"/>
      <c r="M133" s="140" t="str">
        <f t="shared" si="52"/>
        <v/>
      </c>
      <c r="N133" s="161">
        <f t="shared" si="53"/>
        <v>0</v>
      </c>
      <c r="O133" s="387"/>
      <c r="P133" s="387"/>
      <c r="Q133" s="387"/>
      <c r="R133" s="387"/>
      <c r="S133" s="387"/>
      <c r="T133" s="387"/>
      <c r="U133" s="387"/>
      <c r="V133" s="163">
        <f t="shared" si="54"/>
        <v>0</v>
      </c>
      <c r="W133" s="164" t="str">
        <f t="shared" si="49"/>
        <v/>
      </c>
      <c r="X133" s="163"/>
      <c r="Y133" s="163"/>
      <c r="Z133" s="163"/>
      <c r="AA133" s="163"/>
    </row>
    <row r="134" spans="1:27" ht="20.100000000000001" hidden="1" customHeight="1">
      <c r="A134" s="172">
        <v>200908</v>
      </c>
      <c r="B134" s="174" t="s">
        <v>239</v>
      </c>
      <c r="C134" s="384" t="s">
        <v>206</v>
      </c>
      <c r="D134" s="139">
        <v>5.03</v>
      </c>
      <c r="E134" s="139"/>
      <c r="F134" s="158"/>
      <c r="G134" s="159"/>
      <c r="H134" s="380">
        <f t="shared" si="51"/>
        <v>0</v>
      </c>
      <c r="I134" s="160"/>
      <c r="J134" s="161" t="str">
        <f t="array" ref="J134">IF(ISERROR(G134/I134),"",G134/I134)</f>
        <v/>
      </c>
      <c r="K134" s="162" t="str">
        <f t="array" ref="K134">IF(ISERROR(G134/L134),"",G134/L134)</f>
        <v/>
      </c>
      <c r="L134" s="160"/>
      <c r="M134" s="140" t="str">
        <f t="shared" si="52"/>
        <v/>
      </c>
      <c r="N134" s="161">
        <f t="shared" si="53"/>
        <v>0</v>
      </c>
      <c r="O134" s="387"/>
      <c r="P134" s="387"/>
      <c r="Q134" s="387"/>
      <c r="R134" s="387"/>
      <c r="S134" s="387"/>
      <c r="T134" s="387"/>
      <c r="U134" s="387"/>
      <c r="V134" s="163">
        <f t="shared" si="54"/>
        <v>0</v>
      </c>
      <c r="W134" s="164" t="str">
        <f t="shared" si="49"/>
        <v/>
      </c>
      <c r="X134" s="163"/>
      <c r="Y134" s="163"/>
      <c r="Z134" s="163"/>
      <c r="AA134" s="163"/>
    </row>
    <row r="135" spans="1:27" ht="20.100000000000001" hidden="1" customHeight="1">
      <c r="A135" s="165">
        <v>200096</v>
      </c>
      <c r="B135" s="166" t="s">
        <v>240</v>
      </c>
      <c r="C135" s="157" t="s">
        <v>211</v>
      </c>
      <c r="D135" s="139">
        <v>5.0599999999999996</v>
      </c>
      <c r="E135" s="139"/>
      <c r="F135" s="158"/>
      <c r="G135" s="159"/>
      <c r="H135" s="380">
        <f t="shared" si="51"/>
        <v>0</v>
      </c>
      <c r="I135" s="160"/>
      <c r="J135" s="161" t="str">
        <f t="array" ref="J135">IF(ISERROR(G135/I135),"",G135/I135)</f>
        <v/>
      </c>
      <c r="K135" s="162">
        <f t="array" ref="K135">IF(ISERROR(G135/L135),"",G135/L135)</f>
        <v>0</v>
      </c>
      <c r="L135" s="160">
        <v>25</v>
      </c>
      <c r="M135" s="140">
        <f t="shared" si="52"/>
        <v>0</v>
      </c>
      <c r="N135" s="161">
        <f t="shared" si="53"/>
        <v>0</v>
      </c>
      <c r="O135" s="387"/>
      <c r="P135" s="387"/>
      <c r="Q135" s="387"/>
      <c r="R135" s="387"/>
      <c r="S135" s="387"/>
      <c r="T135" s="387"/>
      <c r="U135" s="387"/>
      <c r="V135" s="163">
        <f t="shared" si="54"/>
        <v>0</v>
      </c>
      <c r="W135" s="164" t="str">
        <f t="shared" si="49"/>
        <v/>
      </c>
      <c r="X135" s="163"/>
      <c r="Y135" s="163"/>
      <c r="Z135" s="163"/>
      <c r="AA135" s="163"/>
    </row>
    <row r="136" spans="1:27" ht="20.100000000000001" hidden="1" customHeight="1">
      <c r="A136" s="165">
        <v>200097</v>
      </c>
      <c r="B136" s="166" t="s">
        <v>240</v>
      </c>
      <c r="C136" s="157" t="s">
        <v>236</v>
      </c>
      <c r="D136" s="139">
        <v>5.0599999999999996</v>
      </c>
      <c r="E136" s="139"/>
      <c r="F136" s="158"/>
      <c r="G136" s="159"/>
      <c r="H136" s="380">
        <f t="shared" si="51"/>
        <v>0</v>
      </c>
      <c r="I136" s="160"/>
      <c r="J136" s="161" t="str">
        <f t="array" ref="J136">IF(ISERROR(G136/I136),"",G136/I136)</f>
        <v/>
      </c>
      <c r="K136" s="162">
        <f t="array" ref="K136">IF(ISERROR(G136/L136),"",G136/L136)</f>
        <v>0</v>
      </c>
      <c r="L136" s="160">
        <v>23</v>
      </c>
      <c r="M136" s="140">
        <f t="shared" si="52"/>
        <v>0</v>
      </c>
      <c r="N136" s="161">
        <f t="shared" si="53"/>
        <v>0</v>
      </c>
      <c r="O136" s="387"/>
      <c r="P136" s="387"/>
      <c r="Q136" s="387"/>
      <c r="R136" s="387"/>
      <c r="S136" s="387"/>
      <c r="T136" s="387"/>
      <c r="U136" s="387"/>
      <c r="V136" s="163">
        <f t="shared" si="54"/>
        <v>0</v>
      </c>
      <c r="W136" s="164" t="str">
        <f t="shared" si="49"/>
        <v/>
      </c>
      <c r="X136" s="163"/>
      <c r="Y136" s="163"/>
      <c r="Z136" s="163"/>
      <c r="AA136" s="163"/>
    </row>
    <row r="137" spans="1:27" ht="20.100000000000001" hidden="1" customHeight="1">
      <c r="A137" s="465" t="s">
        <v>241</v>
      </c>
      <c r="B137" s="466"/>
      <c r="C137" s="388" t="s">
        <v>209</v>
      </c>
      <c r="D137" s="177"/>
      <c r="E137" s="177"/>
      <c r="F137" s="178"/>
      <c r="G137" s="179">
        <f>SUM(G122:G136)</f>
        <v>0</v>
      </c>
      <c r="H137" s="180">
        <f>SUM(H122:H136)</f>
        <v>0</v>
      </c>
      <c r="I137" s="180">
        <f>SUM(I122:I136)</f>
        <v>0</v>
      </c>
      <c r="J137" s="161" t="str">
        <f t="array" ref="J137">IF(ISERROR(G137/I137),"",G137/I137)</f>
        <v/>
      </c>
      <c r="K137" s="180">
        <f>SUM(K122:K136)</f>
        <v>0</v>
      </c>
      <c r="L137" s="181"/>
      <c r="M137" s="185">
        <f>SUM(M122:M136)</f>
        <v>0</v>
      </c>
      <c r="N137" s="180">
        <f>SUM(N122:N136)</f>
        <v>0</v>
      </c>
      <c r="O137" s="182">
        <f>SUM(O122:O136)</f>
        <v>0</v>
      </c>
      <c r="P137" s="182">
        <f>SUM(P122:P136)</f>
        <v>0</v>
      </c>
      <c r="Q137" s="182">
        <f>SUM(Q122:Q136)</f>
        <v>0</v>
      </c>
      <c r="R137" s="182"/>
      <c r="S137" s="182">
        <f>SUM(S122:S136)</f>
        <v>0</v>
      </c>
      <c r="T137" s="182">
        <f>SUM(T122:T136)</f>
        <v>0</v>
      </c>
      <c r="U137" s="182">
        <f>SUM(U122:U136)</f>
        <v>0</v>
      </c>
      <c r="V137" s="183">
        <f>SUM(V122:V136)</f>
        <v>0</v>
      </c>
      <c r="W137" s="164" t="str">
        <f t="shared" si="49"/>
        <v/>
      </c>
      <c r="X137" s="183">
        <f>SUM(X122:X136)</f>
        <v>0</v>
      </c>
      <c r="Y137" s="183">
        <f>SUM(Y122:Y136)</f>
        <v>0</v>
      </c>
      <c r="Z137" s="183">
        <f>SUM(Z122:Z136)</f>
        <v>0</v>
      </c>
      <c r="AA137" s="183">
        <f>SUM(AA122:AA136)</f>
        <v>0</v>
      </c>
    </row>
    <row r="138" spans="1:27" ht="20.100000000000001" hidden="1" customHeight="1">
      <c r="A138" s="165">
        <v>200544</v>
      </c>
      <c r="B138" s="166" t="s">
        <v>242</v>
      </c>
      <c r="C138" s="157" t="s">
        <v>186</v>
      </c>
      <c r="D138" s="139">
        <v>5.04</v>
      </c>
      <c r="E138" s="139"/>
      <c r="F138" s="158"/>
      <c r="G138" s="159"/>
      <c r="H138" s="380">
        <f t="shared" ref="H138:H142" si="55">D138*G138</f>
        <v>0</v>
      </c>
      <c r="I138" s="160"/>
      <c r="J138" s="161" t="str">
        <f t="array" ref="J138">IF(ISERROR(G138/I138),"",G138/I138)</f>
        <v/>
      </c>
      <c r="K138" s="162">
        <f t="array" ref="K138">IF(ISERROR(G138/L138),"",G138/L138)</f>
        <v>0</v>
      </c>
      <c r="L138" s="160">
        <v>22</v>
      </c>
      <c r="M138" s="140">
        <f t="shared" ref="M138:M142" si="56">IF(ISERROR(I138-K138),"",I138-K138)</f>
        <v>0</v>
      </c>
      <c r="N138" s="161">
        <f t="shared" ref="N138:N142" si="57">SUM(O138:U138)</f>
        <v>0</v>
      </c>
      <c r="O138" s="387"/>
      <c r="P138" s="387"/>
      <c r="Q138" s="387"/>
      <c r="R138" s="387"/>
      <c r="S138" s="387"/>
      <c r="T138" s="387"/>
      <c r="U138" s="387"/>
      <c r="V138" s="163">
        <f t="shared" ref="V138:V142" si="58">SUM(X138:AA138)</f>
        <v>0</v>
      </c>
      <c r="W138" s="164" t="str">
        <f t="shared" si="49"/>
        <v/>
      </c>
      <c r="X138" s="163"/>
      <c r="Y138" s="163"/>
      <c r="Z138" s="163"/>
      <c r="AA138" s="163"/>
    </row>
    <row r="139" spans="1:27" ht="20.100000000000001" hidden="1" customHeight="1">
      <c r="A139" s="165">
        <v>200545</v>
      </c>
      <c r="B139" s="166" t="s">
        <v>242</v>
      </c>
      <c r="C139" s="157" t="s">
        <v>193</v>
      </c>
      <c r="D139" s="139">
        <v>5.04</v>
      </c>
      <c r="E139" s="139"/>
      <c r="F139" s="158"/>
      <c r="G139" s="159"/>
      <c r="H139" s="380">
        <f t="shared" si="55"/>
        <v>0</v>
      </c>
      <c r="I139" s="160"/>
      <c r="J139" s="161" t="str">
        <f t="array" ref="J139">IF(ISERROR(G139/I139),"",G139/I139)</f>
        <v/>
      </c>
      <c r="K139" s="162">
        <f t="array" ref="K139">IF(ISERROR(G139/L139),"",G139/L139)</f>
        <v>0</v>
      </c>
      <c r="L139" s="160">
        <v>22</v>
      </c>
      <c r="M139" s="140">
        <f t="shared" si="56"/>
        <v>0</v>
      </c>
      <c r="N139" s="161">
        <f t="shared" si="57"/>
        <v>0</v>
      </c>
      <c r="O139" s="387"/>
      <c r="P139" s="387"/>
      <c r="Q139" s="387"/>
      <c r="R139" s="387"/>
      <c r="S139" s="387"/>
      <c r="T139" s="387"/>
      <c r="U139" s="387"/>
      <c r="V139" s="163">
        <f t="shared" si="58"/>
        <v>0</v>
      </c>
      <c r="W139" s="164" t="str">
        <f t="shared" si="49"/>
        <v/>
      </c>
      <c r="X139" s="163"/>
      <c r="Y139" s="163"/>
      <c r="Z139" s="163"/>
      <c r="AA139" s="163"/>
    </row>
    <row r="140" spans="1:27" ht="20.100000000000001" hidden="1" customHeight="1">
      <c r="A140" s="165">
        <v>200546</v>
      </c>
      <c r="B140" s="166" t="s">
        <v>242</v>
      </c>
      <c r="C140" s="157" t="s">
        <v>211</v>
      </c>
      <c r="D140" s="139">
        <v>5.04</v>
      </c>
      <c r="E140" s="139"/>
      <c r="F140" s="158"/>
      <c r="G140" s="159"/>
      <c r="H140" s="380">
        <f t="shared" si="55"/>
        <v>0</v>
      </c>
      <c r="I140" s="160"/>
      <c r="J140" s="161" t="str">
        <f t="array" ref="J140">IF(ISERROR(G140/I140),"",G140/I140)</f>
        <v/>
      </c>
      <c r="K140" s="162">
        <f t="array" ref="K140">IF(ISERROR(G140/L140),"",G140/L140)</f>
        <v>0</v>
      </c>
      <c r="L140" s="160">
        <v>22</v>
      </c>
      <c r="M140" s="140">
        <f t="shared" si="56"/>
        <v>0</v>
      </c>
      <c r="N140" s="161">
        <f t="shared" si="57"/>
        <v>0</v>
      </c>
      <c r="O140" s="387"/>
      <c r="P140" s="387"/>
      <c r="Q140" s="387"/>
      <c r="R140" s="387"/>
      <c r="S140" s="387"/>
      <c r="T140" s="387"/>
      <c r="U140" s="387"/>
      <c r="V140" s="163">
        <f t="shared" si="58"/>
        <v>0</v>
      </c>
      <c r="W140" s="164" t="str">
        <f t="shared" si="49"/>
        <v/>
      </c>
      <c r="X140" s="163"/>
      <c r="Y140" s="163"/>
      <c r="Z140" s="163"/>
      <c r="AA140" s="163"/>
    </row>
    <row r="141" spans="1:27" ht="20.100000000000001" hidden="1" customHeight="1">
      <c r="A141" s="165">
        <v>200547</v>
      </c>
      <c r="B141" s="166" t="s">
        <v>242</v>
      </c>
      <c r="C141" s="157" t="s">
        <v>202</v>
      </c>
      <c r="D141" s="139">
        <v>5.04</v>
      </c>
      <c r="E141" s="139"/>
      <c r="F141" s="158"/>
      <c r="G141" s="159"/>
      <c r="H141" s="380">
        <f t="shared" si="55"/>
        <v>0</v>
      </c>
      <c r="I141" s="160"/>
      <c r="J141" s="161" t="str">
        <f t="array" ref="J141">IF(ISERROR(G141/I141),"",G141/I141)</f>
        <v/>
      </c>
      <c r="K141" s="162">
        <f t="array" ref="K141">IF(ISERROR(G141/L141),"",G141/L141)</f>
        <v>0</v>
      </c>
      <c r="L141" s="160">
        <v>22</v>
      </c>
      <c r="M141" s="140">
        <f t="shared" si="56"/>
        <v>0</v>
      </c>
      <c r="N141" s="161">
        <f t="shared" si="57"/>
        <v>0</v>
      </c>
      <c r="O141" s="387"/>
      <c r="P141" s="387"/>
      <c r="Q141" s="387"/>
      <c r="R141" s="387"/>
      <c r="S141" s="387"/>
      <c r="T141" s="387"/>
      <c r="U141" s="387"/>
      <c r="V141" s="163">
        <f t="shared" si="58"/>
        <v>0</v>
      </c>
      <c r="W141" s="164" t="str">
        <f t="shared" si="49"/>
        <v/>
      </c>
      <c r="X141" s="163"/>
      <c r="Y141" s="163"/>
      <c r="Z141" s="163"/>
      <c r="AA141" s="163"/>
    </row>
    <row r="142" spans="1:27" ht="20.100000000000001" hidden="1" customHeight="1">
      <c r="A142" s="165">
        <v>200548</v>
      </c>
      <c r="B142" s="166" t="s">
        <v>242</v>
      </c>
      <c r="C142" s="157" t="s">
        <v>243</v>
      </c>
      <c r="D142" s="139">
        <v>5.04</v>
      </c>
      <c r="E142" s="139"/>
      <c r="F142" s="158"/>
      <c r="G142" s="159"/>
      <c r="H142" s="380">
        <f t="shared" si="55"/>
        <v>0</v>
      </c>
      <c r="I142" s="160"/>
      <c r="J142" s="161" t="str">
        <f t="array" ref="J142">IF(ISERROR(G142/I142),"",G142/I142)</f>
        <v/>
      </c>
      <c r="K142" s="162">
        <f t="array" ref="K142">IF(ISERROR(G142/L142),"",G142/L142)</f>
        <v>0</v>
      </c>
      <c r="L142" s="160">
        <v>22</v>
      </c>
      <c r="M142" s="140">
        <f t="shared" si="56"/>
        <v>0</v>
      </c>
      <c r="N142" s="161">
        <f t="shared" si="57"/>
        <v>0</v>
      </c>
      <c r="O142" s="387"/>
      <c r="P142" s="387"/>
      <c r="Q142" s="387"/>
      <c r="R142" s="387"/>
      <c r="S142" s="387"/>
      <c r="T142" s="387"/>
      <c r="U142" s="387"/>
      <c r="V142" s="163">
        <f t="shared" si="58"/>
        <v>0</v>
      </c>
      <c r="W142" s="164" t="str">
        <f t="shared" si="49"/>
        <v/>
      </c>
      <c r="X142" s="163"/>
      <c r="Y142" s="163"/>
      <c r="Z142" s="163"/>
      <c r="AA142" s="163"/>
    </row>
    <row r="143" spans="1:27" ht="20.100000000000001" hidden="1" customHeight="1">
      <c r="A143" s="165">
        <v>201407</v>
      </c>
      <c r="B143" s="166" t="s">
        <v>475</v>
      </c>
      <c r="C143" s="232" t="s">
        <v>477</v>
      </c>
      <c r="D143" s="139">
        <v>5.04</v>
      </c>
      <c r="E143" s="139"/>
      <c r="F143" s="158"/>
      <c r="G143" s="159"/>
      <c r="H143" s="380"/>
      <c r="I143" s="160"/>
      <c r="J143" s="161"/>
      <c r="K143" s="162"/>
      <c r="L143" s="160"/>
      <c r="M143" s="140"/>
      <c r="N143" s="161"/>
      <c r="O143" s="387"/>
      <c r="P143" s="387"/>
      <c r="Q143" s="387"/>
      <c r="R143" s="387"/>
      <c r="S143" s="387"/>
      <c r="T143" s="387"/>
      <c r="U143" s="387"/>
      <c r="V143" s="163"/>
      <c r="W143" s="164"/>
      <c r="X143" s="163"/>
      <c r="Y143" s="163"/>
      <c r="Z143" s="163"/>
      <c r="AA143" s="163"/>
    </row>
    <row r="144" spans="1:27" ht="20.100000000000001" hidden="1" customHeight="1">
      <c r="A144" s="165">
        <v>200549</v>
      </c>
      <c r="B144" s="166" t="s">
        <v>242</v>
      </c>
      <c r="C144" s="157" t="s">
        <v>188</v>
      </c>
      <c r="D144" s="139">
        <v>5.04</v>
      </c>
      <c r="E144" s="139"/>
      <c r="F144" s="158"/>
      <c r="G144" s="159"/>
      <c r="H144" s="380">
        <f t="shared" ref="H144" si="59">D144*G144</f>
        <v>0</v>
      </c>
      <c r="I144" s="160"/>
      <c r="J144" s="161" t="str">
        <f t="array" ref="J144">IF(ISERROR(G144/I144),"",G144/I144)</f>
        <v/>
      </c>
      <c r="K144" s="162">
        <f t="array" ref="K144">IF(ISERROR(G144/L144),"",G144/L144)</f>
        <v>0</v>
      </c>
      <c r="L144" s="160">
        <v>22</v>
      </c>
      <c r="M144" s="140">
        <f t="shared" ref="M144" si="60">IF(ISERROR(I144-K144),"",I144-K144)</f>
        <v>0</v>
      </c>
      <c r="N144" s="161">
        <f t="shared" ref="N144" si="61">SUM(O144:U144)</f>
        <v>0</v>
      </c>
      <c r="O144" s="387"/>
      <c r="P144" s="387"/>
      <c r="Q144" s="387"/>
      <c r="R144" s="387"/>
      <c r="S144" s="387"/>
      <c r="T144" s="387"/>
      <c r="U144" s="387"/>
      <c r="V144" s="163">
        <f t="shared" ref="V144" si="62">SUM(X144:AA144)</f>
        <v>0</v>
      </c>
      <c r="W144" s="164" t="str">
        <f t="shared" ref="W144:W149" si="63">IF(ISERROR(V144/G144),"",V144/G144)</f>
        <v/>
      </c>
      <c r="X144" s="163"/>
      <c r="Y144" s="163"/>
      <c r="Z144" s="163"/>
      <c r="AA144" s="163"/>
    </row>
    <row r="145" spans="1:27" ht="20.100000000000001" hidden="1" customHeight="1">
      <c r="A145" s="465" t="s">
        <v>244</v>
      </c>
      <c r="B145" s="466"/>
      <c r="C145" s="388" t="s">
        <v>209</v>
      </c>
      <c r="D145" s="177"/>
      <c r="E145" s="177"/>
      <c r="F145" s="178"/>
      <c r="G145" s="179">
        <f>SUM(G138:G144)</f>
        <v>0</v>
      </c>
      <c r="H145" s="180">
        <f>SUM(H138:H144)</f>
        <v>0</v>
      </c>
      <c r="I145" s="180">
        <f>SUM(I138:I144)</f>
        <v>0</v>
      </c>
      <c r="J145" s="161" t="str">
        <f t="array" ref="J145">IF(ISERROR(G145/I145),"",G145/I145)</f>
        <v/>
      </c>
      <c r="K145" s="180">
        <f>SUM(K138:K144)</f>
        <v>0</v>
      </c>
      <c r="L145" s="181"/>
      <c r="M145" s="185">
        <f>SUM(M138:M144)</f>
        <v>0</v>
      </c>
      <c r="N145" s="180">
        <f>SUM(N138:N144)</f>
        <v>0</v>
      </c>
      <c r="O145" s="182">
        <f>SUM(O138:O144)</f>
        <v>0</v>
      </c>
      <c r="P145" s="182">
        <f>SUM(P138:P144)</f>
        <v>0</v>
      </c>
      <c r="Q145" s="182">
        <f>SUM(Q138:Q144)</f>
        <v>0</v>
      </c>
      <c r="R145" s="182"/>
      <c r="S145" s="182">
        <f>SUM(S138:S144)</f>
        <v>0</v>
      </c>
      <c r="T145" s="182">
        <f>SUM(T138:T144)</f>
        <v>0</v>
      </c>
      <c r="U145" s="182">
        <f>SUM(U138:U144)</f>
        <v>0</v>
      </c>
      <c r="V145" s="183">
        <f>SUM(V138:V144)</f>
        <v>0</v>
      </c>
      <c r="W145" s="164" t="str">
        <f t="shared" si="63"/>
        <v/>
      </c>
      <c r="X145" s="183">
        <f>SUM(X138:X144)</f>
        <v>0</v>
      </c>
      <c r="Y145" s="183">
        <f>SUM(Y138:Y144)</f>
        <v>0</v>
      </c>
      <c r="Z145" s="183">
        <f>SUM(Z138:Z144)</f>
        <v>0</v>
      </c>
      <c r="AA145" s="183">
        <f>SUM(AA138:AA144)</f>
        <v>0</v>
      </c>
    </row>
    <row r="146" spans="1:27" ht="20.100000000000001" hidden="1" customHeight="1">
      <c r="A146" s="157">
        <v>200112</v>
      </c>
      <c r="B146" s="175" t="s">
        <v>245</v>
      </c>
      <c r="C146" s="385"/>
      <c r="D146" s="139">
        <v>3.65</v>
      </c>
      <c r="E146" s="139"/>
      <c r="F146" s="189"/>
      <c r="G146" s="159"/>
      <c r="H146" s="380">
        <f t="shared" ref="H146:H149" si="64">D146*G146</f>
        <v>0</v>
      </c>
      <c r="I146" s="160"/>
      <c r="J146" s="161" t="str">
        <f t="array" ref="J146">IF(ISERROR(G146/I146),"",G146/I146)</f>
        <v/>
      </c>
      <c r="K146" s="380">
        <f t="array" ref="K146">IF(ISERROR(G146/L146),"",G146/L146)</f>
        <v>0</v>
      </c>
      <c r="L146" s="160">
        <v>5</v>
      </c>
      <c r="M146" s="140">
        <f t="shared" ref="M146:M149" si="65">IF(ISERROR(I146-K146),"",I146-K146)</f>
        <v>0</v>
      </c>
      <c r="N146" s="161">
        <f t="shared" ref="N146:N149" si="66">SUM(O146:U146)</f>
        <v>0</v>
      </c>
      <c r="O146" s="387"/>
      <c r="P146" s="387"/>
      <c r="Q146" s="387"/>
      <c r="R146" s="387"/>
      <c r="S146" s="387"/>
      <c r="T146" s="387"/>
      <c r="U146" s="387"/>
      <c r="V146" s="163">
        <f t="shared" ref="V146:V149" si="67">SUM(X146:AA146)</f>
        <v>0</v>
      </c>
      <c r="W146" s="164" t="str">
        <f t="shared" si="63"/>
        <v/>
      </c>
      <c r="X146" s="163"/>
      <c r="Y146" s="163"/>
      <c r="Z146" s="163"/>
      <c r="AA146" s="163"/>
    </row>
    <row r="147" spans="1:27" ht="20.100000000000001" hidden="1" customHeight="1">
      <c r="A147" s="157">
        <v>200116</v>
      </c>
      <c r="B147" s="175" t="s">
        <v>246</v>
      </c>
      <c r="C147" s="385"/>
      <c r="D147" s="139">
        <v>6.58</v>
      </c>
      <c r="E147" s="139"/>
      <c r="F147" s="158"/>
      <c r="G147" s="159"/>
      <c r="H147" s="380">
        <f t="shared" si="64"/>
        <v>0</v>
      </c>
      <c r="I147" s="160"/>
      <c r="J147" s="161" t="str">
        <f t="array" ref="J147">IF(ISERROR(G147/I147),"",G147/I147)</f>
        <v/>
      </c>
      <c r="K147" s="162">
        <f t="array" ref="K147">IF(ISERROR(G147/L147),"",G147/L147)</f>
        <v>0</v>
      </c>
      <c r="L147" s="160">
        <v>5</v>
      </c>
      <c r="M147" s="140">
        <f t="shared" si="65"/>
        <v>0</v>
      </c>
      <c r="N147" s="161">
        <f t="shared" si="66"/>
        <v>0</v>
      </c>
      <c r="O147" s="387"/>
      <c r="P147" s="387"/>
      <c r="Q147" s="387"/>
      <c r="R147" s="387"/>
      <c r="S147" s="387"/>
      <c r="T147" s="387"/>
      <c r="U147" s="387"/>
      <c r="V147" s="163">
        <f t="shared" si="67"/>
        <v>0</v>
      </c>
      <c r="W147" s="164" t="str">
        <f t="shared" si="63"/>
        <v/>
      </c>
      <c r="X147" s="163"/>
      <c r="Y147" s="163"/>
      <c r="Z147" s="163"/>
      <c r="AA147" s="163"/>
    </row>
    <row r="148" spans="1:27" ht="20.100000000000001" hidden="1" customHeight="1">
      <c r="A148" s="157">
        <v>200120</v>
      </c>
      <c r="B148" s="175" t="s">
        <v>247</v>
      </c>
      <c r="C148" s="385"/>
      <c r="D148" s="139">
        <v>7.8</v>
      </c>
      <c r="E148" s="139"/>
      <c r="F148" s="158"/>
      <c r="G148" s="159"/>
      <c r="H148" s="380">
        <f t="shared" si="64"/>
        <v>0</v>
      </c>
      <c r="I148" s="160"/>
      <c r="J148" s="161" t="str">
        <f t="array" ref="J148">IF(ISERROR(G148/I148),"",G148/I148)</f>
        <v/>
      </c>
      <c r="K148" s="162">
        <f t="array" ref="K148">IF(ISERROR(G148/L148),"",G148/L148)</f>
        <v>0</v>
      </c>
      <c r="L148" s="160">
        <v>4.5999999999999996</v>
      </c>
      <c r="M148" s="140">
        <f t="shared" si="65"/>
        <v>0</v>
      </c>
      <c r="N148" s="161">
        <f t="shared" si="66"/>
        <v>0</v>
      </c>
      <c r="O148" s="387"/>
      <c r="P148" s="387"/>
      <c r="Q148" s="387"/>
      <c r="R148" s="387"/>
      <c r="S148" s="387"/>
      <c r="T148" s="387"/>
      <c r="U148" s="387"/>
      <c r="V148" s="163">
        <f t="shared" si="67"/>
        <v>0</v>
      </c>
      <c r="W148" s="164" t="str">
        <f t="shared" si="63"/>
        <v/>
      </c>
      <c r="X148" s="163"/>
      <c r="Y148" s="163"/>
      <c r="Z148" s="163"/>
      <c r="AA148" s="163"/>
    </row>
    <row r="149" spans="1:27" ht="20.100000000000001" hidden="1" customHeight="1">
      <c r="A149" s="157">
        <v>200528</v>
      </c>
      <c r="B149" s="175" t="s">
        <v>248</v>
      </c>
      <c r="C149" s="385"/>
      <c r="D149" s="139">
        <v>4.4000000000000004</v>
      </c>
      <c r="E149" s="139"/>
      <c r="F149" s="158"/>
      <c r="G149" s="159"/>
      <c r="H149" s="380">
        <f t="shared" si="64"/>
        <v>0</v>
      </c>
      <c r="I149" s="160"/>
      <c r="J149" s="161" t="str">
        <f t="array" ref="J149">IF(ISERROR(G149/I149),"",G149/I149)</f>
        <v/>
      </c>
      <c r="K149" s="162">
        <f t="array" ref="K149">IF(ISERROR(G149/L149),"",G149/L149)</f>
        <v>0</v>
      </c>
      <c r="L149" s="160">
        <v>5.8</v>
      </c>
      <c r="M149" s="140">
        <f t="shared" si="65"/>
        <v>0</v>
      </c>
      <c r="N149" s="161">
        <f t="shared" si="66"/>
        <v>0</v>
      </c>
      <c r="O149" s="387"/>
      <c r="P149" s="387"/>
      <c r="Q149" s="387"/>
      <c r="R149" s="387"/>
      <c r="S149" s="387"/>
      <c r="T149" s="387"/>
      <c r="U149" s="387"/>
      <c r="V149" s="163">
        <f t="shared" si="67"/>
        <v>0</v>
      </c>
      <c r="W149" s="164" t="str">
        <f t="shared" si="63"/>
        <v/>
      </c>
      <c r="X149" s="163"/>
      <c r="Y149" s="163"/>
      <c r="Z149" s="163"/>
      <c r="AA149" s="163"/>
    </row>
    <row r="150" spans="1:27" ht="20.100000000000001" hidden="1" customHeight="1">
      <c r="A150" s="157">
        <v>201062</v>
      </c>
      <c r="B150" s="158" t="s">
        <v>379</v>
      </c>
      <c r="C150" s="233"/>
      <c r="D150" s="139"/>
      <c r="E150" s="139"/>
      <c r="F150" s="158"/>
      <c r="G150" s="159"/>
      <c r="H150" s="380"/>
      <c r="I150" s="160"/>
      <c r="J150" s="161"/>
      <c r="K150" s="162"/>
      <c r="L150" s="160">
        <v>6</v>
      </c>
      <c r="M150" s="140"/>
      <c r="N150" s="161"/>
      <c r="O150" s="387"/>
      <c r="P150" s="387"/>
      <c r="Q150" s="387"/>
      <c r="R150" s="387"/>
      <c r="S150" s="387"/>
      <c r="T150" s="387"/>
      <c r="U150" s="387"/>
      <c r="V150" s="163"/>
      <c r="W150" s="164"/>
      <c r="X150" s="163"/>
      <c r="Y150" s="163"/>
      <c r="Z150" s="163"/>
      <c r="AA150" s="163"/>
    </row>
    <row r="151" spans="1:27" ht="20.100000000000001" hidden="1" customHeight="1">
      <c r="A151" s="190">
        <v>200298</v>
      </c>
      <c r="B151" s="385" t="s">
        <v>249</v>
      </c>
      <c r="C151" s="385" t="s">
        <v>186</v>
      </c>
      <c r="D151" s="139">
        <v>6.04</v>
      </c>
      <c r="E151" s="139"/>
      <c r="F151" s="158"/>
      <c r="G151" s="159"/>
      <c r="H151" s="380">
        <f t="shared" ref="H151:H152" si="68">D151*G151</f>
        <v>0</v>
      </c>
      <c r="I151" s="160"/>
      <c r="J151" s="161" t="str">
        <f t="array" ref="J151">IF(ISERROR(G151/I151),"",G151/I151)</f>
        <v/>
      </c>
      <c r="K151" s="162">
        <f t="array" ref="K151">IF(ISERROR(G151/L151),"",G151/L151)</f>
        <v>0</v>
      </c>
      <c r="L151" s="160">
        <v>6</v>
      </c>
      <c r="M151" s="140">
        <f t="shared" ref="M151:M152" si="69">IF(ISERROR(I151-K151),"",I151-K151)</f>
        <v>0</v>
      </c>
      <c r="N151" s="161">
        <f t="shared" ref="N151:N152" si="70">SUM(O151:U151)</f>
        <v>0</v>
      </c>
      <c r="O151" s="387"/>
      <c r="P151" s="387"/>
      <c r="Q151" s="387"/>
      <c r="R151" s="387"/>
      <c r="S151" s="387"/>
      <c r="T151" s="387"/>
      <c r="U151" s="387"/>
      <c r="V151" s="163">
        <f t="shared" ref="V151:V152" si="71">SUM(X151:AA151)</f>
        <v>0</v>
      </c>
      <c r="W151" s="164" t="str">
        <f t="shared" ref="W151:W152" si="72">IF(ISERROR(V151/G151),"",V151/G151)</f>
        <v/>
      </c>
      <c r="X151" s="163"/>
      <c r="Y151" s="163"/>
      <c r="Z151" s="163"/>
      <c r="AA151" s="163"/>
    </row>
    <row r="152" spans="1:27" ht="20.100000000000001" hidden="1" customHeight="1">
      <c r="A152" s="190">
        <v>200299</v>
      </c>
      <c r="B152" s="385" t="s">
        <v>249</v>
      </c>
      <c r="C152" s="385" t="s">
        <v>193</v>
      </c>
      <c r="D152" s="139">
        <v>6.04</v>
      </c>
      <c r="E152" s="139"/>
      <c r="F152" s="158"/>
      <c r="G152" s="159"/>
      <c r="H152" s="380">
        <f t="shared" si="68"/>
        <v>0</v>
      </c>
      <c r="I152" s="160"/>
      <c r="J152" s="161" t="str">
        <f t="array" ref="J152">IF(ISERROR(G152/I152),"",G152/I152)</f>
        <v/>
      </c>
      <c r="K152" s="162">
        <f t="array" ref="K152">IF(ISERROR(G152/L152),"",G152/L152)</f>
        <v>0</v>
      </c>
      <c r="L152" s="160">
        <v>6</v>
      </c>
      <c r="M152" s="140">
        <f t="shared" si="69"/>
        <v>0</v>
      </c>
      <c r="N152" s="161">
        <f t="shared" si="70"/>
        <v>0</v>
      </c>
      <c r="O152" s="387"/>
      <c r="P152" s="387"/>
      <c r="Q152" s="387"/>
      <c r="R152" s="387"/>
      <c r="S152" s="387"/>
      <c r="T152" s="387"/>
      <c r="U152" s="387"/>
      <c r="V152" s="163">
        <f t="shared" si="71"/>
        <v>0</v>
      </c>
      <c r="W152" s="164" t="str">
        <f t="shared" si="72"/>
        <v/>
      </c>
      <c r="X152" s="163"/>
      <c r="Y152" s="163"/>
      <c r="Z152" s="163"/>
      <c r="AA152" s="163"/>
    </row>
    <row r="153" spans="1:27" ht="20.100000000000001" customHeight="1">
      <c r="A153" s="190">
        <v>201492</v>
      </c>
      <c r="B153" s="404" t="s">
        <v>480</v>
      </c>
      <c r="C153" s="404" t="s">
        <v>186</v>
      </c>
      <c r="D153" s="139">
        <v>6</v>
      </c>
      <c r="E153" s="139"/>
      <c r="F153" s="158"/>
      <c r="G153" s="159"/>
      <c r="H153" s="403"/>
      <c r="I153" s="160"/>
      <c r="J153" s="161"/>
      <c r="K153" s="162"/>
      <c r="L153" s="160"/>
      <c r="M153" s="140"/>
      <c r="N153" s="161"/>
      <c r="O153" s="405"/>
      <c r="P153" s="405"/>
      <c r="Q153" s="405"/>
      <c r="R153" s="405"/>
      <c r="S153" s="405"/>
      <c r="T153" s="405"/>
      <c r="U153" s="405"/>
      <c r="V153" s="163"/>
      <c r="W153" s="164"/>
      <c r="X153" s="163"/>
      <c r="Y153" s="163"/>
      <c r="Z153" s="163"/>
      <c r="AA153" s="163"/>
    </row>
    <row r="154" spans="1:27" ht="20.100000000000001" customHeight="1">
      <c r="A154" s="190">
        <v>201491</v>
      </c>
      <c r="B154" s="413" t="s">
        <v>479</v>
      </c>
      <c r="C154" s="413" t="s">
        <v>482</v>
      </c>
      <c r="D154" s="139">
        <v>6</v>
      </c>
      <c r="E154" s="139"/>
      <c r="F154" s="158"/>
      <c r="G154" s="159"/>
      <c r="H154" s="412"/>
      <c r="I154" s="160"/>
      <c r="J154" s="161"/>
      <c r="K154" s="162"/>
      <c r="L154" s="160"/>
      <c r="M154" s="140"/>
      <c r="N154" s="161"/>
      <c r="O154" s="414"/>
      <c r="P154" s="414"/>
      <c r="Q154" s="414"/>
      <c r="R154" s="414"/>
      <c r="S154" s="414"/>
      <c r="T154" s="414"/>
      <c r="U154" s="414"/>
      <c r="V154" s="163"/>
      <c r="W154" s="164"/>
      <c r="X154" s="163"/>
      <c r="Y154" s="163"/>
      <c r="Z154" s="163"/>
      <c r="AA154" s="163"/>
    </row>
    <row r="155" spans="1:27" ht="20.100000000000001" hidden="1" customHeight="1">
      <c r="A155" s="190">
        <v>201067</v>
      </c>
      <c r="B155" s="390" t="s">
        <v>368</v>
      </c>
      <c r="C155" s="233" t="s">
        <v>396</v>
      </c>
      <c r="D155" s="139"/>
      <c r="E155" s="139"/>
      <c r="F155" s="158"/>
      <c r="G155" s="159"/>
      <c r="H155" s="380"/>
      <c r="I155" s="160"/>
      <c r="J155" s="161"/>
      <c r="K155" s="162"/>
      <c r="L155" s="160"/>
      <c r="M155" s="140"/>
      <c r="N155" s="161"/>
      <c r="O155" s="387"/>
      <c r="P155" s="387"/>
      <c r="Q155" s="387"/>
      <c r="R155" s="387"/>
      <c r="S155" s="387"/>
      <c r="T155" s="387"/>
      <c r="U155" s="387"/>
      <c r="V155" s="163"/>
      <c r="W155" s="164"/>
      <c r="X155" s="163"/>
      <c r="Y155" s="163"/>
      <c r="Z155" s="163"/>
      <c r="AA155" s="163"/>
    </row>
    <row r="156" spans="1:27" ht="20.100000000000001" hidden="1" customHeight="1">
      <c r="A156" s="157">
        <v>200539</v>
      </c>
      <c r="B156" s="379" t="s">
        <v>250</v>
      </c>
      <c r="C156" s="157"/>
      <c r="D156" s="139">
        <v>7.3</v>
      </c>
      <c r="E156" s="139"/>
      <c r="F156" s="158"/>
      <c r="G156" s="159"/>
      <c r="H156" s="380">
        <f t="shared" ref="H156:H157" si="73">D156*G156</f>
        <v>0</v>
      </c>
      <c r="I156" s="160"/>
      <c r="J156" s="161" t="str">
        <f t="array" ref="J156">IF(ISERROR(G156/I156),"",G156/I156)</f>
        <v/>
      </c>
      <c r="K156" s="162" t="str">
        <f t="array" ref="K156">IF(ISERROR(G156/L156),"",G156/L156)</f>
        <v/>
      </c>
      <c r="L156" s="160"/>
      <c r="M156" s="140" t="str">
        <f t="shared" ref="M156" si="74">IF(ISERROR(I156-K156),"",I156-K156)</f>
        <v/>
      </c>
      <c r="N156" s="161">
        <f t="shared" ref="N156:N157" si="75">SUM(O156:U156)</f>
        <v>0</v>
      </c>
      <c r="O156" s="387"/>
      <c r="P156" s="387"/>
      <c r="Q156" s="387"/>
      <c r="R156" s="387"/>
      <c r="S156" s="387"/>
      <c r="T156" s="387"/>
      <c r="U156" s="387"/>
      <c r="V156" s="163">
        <f t="shared" ref="V156:V157" si="76">SUM(X156:AA156)</f>
        <v>0</v>
      </c>
      <c r="W156" s="164" t="str">
        <f t="shared" ref="W156:W157" si="77">IF(ISERROR(V156/G156),"",V156/G156)</f>
        <v/>
      </c>
      <c r="X156" s="163"/>
      <c r="Y156" s="163"/>
      <c r="Z156" s="163"/>
      <c r="AA156" s="163"/>
    </row>
    <row r="157" spans="1:27" ht="20.100000000000001" hidden="1" customHeight="1">
      <c r="A157" s="157">
        <v>200948</v>
      </c>
      <c r="B157" s="379" t="s">
        <v>251</v>
      </c>
      <c r="C157" s="157"/>
      <c r="D157" s="139">
        <f>78*120/1000</f>
        <v>9.36</v>
      </c>
      <c r="E157" s="139"/>
      <c r="F157" s="158"/>
      <c r="G157" s="159"/>
      <c r="H157" s="380">
        <f t="shared" si="73"/>
        <v>0</v>
      </c>
      <c r="I157" s="160"/>
      <c r="J157" s="161" t="str">
        <f t="array" ref="J157">IF(ISERROR(G157/I157),"",G157/I157)</f>
        <v/>
      </c>
      <c r="K157" s="162" t="str">
        <f t="array" ref="K157">IF(ISERROR(G157/L157),"",G157/L157)</f>
        <v/>
      </c>
      <c r="L157" s="160"/>
      <c r="M157" s="140"/>
      <c r="N157" s="161">
        <f t="shared" si="75"/>
        <v>0</v>
      </c>
      <c r="O157" s="387"/>
      <c r="P157" s="387"/>
      <c r="Q157" s="387"/>
      <c r="R157" s="387"/>
      <c r="S157" s="387"/>
      <c r="T157" s="387"/>
      <c r="U157" s="387"/>
      <c r="V157" s="163">
        <f t="shared" si="76"/>
        <v>0</v>
      </c>
      <c r="W157" s="164" t="str">
        <f t="shared" si="77"/>
        <v/>
      </c>
      <c r="X157" s="163"/>
      <c r="Y157" s="163"/>
      <c r="Z157" s="163"/>
      <c r="AA157" s="163"/>
    </row>
    <row r="158" spans="1:27" ht="20.100000000000001" hidden="1" customHeight="1">
      <c r="A158" s="157">
        <v>201012</v>
      </c>
      <c r="B158" s="253" t="s">
        <v>397</v>
      </c>
      <c r="C158" s="157"/>
      <c r="D158" s="139"/>
      <c r="E158" s="139"/>
      <c r="F158" s="158"/>
      <c r="G158" s="159"/>
      <c r="H158" s="380"/>
      <c r="I158" s="160"/>
      <c r="J158" s="161"/>
      <c r="K158" s="162"/>
      <c r="L158" s="160"/>
      <c r="M158" s="140"/>
      <c r="N158" s="161"/>
      <c r="O158" s="387"/>
      <c r="P158" s="387"/>
      <c r="Q158" s="387"/>
      <c r="R158" s="387"/>
      <c r="S158" s="387"/>
      <c r="T158" s="387"/>
      <c r="U158" s="387"/>
      <c r="V158" s="163"/>
      <c r="W158" s="164"/>
      <c r="X158" s="163"/>
      <c r="Y158" s="163"/>
      <c r="Z158" s="163"/>
      <c r="AA158" s="163"/>
    </row>
    <row r="159" spans="1:27" ht="20.100000000000001" hidden="1" customHeight="1">
      <c r="A159" s="157">
        <v>201010</v>
      </c>
      <c r="B159" s="379" t="s">
        <v>252</v>
      </c>
      <c r="C159" s="157"/>
      <c r="D159" s="139">
        <v>4.5</v>
      </c>
      <c r="E159" s="139"/>
      <c r="F159" s="158"/>
      <c r="G159" s="159"/>
      <c r="H159" s="380"/>
      <c r="I159" s="160"/>
      <c r="J159" s="161"/>
      <c r="K159" s="162"/>
      <c r="L159" s="160"/>
      <c r="M159" s="140"/>
      <c r="N159" s="161"/>
      <c r="O159" s="387"/>
      <c r="P159" s="387"/>
      <c r="Q159" s="387"/>
      <c r="R159" s="387"/>
      <c r="S159" s="387"/>
      <c r="T159" s="387"/>
      <c r="U159" s="387"/>
      <c r="V159" s="163"/>
      <c r="W159" s="164"/>
      <c r="X159" s="163"/>
      <c r="Y159" s="163"/>
      <c r="Z159" s="163"/>
      <c r="AA159" s="163"/>
    </row>
    <row r="160" spans="1:27" ht="20.100000000000001" hidden="1" customHeight="1">
      <c r="A160" s="157">
        <v>201011</v>
      </c>
      <c r="B160" s="379" t="s">
        <v>253</v>
      </c>
      <c r="C160" s="157"/>
      <c r="D160" s="139">
        <v>4.5</v>
      </c>
      <c r="E160" s="139"/>
      <c r="F160" s="158"/>
      <c r="G160" s="159"/>
      <c r="H160" s="380"/>
      <c r="I160" s="160"/>
      <c r="J160" s="161"/>
      <c r="K160" s="162"/>
      <c r="L160" s="160"/>
      <c r="M160" s="140"/>
      <c r="N160" s="161"/>
      <c r="O160" s="387"/>
      <c r="P160" s="387"/>
      <c r="Q160" s="387"/>
      <c r="R160" s="387"/>
      <c r="S160" s="387"/>
      <c r="T160" s="387"/>
      <c r="U160" s="387"/>
      <c r="V160" s="163"/>
      <c r="W160" s="164"/>
      <c r="X160" s="163"/>
      <c r="Y160" s="163"/>
      <c r="Z160" s="163"/>
      <c r="AA160" s="163"/>
    </row>
    <row r="161" spans="1:27" ht="20.100000000000001" hidden="1" customHeight="1">
      <c r="A161" s="344"/>
      <c r="B161" s="346" t="s">
        <v>472</v>
      </c>
      <c r="C161" s="157"/>
      <c r="D161" s="139">
        <v>5.03</v>
      </c>
      <c r="E161" s="139"/>
      <c r="F161" s="158"/>
      <c r="G161" s="159"/>
      <c r="H161" s="380"/>
      <c r="I161" s="160"/>
      <c r="J161" s="161"/>
      <c r="K161" s="162"/>
      <c r="L161" s="160"/>
      <c r="M161" s="140"/>
      <c r="N161" s="161"/>
      <c r="O161" s="387"/>
      <c r="P161" s="387"/>
      <c r="Q161" s="387"/>
      <c r="R161" s="387"/>
      <c r="S161" s="387"/>
      <c r="T161" s="387"/>
      <c r="U161" s="387"/>
      <c r="V161" s="163"/>
      <c r="W161" s="164"/>
      <c r="X161" s="163"/>
      <c r="Y161" s="163"/>
      <c r="Z161" s="163"/>
      <c r="AA161" s="163"/>
    </row>
    <row r="162" spans="1:27" ht="20.100000000000001" hidden="1" customHeight="1">
      <c r="A162" s="465" t="s">
        <v>254</v>
      </c>
      <c r="B162" s="466"/>
      <c r="C162" s="388" t="s">
        <v>209</v>
      </c>
      <c r="D162" s="177"/>
      <c r="E162" s="177"/>
      <c r="F162" s="178"/>
      <c r="G162" s="179">
        <f>SUM(G146:G160)</f>
        <v>0</v>
      </c>
      <c r="H162" s="180">
        <f>SUM(H146:H157)</f>
        <v>0</v>
      </c>
      <c r="I162" s="180">
        <f>SUM(I146:I160)</f>
        <v>0</v>
      </c>
      <c r="J162" s="161" t="str">
        <f t="array" ref="J162">IF(ISERROR(G162/I162),"",G162/I162)</f>
        <v/>
      </c>
      <c r="K162" s="180">
        <f t="shared" ref="K162:AA162" si="78">SUM(K146:K157)</f>
        <v>0</v>
      </c>
      <c r="L162" s="181"/>
      <c r="M162" s="185">
        <f t="shared" si="78"/>
        <v>0</v>
      </c>
      <c r="N162" s="180">
        <f t="shared" si="78"/>
        <v>0</v>
      </c>
      <c r="O162" s="182">
        <f t="shared" si="78"/>
        <v>0</v>
      </c>
      <c r="P162" s="182">
        <f t="shared" si="78"/>
        <v>0</v>
      </c>
      <c r="Q162" s="182">
        <f t="shared" si="78"/>
        <v>0</v>
      </c>
      <c r="R162" s="182">
        <f t="shared" si="78"/>
        <v>0</v>
      </c>
      <c r="S162" s="182">
        <f t="shared" si="78"/>
        <v>0</v>
      </c>
      <c r="T162" s="182">
        <f t="shared" si="78"/>
        <v>0</v>
      </c>
      <c r="U162" s="182">
        <f t="shared" si="78"/>
        <v>0</v>
      </c>
      <c r="V162" s="183">
        <f t="shared" si="78"/>
        <v>0</v>
      </c>
      <c r="W162" s="164" t="str">
        <f>IF(ISERROR(V162/G162),"",V162/G162)</f>
        <v/>
      </c>
      <c r="X162" s="183">
        <f t="shared" si="78"/>
        <v>0</v>
      </c>
      <c r="Y162" s="183">
        <f t="shared" si="78"/>
        <v>0</v>
      </c>
      <c r="Z162" s="183">
        <f t="shared" si="78"/>
        <v>0</v>
      </c>
      <c r="AA162" s="183">
        <f t="shared" si="78"/>
        <v>0</v>
      </c>
    </row>
    <row r="163" spans="1:27" ht="20.100000000000001" customHeight="1">
      <c r="A163" s="467" t="s">
        <v>256</v>
      </c>
      <c r="B163" s="468"/>
      <c r="C163" s="468"/>
      <c r="D163" s="468"/>
      <c r="E163" s="468"/>
      <c r="F163" s="469"/>
      <c r="G163" s="191">
        <f>SUM(G28,G86,G121,G137,G145,G162)</f>
        <v>0</v>
      </c>
      <c r="H163" s="191">
        <f t="shared" ref="H163:I163" si="79">SUM(H28,H86,H121,H137,H145,H162)</f>
        <v>0</v>
      </c>
      <c r="I163" s="191">
        <f t="shared" si="79"/>
        <v>0</v>
      </c>
      <c r="J163" s="192" t="str">
        <f t="array" ref="J163">IF(ISERROR(G163/I163),"",G163/I163)</f>
        <v/>
      </c>
      <c r="K163" s="191">
        <f t="shared" ref="K163" si="80">SUM(K28,K86,K121,K137,K145,K162)</f>
        <v>0</v>
      </c>
      <c r="L163" s="192" t="str">
        <f>IF(ISERROR(G163/K163),"",G163/K163)</f>
        <v/>
      </c>
      <c r="M163" s="191">
        <f t="shared" ref="M163:AA163" si="81">SUM(M28,M86,M121,M137,M145,M162)</f>
        <v>0</v>
      </c>
      <c r="N163" s="191">
        <f t="shared" si="81"/>
        <v>0</v>
      </c>
      <c r="O163" s="191">
        <f t="shared" si="81"/>
        <v>0</v>
      </c>
      <c r="P163" s="191">
        <f t="shared" si="81"/>
        <v>0</v>
      </c>
      <c r="Q163" s="191">
        <f t="shared" si="81"/>
        <v>0</v>
      </c>
      <c r="R163" s="191">
        <f t="shared" si="81"/>
        <v>0</v>
      </c>
      <c r="S163" s="191">
        <f t="shared" si="81"/>
        <v>0</v>
      </c>
      <c r="T163" s="191">
        <f t="shared" si="81"/>
        <v>0</v>
      </c>
      <c r="U163" s="191">
        <f t="shared" si="81"/>
        <v>0</v>
      </c>
      <c r="V163" s="191">
        <f t="shared" si="81"/>
        <v>0</v>
      </c>
      <c r="W163" s="191">
        <f t="shared" si="81"/>
        <v>0</v>
      </c>
      <c r="X163" s="191">
        <f t="shared" si="81"/>
        <v>0</v>
      </c>
      <c r="Y163" s="191">
        <f t="shared" si="81"/>
        <v>0</v>
      </c>
      <c r="Z163" s="191">
        <f t="shared" si="81"/>
        <v>0</v>
      </c>
      <c r="AA163" s="191">
        <f t="shared" si="81"/>
        <v>0</v>
      </c>
    </row>
    <row r="164" spans="1:27" ht="20.100000000000001" customHeight="1">
      <c r="A164" s="470" t="s">
        <v>257</v>
      </c>
      <c r="B164" s="381" t="s">
        <v>258</v>
      </c>
      <c r="C164" s="473" t="s">
        <v>259</v>
      </c>
      <c r="D164" s="474"/>
      <c r="E164" s="475" t="s">
        <v>260</v>
      </c>
      <c r="F164" s="475"/>
      <c r="G164" s="478" t="s">
        <v>261</v>
      </c>
      <c r="H164" s="478"/>
      <c r="I164" s="475" t="s">
        <v>262</v>
      </c>
      <c r="J164" s="475"/>
      <c r="K164" s="475" t="s">
        <v>263</v>
      </c>
      <c r="L164" s="475"/>
      <c r="M164" s="475" t="s">
        <v>264</v>
      </c>
      <c r="N164" s="475"/>
      <c r="O164" s="475" t="s">
        <v>265</v>
      </c>
      <c r="P164" s="478" t="s">
        <v>266</v>
      </c>
      <c r="Q164" s="478"/>
      <c r="R164" s="478" t="s">
        <v>263</v>
      </c>
      <c r="S164" s="478"/>
      <c r="T164" s="478" t="s">
        <v>267</v>
      </c>
      <c r="U164" s="478"/>
      <c r="V164" s="478" t="s">
        <v>268</v>
      </c>
      <c r="W164" s="478"/>
      <c r="X164" s="478" t="s">
        <v>263</v>
      </c>
      <c r="Y164" s="478"/>
      <c r="Z164" s="478" t="s">
        <v>267</v>
      </c>
      <c r="AA164" s="478"/>
    </row>
    <row r="165" spans="1:27" ht="20.100000000000001" customHeight="1">
      <c r="A165" s="471"/>
      <c r="B165" s="381" t="s">
        <v>269</v>
      </c>
      <c r="C165" s="473">
        <v>1</v>
      </c>
      <c r="D165" s="474"/>
      <c r="E165" s="477">
        <f>C165*11</f>
        <v>11</v>
      </c>
      <c r="F165" s="477"/>
      <c r="G165" s="478">
        <v>1</v>
      </c>
      <c r="H165" s="478"/>
      <c r="I165" s="477">
        <f>G165*11</f>
        <v>11</v>
      </c>
      <c r="J165" s="477"/>
      <c r="K165" s="477">
        <f>E165-I165</f>
        <v>0</v>
      </c>
      <c r="L165" s="477"/>
      <c r="M165" s="479">
        <f>IF(ISERROR(K165/E165),"",K165/E165)</f>
        <v>0</v>
      </c>
      <c r="N165" s="479"/>
      <c r="O165" s="475"/>
      <c r="P165" s="478" t="s">
        <v>208</v>
      </c>
      <c r="Q165" s="478"/>
      <c r="R165" s="480">
        <f>SUM(O28:U28)</f>
        <v>0</v>
      </c>
      <c r="S165" s="480"/>
      <c r="T165" s="481" t="str">
        <f t="array" ref="T165">IF(ISERROR(R165/R172),"",R165/R172)</f>
        <v/>
      </c>
      <c r="U165" s="481"/>
      <c r="V165" s="478" t="s">
        <v>270</v>
      </c>
      <c r="W165" s="478"/>
      <c r="X165" s="482">
        <f>SUM(P27,P85,P120,P136,P144,P160)</f>
        <v>0</v>
      </c>
      <c r="Y165" s="482"/>
      <c r="Z165" s="481" t="str">
        <f t="array" ref="Z165">IF(ISERROR(X165/X172),"",X165/X172)</f>
        <v/>
      </c>
      <c r="AA165" s="481"/>
    </row>
    <row r="166" spans="1:27" ht="20.100000000000001" customHeight="1">
      <c r="A166" s="471"/>
      <c r="B166" s="381" t="s">
        <v>271</v>
      </c>
      <c r="C166" s="473">
        <v>1</v>
      </c>
      <c r="D166" s="474"/>
      <c r="E166" s="477">
        <f>C166*11</f>
        <v>11</v>
      </c>
      <c r="F166" s="477"/>
      <c r="G166" s="478">
        <v>1</v>
      </c>
      <c r="H166" s="478"/>
      <c r="I166" s="477">
        <f>G166*11</f>
        <v>11</v>
      </c>
      <c r="J166" s="477"/>
      <c r="K166" s="477">
        <f>E166-I166</f>
        <v>0</v>
      </c>
      <c r="L166" s="477"/>
      <c r="M166" s="479">
        <f>IF(ISERROR(K166/E166),"",K166/E166)</f>
        <v>0</v>
      </c>
      <c r="N166" s="479"/>
      <c r="O166" s="475"/>
      <c r="P166" s="478" t="s">
        <v>223</v>
      </c>
      <c r="Q166" s="478"/>
      <c r="R166" s="480">
        <f>SUM(O86:U86)</f>
        <v>0</v>
      </c>
      <c r="S166" s="480"/>
      <c r="T166" s="481" t="str">
        <f>IF(ISERROR(R166/R172),"",R166/R172)</f>
        <v/>
      </c>
      <c r="U166" s="481"/>
      <c r="V166" s="478" t="s">
        <v>272</v>
      </c>
      <c r="W166" s="478"/>
      <c r="X166" s="482">
        <f>SUM(P28,P86,P121,P137,P145,P162)</f>
        <v>0</v>
      </c>
      <c r="Y166" s="482"/>
      <c r="Z166" s="481" t="str">
        <f>IF(ISERROR(X166/X172),"",X166/X172)</f>
        <v/>
      </c>
      <c r="AA166" s="481"/>
    </row>
    <row r="167" spans="1:27" ht="20.100000000000001" customHeight="1">
      <c r="A167" s="471"/>
      <c r="B167" s="381" t="s">
        <v>273</v>
      </c>
      <c r="C167" s="473">
        <v>1</v>
      </c>
      <c r="D167" s="474"/>
      <c r="E167" s="477">
        <f>C167*8</f>
        <v>8</v>
      </c>
      <c r="F167" s="477"/>
      <c r="G167" s="478">
        <v>1</v>
      </c>
      <c r="H167" s="478"/>
      <c r="I167" s="477">
        <f>G167*8</f>
        <v>8</v>
      </c>
      <c r="J167" s="477"/>
      <c r="K167" s="477">
        <f>E167-I167</f>
        <v>0</v>
      </c>
      <c r="L167" s="477"/>
      <c r="M167" s="479">
        <f>IF(ISERROR(K167/E167),"",K167/E167)</f>
        <v>0</v>
      </c>
      <c r="N167" s="479"/>
      <c r="O167" s="475"/>
      <c r="P167" s="478" t="s">
        <v>234</v>
      </c>
      <c r="Q167" s="478"/>
      <c r="R167" s="480">
        <f>SUM(O121:U121)</f>
        <v>0</v>
      </c>
      <c r="S167" s="480"/>
      <c r="T167" s="481" t="str">
        <f>IF(ISERROR(R167/R172),"",R167/R172)</f>
        <v/>
      </c>
      <c r="U167" s="481"/>
      <c r="V167" s="478" t="s">
        <v>274</v>
      </c>
      <c r="W167" s="478"/>
      <c r="X167" s="482">
        <f>SUM(P29,P87,P122,P138,P146,P163)</f>
        <v>0</v>
      </c>
      <c r="Y167" s="482"/>
      <c r="Z167" s="481" t="str">
        <f>IF(ISERROR(X167/X172),"",X167/X172)</f>
        <v/>
      </c>
      <c r="AA167" s="481"/>
    </row>
    <row r="168" spans="1:27" ht="20.100000000000001" customHeight="1">
      <c r="A168" s="471"/>
      <c r="B168" s="381" t="s">
        <v>275</v>
      </c>
      <c r="C168" s="473">
        <v>1</v>
      </c>
      <c r="D168" s="474"/>
      <c r="E168" s="477">
        <f>C168*11</f>
        <v>11</v>
      </c>
      <c r="F168" s="477"/>
      <c r="G168" s="478">
        <v>1</v>
      </c>
      <c r="H168" s="478"/>
      <c r="I168" s="477">
        <f>G168*11</f>
        <v>11</v>
      </c>
      <c r="J168" s="477"/>
      <c r="K168" s="477">
        <f>E168-I168</f>
        <v>0</v>
      </c>
      <c r="L168" s="477"/>
      <c r="M168" s="479">
        <f>IF(ISERROR(K168/E168),"",K168/E168)</f>
        <v>0</v>
      </c>
      <c r="N168" s="479"/>
      <c r="O168" s="475"/>
      <c r="P168" s="478" t="s">
        <v>241</v>
      </c>
      <c r="Q168" s="478"/>
      <c r="R168" s="480">
        <f>SUM(O137:U137)</f>
        <v>0</v>
      </c>
      <c r="S168" s="480"/>
      <c r="T168" s="481" t="str">
        <f>IF(ISERROR(R168/R172),"",R168/R172)</f>
        <v/>
      </c>
      <c r="U168" s="481"/>
      <c r="V168" s="478" t="s">
        <v>276</v>
      </c>
      <c r="W168" s="478"/>
      <c r="X168" s="482">
        <f>SUM(P31,P88,P123,P139,P147,P164)</f>
        <v>0</v>
      </c>
      <c r="Y168" s="482"/>
      <c r="Z168" s="481" t="str">
        <f>IF(ISERROR(X168/X172),"",X168/X172)</f>
        <v/>
      </c>
      <c r="AA168" s="481"/>
    </row>
    <row r="169" spans="1:27" ht="20.100000000000001" customHeight="1">
      <c r="A169" s="472"/>
      <c r="B169" s="381" t="s">
        <v>277</v>
      </c>
      <c r="C169" s="483">
        <f>SUM(C165:D168)</f>
        <v>4</v>
      </c>
      <c r="D169" s="484"/>
      <c r="E169" s="477">
        <f>SUM(E165:F168)</f>
        <v>41</v>
      </c>
      <c r="F169" s="477"/>
      <c r="G169" s="478">
        <f>SUM(G165:H168)</f>
        <v>4</v>
      </c>
      <c r="H169" s="478"/>
      <c r="I169" s="477">
        <f>SUM(I165:J168)</f>
        <v>41</v>
      </c>
      <c r="J169" s="477"/>
      <c r="K169" s="477">
        <f>SUM(K165:L168)</f>
        <v>0</v>
      </c>
      <c r="L169" s="477"/>
      <c r="M169" s="479">
        <f>IF(ISERROR(K169/E169),"",K169/E169)</f>
        <v>0</v>
      </c>
      <c r="N169" s="479"/>
      <c r="O169" s="475"/>
      <c r="P169" s="478" t="s">
        <v>244</v>
      </c>
      <c r="Q169" s="478"/>
      <c r="R169" s="480">
        <f>SUM(O145:U145)</f>
        <v>0</v>
      </c>
      <c r="S169" s="480"/>
      <c r="T169" s="481" t="str">
        <f>IF(ISERROR(R169/R172),"",R169/R172)</f>
        <v/>
      </c>
      <c r="U169" s="481"/>
      <c r="V169" s="478" t="s">
        <v>278</v>
      </c>
      <c r="W169" s="478"/>
      <c r="X169" s="482">
        <f>SUM(P32,P89,P124,P140,P148,P165)</f>
        <v>0</v>
      </c>
      <c r="Y169" s="482"/>
      <c r="Z169" s="481" t="str">
        <f>IF(ISERROR(X169/X172),"",X169/X172)</f>
        <v/>
      </c>
      <c r="AA169" s="481"/>
    </row>
    <row r="170" spans="1:27" ht="20.100000000000001" customHeight="1">
      <c r="A170" s="228" t="s">
        <v>279</v>
      </c>
      <c r="B170" s="381">
        <f>G163</f>
        <v>0</v>
      </c>
      <c r="C170" s="485" t="s">
        <v>280</v>
      </c>
      <c r="D170" s="486"/>
      <c r="E170" s="478">
        <f>H163</f>
        <v>0</v>
      </c>
      <c r="F170" s="478"/>
      <c r="G170" s="478" t="s">
        <v>281</v>
      </c>
      <c r="H170" s="478"/>
      <c r="I170" s="487" t="str">
        <f>L163</f>
        <v/>
      </c>
      <c r="J170" s="487"/>
      <c r="K170" s="475" t="s">
        <v>282</v>
      </c>
      <c r="L170" s="475"/>
      <c r="M170" s="487" t="str">
        <f>J163</f>
        <v/>
      </c>
      <c r="N170" s="487"/>
      <c r="O170" s="475"/>
      <c r="P170" s="478" t="s">
        <v>254</v>
      </c>
      <c r="Q170" s="478"/>
      <c r="R170" s="480">
        <f>SUM(O162:U162)</f>
        <v>0</v>
      </c>
      <c r="S170" s="480"/>
      <c r="T170" s="481" t="str">
        <f>IF(ISERROR(R170/R172),"",R170/R172)</f>
        <v/>
      </c>
      <c r="U170" s="481"/>
      <c r="V170" s="478" t="s">
        <v>283</v>
      </c>
      <c r="W170" s="478"/>
      <c r="X170" s="482">
        <f>SUM(P33,P90,P125,P141,P149,P166)</f>
        <v>0</v>
      </c>
      <c r="Y170" s="482"/>
      <c r="Z170" s="481" t="str">
        <f>IF(ISERROR(X170/X172),"",X170/X172)</f>
        <v/>
      </c>
      <c r="AA170" s="481"/>
    </row>
    <row r="171" spans="1:27" ht="20.100000000000001" customHeight="1">
      <c r="A171" s="229" t="s">
        <v>284</v>
      </c>
      <c r="B171" s="381">
        <f>I163+C169</f>
        <v>4</v>
      </c>
      <c r="C171" s="488" t="s">
        <v>262</v>
      </c>
      <c r="D171" s="489"/>
      <c r="E171" s="490">
        <f>K163+I169</f>
        <v>41</v>
      </c>
      <c r="F171" s="490"/>
      <c r="G171" s="478" t="s">
        <v>285</v>
      </c>
      <c r="H171" s="478"/>
      <c r="I171" s="487">
        <f>B171-E171</f>
        <v>-37</v>
      </c>
      <c r="J171" s="487"/>
      <c r="K171" s="475" t="s">
        <v>286</v>
      </c>
      <c r="L171" s="475"/>
      <c r="M171" s="479">
        <f>IF(ISERROR(I171/E171),"",I171/E171)</f>
        <v>-0.90243902439024393</v>
      </c>
      <c r="N171" s="479"/>
      <c r="O171" s="475"/>
      <c r="P171" s="478" t="s">
        <v>255</v>
      </c>
      <c r="Q171" s="478"/>
      <c r="R171" s="480"/>
      <c r="S171" s="480"/>
      <c r="T171" s="481" t="str">
        <f>IF(ISERROR(R171/R172),"",R171/R172)</f>
        <v/>
      </c>
      <c r="U171" s="481"/>
      <c r="V171" s="478" t="s">
        <v>275</v>
      </c>
      <c r="W171" s="478"/>
      <c r="X171" s="482"/>
      <c r="Y171" s="482"/>
      <c r="Z171" s="481" t="str">
        <f>IF(ISERROR(X171/X172),"",X171/X172)</f>
        <v/>
      </c>
      <c r="AA171" s="481"/>
    </row>
    <row r="172" spans="1:27" ht="20.100000000000001" customHeight="1">
      <c r="A172" s="229" t="s">
        <v>287</v>
      </c>
      <c r="B172" s="381">
        <f>N163</f>
        <v>0</v>
      </c>
      <c r="C172" s="488" t="s">
        <v>288</v>
      </c>
      <c r="D172" s="489"/>
      <c r="E172" s="481">
        <f>IF(ISERROR(B172/B171),"",B172/B171)</f>
        <v>0</v>
      </c>
      <c r="F172" s="481"/>
      <c r="G172" s="478" t="s">
        <v>289</v>
      </c>
      <c r="H172" s="478"/>
      <c r="I172" s="475">
        <f>V163</f>
        <v>0</v>
      </c>
      <c r="J172" s="475"/>
      <c r="K172" s="475" t="s">
        <v>290</v>
      </c>
      <c r="L172" s="475"/>
      <c r="M172" s="479" t="str">
        <f t="array" ref="M172">IF(ISERROR(I172/B170),"",I172/B170)</f>
        <v/>
      </c>
      <c r="N172" s="479"/>
      <c r="O172" s="475"/>
      <c r="P172" s="478" t="s">
        <v>277</v>
      </c>
      <c r="Q172" s="478"/>
      <c r="R172" s="480">
        <f>SUM(R165:S171)</f>
        <v>0</v>
      </c>
      <c r="S172" s="480"/>
      <c r="T172" s="481"/>
      <c r="U172" s="481"/>
      <c r="V172" s="478" t="s">
        <v>277</v>
      </c>
      <c r="W172" s="478"/>
      <c r="X172" s="482">
        <f>SUM(X165:Y171)</f>
        <v>0</v>
      </c>
      <c r="Y172" s="482"/>
      <c r="Z172" s="481"/>
      <c r="AA172" s="481"/>
    </row>
    <row r="173" spans="1:27" ht="34.5" customHeight="1">
      <c r="A173" s="230" t="s">
        <v>354</v>
      </c>
      <c r="B173" s="231"/>
      <c r="C173" s="153"/>
      <c r="D173" s="153"/>
      <c r="E173" s="153"/>
      <c r="F173" s="153"/>
      <c r="G173" s="155"/>
      <c r="H173" s="153"/>
      <c r="I173" s="153"/>
      <c r="J173" s="156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</row>
    <row r="174" spans="1:27" ht="21.95" customHeight="1">
      <c r="A174" s="491" t="s">
        <v>291</v>
      </c>
      <c r="B174" s="491" t="s">
        <v>292</v>
      </c>
      <c r="C174" s="491" t="s">
        <v>293</v>
      </c>
      <c r="D174" s="491" t="s">
        <v>294</v>
      </c>
      <c r="E174" s="494" t="s">
        <v>295</v>
      </c>
      <c r="F174" s="507" t="s">
        <v>296</v>
      </c>
      <c r="G174" s="475" t="s">
        <v>297</v>
      </c>
      <c r="H174" s="475"/>
      <c r="I174" s="491" t="s">
        <v>298</v>
      </c>
      <c r="J174" s="497" t="s">
        <v>282</v>
      </c>
      <c r="K174" s="500" t="s">
        <v>299</v>
      </c>
      <c r="L174" s="491" t="s">
        <v>281</v>
      </c>
      <c r="M174" s="503" t="s">
        <v>300</v>
      </c>
      <c r="N174" s="505" t="s">
        <v>263</v>
      </c>
      <c r="O174" s="475" t="s">
        <v>301</v>
      </c>
      <c r="P174" s="475"/>
      <c r="Q174" s="475"/>
      <c r="R174" s="475"/>
      <c r="S174" s="475"/>
      <c r="T174" s="475"/>
      <c r="U174" s="475"/>
      <c r="V174" s="475" t="s">
        <v>302</v>
      </c>
      <c r="W174" s="505" t="s">
        <v>303</v>
      </c>
      <c r="X174" s="475" t="s">
        <v>304</v>
      </c>
      <c r="Y174" s="475"/>
      <c r="Z174" s="475"/>
      <c r="AA174" s="475"/>
    </row>
    <row r="175" spans="1:27" ht="21.95" customHeight="1">
      <c r="A175" s="492"/>
      <c r="B175" s="492"/>
      <c r="C175" s="492"/>
      <c r="D175" s="492"/>
      <c r="E175" s="495"/>
      <c r="F175" s="508"/>
      <c r="G175" s="475"/>
      <c r="H175" s="475"/>
      <c r="I175" s="492"/>
      <c r="J175" s="498"/>
      <c r="K175" s="501"/>
      <c r="L175" s="492"/>
      <c r="M175" s="504"/>
      <c r="N175" s="505"/>
      <c r="O175" s="475" t="s">
        <v>270</v>
      </c>
      <c r="P175" s="475" t="s">
        <v>272</v>
      </c>
      <c r="Q175" s="475" t="s">
        <v>274</v>
      </c>
      <c r="R175" s="506" t="s">
        <v>276</v>
      </c>
      <c r="S175" s="478" t="s">
        <v>278</v>
      </c>
      <c r="T175" s="475" t="s">
        <v>283</v>
      </c>
      <c r="U175" s="475" t="s">
        <v>275</v>
      </c>
      <c r="V175" s="475"/>
      <c r="W175" s="505"/>
      <c r="X175" s="475" t="s">
        <v>305</v>
      </c>
      <c r="Y175" s="475" t="s">
        <v>306</v>
      </c>
      <c r="Z175" s="475" t="s">
        <v>307</v>
      </c>
      <c r="AA175" s="475" t="s">
        <v>275</v>
      </c>
    </row>
    <row r="176" spans="1:27" ht="21.95" customHeight="1">
      <c r="A176" s="493"/>
      <c r="B176" s="493"/>
      <c r="C176" s="493"/>
      <c r="D176" s="493"/>
      <c r="E176" s="496"/>
      <c r="F176" s="509"/>
      <c r="G176" s="196" t="s">
        <v>308</v>
      </c>
      <c r="H176" s="385" t="s">
        <v>309</v>
      </c>
      <c r="I176" s="493"/>
      <c r="J176" s="499"/>
      <c r="K176" s="502"/>
      <c r="L176" s="493"/>
      <c r="M176" s="504"/>
      <c r="N176" s="505"/>
      <c r="O176" s="475"/>
      <c r="P176" s="475"/>
      <c r="Q176" s="475"/>
      <c r="R176" s="506"/>
      <c r="S176" s="478"/>
      <c r="T176" s="475"/>
      <c r="U176" s="475"/>
      <c r="V176" s="475"/>
      <c r="W176" s="505"/>
      <c r="X176" s="475"/>
      <c r="Y176" s="475"/>
      <c r="Z176" s="475"/>
      <c r="AA176" s="475"/>
    </row>
    <row r="177" spans="1:27" ht="20.100000000000001" hidden="1" customHeight="1">
      <c r="A177" s="157">
        <v>200032</v>
      </c>
      <c r="B177" s="379" t="s">
        <v>185</v>
      </c>
      <c r="C177" s="157" t="s">
        <v>186</v>
      </c>
      <c r="D177" s="139">
        <v>5.03</v>
      </c>
      <c r="E177" s="139"/>
      <c r="F177" s="158"/>
      <c r="G177" s="188"/>
      <c r="H177" s="380">
        <f t="shared" ref="H177:H186" si="82">D177*G177</f>
        <v>0</v>
      </c>
      <c r="I177" s="160"/>
      <c r="J177" s="161" t="str">
        <f t="array" ref="J177">IF(ISERROR(G177/I177),"",G177/I177)</f>
        <v/>
      </c>
      <c r="K177" s="162">
        <f t="array" ref="K177">IF(ISERROR(G177/L177),"",G177/L177)</f>
        <v>0</v>
      </c>
      <c r="L177" s="160">
        <v>16</v>
      </c>
      <c r="M177" s="140">
        <f t="shared" ref="M177:M186" si="83">IF(ISERROR(I177-K177),"",I177-K177)</f>
        <v>0</v>
      </c>
      <c r="N177" s="161">
        <f>SUM(O177:U177)</f>
        <v>0</v>
      </c>
      <c r="O177" s="387"/>
      <c r="P177" s="387"/>
      <c r="Q177" s="387"/>
      <c r="R177" s="387"/>
      <c r="S177" s="387"/>
      <c r="T177" s="387"/>
      <c r="U177" s="387"/>
      <c r="V177" s="163">
        <f t="shared" ref="V177:V182" si="84">SUM(X177:AA177)</f>
        <v>0</v>
      </c>
      <c r="W177" s="164" t="str">
        <f t="shared" ref="W177:W182" si="85">IF(ISERROR(V177/G177),"",V177/G177)</f>
        <v/>
      </c>
      <c r="X177" s="163"/>
      <c r="Y177" s="163"/>
      <c r="Z177" s="163"/>
      <c r="AA177" s="163"/>
    </row>
    <row r="178" spans="1:27" ht="20.100000000000001" hidden="1" customHeight="1">
      <c r="A178" s="165">
        <v>200038</v>
      </c>
      <c r="B178" s="166" t="s">
        <v>187</v>
      </c>
      <c r="C178" s="157" t="s">
        <v>186</v>
      </c>
      <c r="D178" s="139">
        <v>5.03</v>
      </c>
      <c r="E178" s="139"/>
      <c r="F178" s="158"/>
      <c r="G178" s="159"/>
      <c r="H178" s="380">
        <f t="shared" si="82"/>
        <v>0</v>
      </c>
      <c r="I178" s="160"/>
      <c r="J178" s="161" t="str">
        <f t="array" ref="J178">IF(ISERROR(G178/I178),"",G178/I178)</f>
        <v/>
      </c>
      <c r="K178" s="162">
        <f t="array" ref="K178">IF(ISERROR(G178/L178),"",G178/L178)</f>
        <v>0</v>
      </c>
      <c r="L178" s="160">
        <v>19</v>
      </c>
      <c r="M178" s="140">
        <f t="shared" si="83"/>
        <v>0</v>
      </c>
      <c r="N178" s="161">
        <f t="shared" ref="N178:N186" si="86">SUM(O178:U178)</f>
        <v>0</v>
      </c>
      <c r="O178" s="387"/>
      <c r="P178" s="387"/>
      <c r="Q178" s="387"/>
      <c r="R178" s="387"/>
      <c r="S178" s="387"/>
      <c r="T178" s="387"/>
      <c r="U178" s="387"/>
      <c r="V178" s="163">
        <f t="shared" si="84"/>
        <v>0</v>
      </c>
      <c r="W178" s="164" t="str">
        <f t="shared" si="85"/>
        <v/>
      </c>
      <c r="X178" s="163"/>
      <c r="Y178" s="163"/>
      <c r="Z178" s="163"/>
      <c r="AA178" s="163"/>
    </row>
    <row r="179" spans="1:27" ht="20.100000000000001" hidden="1" customHeight="1">
      <c r="A179" s="168">
        <v>200039</v>
      </c>
      <c r="B179" s="166" t="s">
        <v>187</v>
      </c>
      <c r="C179" s="157" t="s">
        <v>188</v>
      </c>
      <c r="D179" s="139">
        <v>5.03</v>
      </c>
      <c r="E179" s="139"/>
      <c r="F179" s="158"/>
      <c r="G179" s="159"/>
      <c r="H179" s="380">
        <f t="shared" si="82"/>
        <v>0</v>
      </c>
      <c r="I179" s="160"/>
      <c r="J179" s="161" t="str">
        <f t="array" ref="J179">IF(ISERROR(G179/I179),"",G179/I179)</f>
        <v/>
      </c>
      <c r="K179" s="162">
        <f t="array" ref="K179">IF(ISERROR(G179/L179),"",G179/L179)</f>
        <v>0</v>
      </c>
      <c r="L179" s="160">
        <v>19</v>
      </c>
      <c r="M179" s="140">
        <f t="shared" si="83"/>
        <v>0</v>
      </c>
      <c r="N179" s="161">
        <f t="shared" si="86"/>
        <v>0</v>
      </c>
      <c r="O179" s="387"/>
      <c r="P179" s="387"/>
      <c r="Q179" s="387"/>
      <c r="R179" s="387"/>
      <c r="S179" s="387"/>
      <c r="T179" s="387"/>
      <c r="U179" s="387"/>
      <c r="V179" s="163">
        <f t="shared" si="84"/>
        <v>0</v>
      </c>
      <c r="W179" s="164" t="str">
        <f t="shared" si="85"/>
        <v/>
      </c>
      <c r="X179" s="163"/>
      <c r="Y179" s="163"/>
      <c r="Z179" s="163"/>
      <c r="AA179" s="163"/>
    </row>
    <row r="180" spans="1:27" ht="20.100000000000001" hidden="1" customHeight="1">
      <c r="A180" s="165">
        <v>200045</v>
      </c>
      <c r="B180" s="166" t="s">
        <v>189</v>
      </c>
      <c r="C180" s="157" t="s">
        <v>186</v>
      </c>
      <c r="D180" s="139">
        <v>5.03</v>
      </c>
      <c r="E180" s="139"/>
      <c r="F180" s="158"/>
      <c r="G180" s="159"/>
      <c r="H180" s="380">
        <f t="shared" si="82"/>
        <v>0</v>
      </c>
      <c r="I180" s="160"/>
      <c r="J180" s="161" t="str">
        <f t="array" ref="J180">IF(ISERROR(G180/I180),"",G180/I180)</f>
        <v/>
      </c>
      <c r="K180" s="162">
        <f t="array" ref="K180">IF(ISERROR(G180/L180),"",G180/L180)</f>
        <v>0</v>
      </c>
      <c r="L180" s="160">
        <v>19</v>
      </c>
      <c r="M180" s="140">
        <f t="shared" si="83"/>
        <v>0</v>
      </c>
      <c r="N180" s="161">
        <f t="shared" si="86"/>
        <v>0</v>
      </c>
      <c r="O180" s="387"/>
      <c r="P180" s="387"/>
      <c r="Q180" s="387"/>
      <c r="R180" s="387"/>
      <c r="S180" s="387"/>
      <c r="T180" s="387"/>
      <c r="U180" s="387"/>
      <c r="V180" s="163">
        <f t="shared" si="84"/>
        <v>0</v>
      </c>
      <c r="W180" s="164" t="str">
        <f t="shared" si="85"/>
        <v/>
      </c>
      <c r="X180" s="163"/>
      <c r="Y180" s="163"/>
      <c r="Z180" s="163"/>
      <c r="AA180" s="163"/>
    </row>
    <row r="181" spans="1:27" ht="20.100000000000001" hidden="1" customHeight="1">
      <c r="A181" s="165">
        <v>200050</v>
      </c>
      <c r="B181" s="166" t="s">
        <v>189</v>
      </c>
      <c r="C181" s="157" t="s">
        <v>190</v>
      </c>
      <c r="D181" s="139">
        <v>5.03</v>
      </c>
      <c r="E181" s="139"/>
      <c r="F181" s="158"/>
      <c r="G181" s="159"/>
      <c r="H181" s="380">
        <f t="shared" si="82"/>
        <v>0</v>
      </c>
      <c r="I181" s="160"/>
      <c r="J181" s="161" t="str">
        <f t="array" ref="J181">IF(ISERROR(G181/I181),"",G181/I181)</f>
        <v/>
      </c>
      <c r="K181" s="162">
        <f t="array" ref="K181">IF(ISERROR(G181/L181),"",G181/L181)</f>
        <v>0</v>
      </c>
      <c r="L181" s="160">
        <v>20</v>
      </c>
      <c r="M181" s="140">
        <f t="shared" si="83"/>
        <v>0</v>
      </c>
      <c r="N181" s="161">
        <f t="shared" si="86"/>
        <v>0</v>
      </c>
      <c r="O181" s="387"/>
      <c r="P181" s="387"/>
      <c r="Q181" s="387"/>
      <c r="R181" s="387"/>
      <c r="S181" s="387"/>
      <c r="T181" s="387"/>
      <c r="U181" s="387"/>
      <c r="V181" s="163">
        <f t="shared" si="84"/>
        <v>0</v>
      </c>
      <c r="W181" s="164" t="str">
        <f t="shared" si="85"/>
        <v/>
      </c>
      <c r="X181" s="163"/>
      <c r="Y181" s="163"/>
      <c r="Z181" s="163"/>
      <c r="AA181" s="163"/>
    </row>
    <row r="182" spans="1:27" ht="20.100000000000001" hidden="1" customHeight="1">
      <c r="A182" s="165">
        <v>200076</v>
      </c>
      <c r="B182" s="166" t="s">
        <v>191</v>
      </c>
      <c r="C182" s="157" t="s">
        <v>186</v>
      </c>
      <c r="D182" s="139">
        <v>5.04</v>
      </c>
      <c r="E182" s="139"/>
      <c r="F182" s="197"/>
      <c r="G182" s="170"/>
      <c r="H182" s="380">
        <f t="shared" si="82"/>
        <v>0</v>
      </c>
      <c r="I182" s="171"/>
      <c r="J182" s="161" t="str">
        <f t="array" ref="J182">IF(ISERROR(G182/I182),"",G182/I182)</f>
        <v/>
      </c>
      <c r="K182" s="162">
        <f t="array" ref="K182">IF(ISERROR(G182/L182),"",G182/L182)</f>
        <v>0</v>
      </c>
      <c r="L182" s="160">
        <v>19</v>
      </c>
      <c r="M182" s="140">
        <f t="shared" si="83"/>
        <v>0</v>
      </c>
      <c r="N182" s="161">
        <f t="shared" si="86"/>
        <v>0</v>
      </c>
      <c r="O182" s="387"/>
      <c r="P182" s="387"/>
      <c r="Q182" s="387"/>
      <c r="R182" s="387"/>
      <c r="S182" s="387"/>
      <c r="T182" s="387"/>
      <c r="U182" s="387"/>
      <c r="V182" s="163">
        <f t="shared" si="84"/>
        <v>0</v>
      </c>
      <c r="W182" s="164" t="str">
        <f t="shared" si="85"/>
        <v/>
      </c>
      <c r="X182" s="163"/>
      <c r="Y182" s="163"/>
      <c r="Z182" s="163"/>
      <c r="AA182" s="163"/>
    </row>
    <row r="183" spans="1:27" ht="20.100000000000001" hidden="1" customHeight="1">
      <c r="A183" s="172">
        <v>200898</v>
      </c>
      <c r="B183" s="166" t="s">
        <v>192</v>
      </c>
      <c r="C183" s="157" t="s">
        <v>193</v>
      </c>
      <c r="D183" s="139">
        <v>5.03</v>
      </c>
      <c r="E183" s="139"/>
      <c r="F183" s="158"/>
      <c r="G183" s="159"/>
      <c r="H183" s="380">
        <f t="shared" si="82"/>
        <v>0</v>
      </c>
      <c r="I183" s="160"/>
      <c r="J183" s="161"/>
      <c r="K183" s="162">
        <f t="array" ref="K183">IF(ISERROR(G183/L183),"",G183/L183)</f>
        <v>0</v>
      </c>
      <c r="L183" s="160">
        <v>3</v>
      </c>
      <c r="M183" s="140">
        <f t="shared" si="83"/>
        <v>0</v>
      </c>
      <c r="N183" s="161">
        <f t="shared" si="86"/>
        <v>0</v>
      </c>
      <c r="O183" s="387"/>
      <c r="P183" s="387"/>
      <c r="Q183" s="387"/>
      <c r="R183" s="387"/>
      <c r="S183" s="387"/>
      <c r="T183" s="387"/>
      <c r="U183" s="387"/>
      <c r="V183" s="163"/>
      <c r="W183" s="164"/>
      <c r="X183" s="163"/>
      <c r="Y183" s="163"/>
      <c r="Z183" s="163"/>
      <c r="AA183" s="163"/>
    </row>
    <row r="184" spans="1:27" ht="20.100000000000001" hidden="1" customHeight="1">
      <c r="A184" s="172">
        <v>200899</v>
      </c>
      <c r="B184" s="166" t="s">
        <v>192</v>
      </c>
      <c r="C184" s="157" t="s">
        <v>194</v>
      </c>
      <c r="D184" s="139">
        <v>5.03</v>
      </c>
      <c r="E184" s="139"/>
      <c r="F184" s="158"/>
      <c r="G184" s="159"/>
      <c r="H184" s="380">
        <f t="shared" si="82"/>
        <v>0</v>
      </c>
      <c r="I184" s="160"/>
      <c r="J184" s="161"/>
      <c r="K184" s="162">
        <f t="array" ref="K184">IF(ISERROR(G184/L184),"",G184/L184)</f>
        <v>0</v>
      </c>
      <c r="L184" s="160">
        <v>3</v>
      </c>
      <c r="M184" s="140">
        <f t="shared" si="83"/>
        <v>0</v>
      </c>
      <c r="N184" s="161">
        <f t="shared" si="86"/>
        <v>0</v>
      </c>
      <c r="O184" s="387"/>
      <c r="P184" s="387"/>
      <c r="Q184" s="387"/>
      <c r="R184" s="387"/>
      <c r="S184" s="387"/>
      <c r="T184" s="387"/>
      <c r="U184" s="387"/>
      <c r="V184" s="163"/>
      <c r="W184" s="164"/>
      <c r="X184" s="163"/>
      <c r="Y184" s="163"/>
      <c r="Z184" s="163"/>
      <c r="AA184" s="163"/>
    </row>
    <row r="185" spans="1:27" ht="20.100000000000001" hidden="1" customHeight="1">
      <c r="A185" s="165">
        <v>200085</v>
      </c>
      <c r="B185" s="166" t="s">
        <v>195</v>
      </c>
      <c r="C185" s="157" t="s">
        <v>196</v>
      </c>
      <c r="D185" s="139">
        <v>5.04</v>
      </c>
      <c r="E185" s="139"/>
      <c r="F185" s="173"/>
      <c r="G185" s="159"/>
      <c r="H185" s="380">
        <f t="shared" si="82"/>
        <v>0</v>
      </c>
      <c r="I185" s="380"/>
      <c r="J185" s="161" t="str">
        <f t="array" ref="J185">IF(ISERROR(G185/I185),"",G185/I185)</f>
        <v/>
      </c>
      <c r="K185" s="162">
        <f t="array" ref="K185">IF(ISERROR(G185/L185),"",G185/L185)</f>
        <v>0</v>
      </c>
      <c r="L185" s="160">
        <v>17</v>
      </c>
      <c r="M185" s="140">
        <f t="shared" si="83"/>
        <v>0</v>
      </c>
      <c r="N185" s="161">
        <f t="shared" si="86"/>
        <v>0</v>
      </c>
      <c r="O185" s="387"/>
      <c r="P185" s="387"/>
      <c r="Q185" s="387"/>
      <c r="R185" s="387"/>
      <c r="S185" s="387"/>
      <c r="T185" s="387"/>
      <c r="U185" s="387"/>
      <c r="V185" s="163">
        <f>SUM(X185:AA185)</f>
        <v>0</v>
      </c>
      <c r="W185" s="164" t="str">
        <f>IF(ISERROR(V185/G185),"",V185/G185)</f>
        <v/>
      </c>
      <c r="X185" s="163"/>
      <c r="Y185" s="163"/>
      <c r="Z185" s="163"/>
      <c r="AA185" s="163"/>
    </row>
    <row r="186" spans="1:27" ht="20.100000000000001" hidden="1" customHeight="1">
      <c r="A186" s="165">
        <v>200087</v>
      </c>
      <c r="B186" s="166" t="s">
        <v>195</v>
      </c>
      <c r="C186" s="157" t="s">
        <v>197</v>
      </c>
      <c r="D186" s="139">
        <v>5.04</v>
      </c>
      <c r="E186" s="139"/>
      <c r="F186" s="173"/>
      <c r="G186" s="159"/>
      <c r="H186" s="380">
        <f t="shared" si="82"/>
        <v>0</v>
      </c>
      <c r="I186" s="380"/>
      <c r="J186" s="161" t="str">
        <f t="array" ref="J186">IF(ISERROR(G186/I186),"",G186/I186)</f>
        <v/>
      </c>
      <c r="K186" s="162">
        <f t="array" ref="K186">IF(ISERROR(G186/L186),"",G186/L186)</f>
        <v>0</v>
      </c>
      <c r="L186" s="160">
        <v>17</v>
      </c>
      <c r="M186" s="140">
        <f t="shared" si="83"/>
        <v>0</v>
      </c>
      <c r="N186" s="161">
        <f t="shared" si="86"/>
        <v>0</v>
      </c>
      <c r="O186" s="387"/>
      <c r="P186" s="387"/>
      <c r="Q186" s="387"/>
      <c r="R186" s="387"/>
      <c r="S186" s="387"/>
      <c r="T186" s="387"/>
      <c r="U186" s="387"/>
      <c r="V186" s="163">
        <f>SUM(X186:AA186)</f>
        <v>0</v>
      </c>
      <c r="W186" s="164" t="str">
        <f>IF(ISERROR(V186/G186),"",V186/G186)</f>
        <v/>
      </c>
      <c r="X186" s="163"/>
      <c r="Y186" s="163"/>
      <c r="Z186" s="163"/>
      <c r="AA186" s="163"/>
    </row>
    <row r="187" spans="1:27" ht="20.100000000000001" hidden="1" customHeight="1">
      <c r="A187" s="165">
        <v>201060</v>
      </c>
      <c r="B187" s="166" t="s">
        <v>198</v>
      </c>
      <c r="C187" s="157" t="s">
        <v>199</v>
      </c>
      <c r="D187" s="139"/>
      <c r="E187" s="139"/>
      <c r="F187" s="158"/>
      <c r="G187" s="159"/>
      <c r="H187" s="380">
        <f>D187*G187</f>
        <v>0</v>
      </c>
      <c r="I187" s="160"/>
      <c r="J187" s="161" t="str">
        <f t="array" ref="J187">IF(ISERROR(G187/I187),"",G187/I187)</f>
        <v/>
      </c>
      <c r="K187" s="162">
        <f t="array" ref="K187">IF(ISERROR(G187/L187),"",G187/L187)</f>
        <v>0</v>
      </c>
      <c r="L187" s="160">
        <v>17</v>
      </c>
      <c r="M187" s="140">
        <f>IF(ISERROR(I187-K187),"",I187-K187)</f>
        <v>0</v>
      </c>
      <c r="N187" s="161">
        <f>SUM(O187:U187)</f>
        <v>0</v>
      </c>
      <c r="O187" s="387"/>
      <c r="P187" s="387"/>
      <c r="Q187" s="387"/>
      <c r="R187" s="387"/>
      <c r="S187" s="387"/>
      <c r="T187" s="387"/>
      <c r="U187" s="387"/>
      <c r="V187" s="163"/>
      <c r="W187" s="164"/>
      <c r="X187" s="163"/>
      <c r="Y187" s="163"/>
      <c r="Z187" s="163"/>
      <c r="AA187" s="163"/>
    </row>
    <row r="188" spans="1:27" ht="20.100000000000001" hidden="1" customHeight="1">
      <c r="A188" s="165">
        <v>201061</v>
      </c>
      <c r="B188" s="166" t="s">
        <v>198</v>
      </c>
      <c r="C188" s="157" t="s">
        <v>200</v>
      </c>
      <c r="D188" s="139"/>
      <c r="E188" s="139"/>
      <c r="F188" s="158"/>
      <c r="G188" s="159"/>
      <c r="H188" s="380">
        <f>D188*G188</f>
        <v>0</v>
      </c>
      <c r="I188" s="160"/>
      <c r="J188" s="161" t="str">
        <f t="array" ref="J188">IF(ISERROR(G188/I188),"",G188/I188)</f>
        <v/>
      </c>
      <c r="K188" s="162">
        <f t="array" ref="K188">IF(ISERROR(G188/L188),"",G188/L188)</f>
        <v>0</v>
      </c>
      <c r="L188" s="160">
        <v>17</v>
      </c>
      <c r="M188" s="140">
        <f>IF(ISERROR(I188-K188),"",I188-K188)</f>
        <v>0</v>
      </c>
      <c r="N188" s="161">
        <f>SUM(O188:U188)</f>
        <v>0</v>
      </c>
      <c r="O188" s="387"/>
      <c r="P188" s="387"/>
      <c r="Q188" s="387"/>
      <c r="R188" s="387"/>
      <c r="S188" s="387"/>
      <c r="T188" s="387"/>
      <c r="U188" s="387"/>
      <c r="V188" s="163"/>
      <c r="W188" s="164"/>
      <c r="X188" s="163"/>
      <c r="Y188" s="163"/>
      <c r="Z188" s="163"/>
      <c r="AA188" s="163"/>
    </row>
    <row r="189" spans="1:27" ht="20.100000000000001" hidden="1" customHeight="1">
      <c r="A189" s="165">
        <v>200171</v>
      </c>
      <c r="B189" s="166" t="s">
        <v>203</v>
      </c>
      <c r="C189" s="157" t="s">
        <v>196</v>
      </c>
      <c r="D189" s="139">
        <v>5.0599999999999996</v>
      </c>
      <c r="E189" s="139"/>
      <c r="F189" s="158"/>
      <c r="G189" s="159"/>
      <c r="H189" s="380">
        <f t="shared" ref="H189:H197" si="87">D189*G189</f>
        <v>0</v>
      </c>
      <c r="I189" s="160"/>
      <c r="J189" s="161" t="str">
        <f t="array" ref="J189">IF(ISERROR(G189/I189),"",G189/I189)</f>
        <v/>
      </c>
      <c r="K189" s="162">
        <f t="array" ref="K189">IF(ISERROR(G189/L189),"",G189/L189)</f>
        <v>0</v>
      </c>
      <c r="L189" s="160">
        <v>19</v>
      </c>
      <c r="M189" s="140">
        <f t="shared" ref="M189:M197" si="88">IF(ISERROR(I189-K189),"",I189-K189)</f>
        <v>0</v>
      </c>
      <c r="N189" s="161">
        <f t="shared" ref="N189:N191" si="89">SUM(O189:U189)</f>
        <v>0</v>
      </c>
      <c r="O189" s="387"/>
      <c r="P189" s="387"/>
      <c r="Q189" s="387"/>
      <c r="R189" s="387"/>
      <c r="S189" s="387"/>
      <c r="T189" s="387"/>
      <c r="U189" s="387"/>
      <c r="V189" s="163">
        <f t="shared" ref="V189:V191" si="90">SUM(X189:AA189)</f>
        <v>0</v>
      </c>
      <c r="W189" s="164" t="str">
        <f t="shared" ref="W189:W191" si="91">IF(ISERROR(V189/G189),"",V189/G189)</f>
        <v/>
      </c>
      <c r="X189" s="163"/>
      <c r="Y189" s="163"/>
      <c r="Z189" s="163"/>
      <c r="AA189" s="163"/>
    </row>
    <row r="190" spans="1:27" ht="20.100000000000001" customHeight="1">
      <c r="A190" s="165">
        <v>200009</v>
      </c>
      <c r="B190" s="166" t="s">
        <v>204</v>
      </c>
      <c r="C190" s="157" t="s">
        <v>196</v>
      </c>
      <c r="D190" s="139">
        <v>5.09</v>
      </c>
      <c r="E190" s="139"/>
      <c r="F190" s="158"/>
      <c r="G190" s="159"/>
      <c r="H190" s="380">
        <f t="shared" si="87"/>
        <v>0</v>
      </c>
      <c r="I190" s="160"/>
      <c r="J190" s="161" t="str">
        <f t="array" ref="J190">IF(ISERROR(G190/I190),"",G190/I190)</f>
        <v/>
      </c>
      <c r="K190" s="162">
        <f t="array" ref="K190">IF(ISERROR(G190/L190),"",G190/L190)</f>
        <v>0</v>
      </c>
      <c r="L190" s="160">
        <v>23</v>
      </c>
      <c r="M190" s="140">
        <f t="shared" si="88"/>
        <v>0</v>
      </c>
      <c r="N190" s="161">
        <f t="shared" si="89"/>
        <v>0</v>
      </c>
      <c r="O190" s="387"/>
      <c r="P190" s="387"/>
      <c r="Q190" s="387"/>
      <c r="R190" s="387"/>
      <c r="S190" s="387"/>
      <c r="T190" s="387"/>
      <c r="U190" s="387"/>
      <c r="V190" s="163">
        <f t="shared" si="90"/>
        <v>0</v>
      </c>
      <c r="W190" s="164" t="str">
        <f t="shared" si="91"/>
        <v/>
      </c>
      <c r="X190" s="163"/>
      <c r="Y190" s="163"/>
      <c r="Z190" s="163"/>
      <c r="AA190" s="163"/>
    </row>
    <row r="191" spans="1:27" ht="20.100000000000001" customHeight="1">
      <c r="A191" s="165">
        <v>200010</v>
      </c>
      <c r="B191" s="166" t="s">
        <v>204</v>
      </c>
      <c r="C191" s="157" t="s">
        <v>197</v>
      </c>
      <c r="D191" s="139">
        <v>5.09</v>
      </c>
      <c r="E191" s="139"/>
      <c r="F191" s="158"/>
      <c r="G191" s="159"/>
      <c r="H191" s="380">
        <f t="shared" si="87"/>
        <v>0</v>
      </c>
      <c r="I191" s="160"/>
      <c r="J191" s="161" t="str">
        <f t="array" ref="J191">IF(ISERROR(G191/I191),"",G191/I191)</f>
        <v/>
      </c>
      <c r="K191" s="162">
        <f t="array" ref="K191">IF(ISERROR(G191/L191),"",G191/L191)</f>
        <v>0</v>
      </c>
      <c r="L191" s="160">
        <v>23</v>
      </c>
      <c r="M191" s="140">
        <f t="shared" si="88"/>
        <v>0</v>
      </c>
      <c r="N191" s="161">
        <f t="shared" si="89"/>
        <v>0</v>
      </c>
      <c r="O191" s="387"/>
      <c r="P191" s="387"/>
      <c r="Q191" s="387"/>
      <c r="R191" s="387"/>
      <c r="S191" s="387"/>
      <c r="T191" s="387"/>
      <c r="U191" s="387"/>
      <c r="V191" s="163">
        <f t="shared" si="90"/>
        <v>0</v>
      </c>
      <c r="W191" s="164" t="str">
        <f t="shared" si="91"/>
        <v/>
      </c>
      <c r="X191" s="163"/>
      <c r="Y191" s="163"/>
      <c r="Z191" s="163"/>
      <c r="AA191" s="163"/>
    </row>
    <row r="192" spans="1:27" ht="20.100000000000001" hidden="1" customHeight="1">
      <c r="A192" s="165">
        <v>200342</v>
      </c>
      <c r="B192" s="175" t="s">
        <v>205</v>
      </c>
      <c r="C192" s="385" t="s">
        <v>197</v>
      </c>
      <c r="D192" s="139">
        <v>4.8</v>
      </c>
      <c r="E192" s="139"/>
      <c r="F192" s="158"/>
      <c r="G192" s="159"/>
      <c r="H192" s="380">
        <f t="shared" si="87"/>
        <v>0</v>
      </c>
      <c r="I192" s="160"/>
      <c r="J192" s="161"/>
      <c r="K192" s="162">
        <f t="array" ref="K192">IF(ISERROR(G192/L192),"",G192/L192)</f>
        <v>0</v>
      </c>
      <c r="L192" s="160">
        <v>4</v>
      </c>
      <c r="M192" s="140">
        <f t="shared" si="88"/>
        <v>0</v>
      </c>
      <c r="N192" s="161"/>
      <c r="O192" s="387"/>
      <c r="P192" s="387"/>
      <c r="Q192" s="387"/>
      <c r="R192" s="387"/>
      <c r="S192" s="387"/>
      <c r="T192" s="387"/>
      <c r="U192" s="387"/>
      <c r="V192" s="163"/>
      <c r="W192" s="164"/>
      <c r="X192" s="163"/>
      <c r="Y192" s="163"/>
      <c r="Z192" s="163"/>
      <c r="AA192" s="163"/>
    </row>
    <row r="193" spans="1:27" ht="20.100000000000001" hidden="1" customHeight="1">
      <c r="A193" s="165">
        <v>200341</v>
      </c>
      <c r="B193" s="175" t="s">
        <v>205</v>
      </c>
      <c r="C193" s="385" t="s">
        <v>194</v>
      </c>
      <c r="D193" s="139">
        <v>4.8</v>
      </c>
      <c r="E193" s="139"/>
      <c r="F193" s="158"/>
      <c r="G193" s="159"/>
      <c r="H193" s="380">
        <f t="shared" si="87"/>
        <v>0</v>
      </c>
      <c r="I193" s="160"/>
      <c r="J193" s="161"/>
      <c r="K193" s="162">
        <f t="array" ref="K193">IF(ISERROR(G193/L193),"",G193/L193)</f>
        <v>0</v>
      </c>
      <c r="L193" s="160">
        <v>4</v>
      </c>
      <c r="M193" s="140">
        <f t="shared" si="88"/>
        <v>0</v>
      </c>
      <c r="N193" s="161"/>
      <c r="O193" s="387"/>
      <c r="P193" s="387"/>
      <c r="Q193" s="387"/>
      <c r="R193" s="387"/>
      <c r="S193" s="387"/>
      <c r="T193" s="387"/>
      <c r="U193" s="387"/>
      <c r="V193" s="163"/>
      <c r="W193" s="164"/>
      <c r="X193" s="163"/>
      <c r="Y193" s="163"/>
      <c r="Z193" s="163"/>
      <c r="AA193" s="163"/>
    </row>
    <row r="194" spans="1:27" ht="20.100000000000001" hidden="1" customHeight="1">
      <c r="A194" s="165">
        <v>200343</v>
      </c>
      <c r="B194" s="175" t="s">
        <v>205</v>
      </c>
      <c r="C194" s="385" t="s">
        <v>186</v>
      </c>
      <c r="D194" s="139">
        <v>4.8</v>
      </c>
      <c r="E194" s="139"/>
      <c r="F194" s="158"/>
      <c r="G194" s="159"/>
      <c r="H194" s="380">
        <f t="shared" si="87"/>
        <v>0</v>
      </c>
      <c r="I194" s="160"/>
      <c r="J194" s="161"/>
      <c r="K194" s="162">
        <f t="array" ref="K194">IF(ISERROR(G194/L194),"",G194/L194)</f>
        <v>0</v>
      </c>
      <c r="L194" s="160">
        <v>4</v>
      </c>
      <c r="M194" s="140">
        <f t="shared" si="88"/>
        <v>0</v>
      </c>
      <c r="N194" s="161"/>
      <c r="O194" s="387"/>
      <c r="P194" s="387"/>
      <c r="Q194" s="387"/>
      <c r="R194" s="387"/>
      <c r="S194" s="387"/>
      <c r="T194" s="387"/>
      <c r="U194" s="387"/>
      <c r="V194" s="163"/>
      <c r="W194" s="164"/>
      <c r="X194" s="163"/>
      <c r="Y194" s="163"/>
      <c r="Z194" s="163"/>
      <c r="AA194" s="163"/>
    </row>
    <row r="195" spans="1:27" ht="20.100000000000001" hidden="1" customHeight="1">
      <c r="A195" s="165">
        <v>200344</v>
      </c>
      <c r="B195" s="175" t="s">
        <v>205</v>
      </c>
      <c r="C195" s="385" t="s">
        <v>206</v>
      </c>
      <c r="D195" s="139">
        <v>4.8</v>
      </c>
      <c r="E195" s="139"/>
      <c r="F195" s="158"/>
      <c r="G195" s="159"/>
      <c r="H195" s="380">
        <f t="shared" si="87"/>
        <v>0</v>
      </c>
      <c r="I195" s="160"/>
      <c r="J195" s="161"/>
      <c r="K195" s="162">
        <f t="array" ref="K195">IF(ISERROR(G195/L195),"",G195/L195)</f>
        <v>0</v>
      </c>
      <c r="L195" s="160">
        <v>4</v>
      </c>
      <c r="M195" s="140">
        <f t="shared" si="88"/>
        <v>0</v>
      </c>
      <c r="N195" s="161"/>
      <c r="O195" s="387"/>
      <c r="P195" s="387"/>
      <c r="Q195" s="387"/>
      <c r="R195" s="387"/>
      <c r="S195" s="387"/>
      <c r="T195" s="387"/>
      <c r="U195" s="387"/>
      <c r="V195" s="163"/>
      <c r="W195" s="164"/>
      <c r="X195" s="163"/>
      <c r="Y195" s="163"/>
      <c r="Z195" s="163"/>
      <c r="AA195" s="163"/>
    </row>
    <row r="196" spans="1:27" ht="20.100000000000001" hidden="1" customHeight="1">
      <c r="A196" s="157">
        <v>200105</v>
      </c>
      <c r="B196" s="175" t="s">
        <v>207</v>
      </c>
      <c r="C196" s="157" t="s">
        <v>197</v>
      </c>
      <c r="D196" s="139">
        <v>4.99</v>
      </c>
      <c r="E196" s="139"/>
      <c r="F196" s="158"/>
      <c r="G196" s="159"/>
      <c r="H196" s="380">
        <f t="shared" si="87"/>
        <v>0</v>
      </c>
      <c r="I196" s="160"/>
      <c r="J196" s="161" t="str">
        <f t="array" ref="J196">IF(ISERROR(G196/I196),"",G196/I196)</f>
        <v/>
      </c>
      <c r="K196" s="162">
        <f t="array" ref="K196">IF(ISERROR(G196/L196),"",G196/L196)</f>
        <v>0</v>
      </c>
      <c r="L196" s="160">
        <v>23.5</v>
      </c>
      <c r="M196" s="140">
        <f t="shared" si="88"/>
        <v>0</v>
      </c>
      <c r="N196" s="161">
        <f t="shared" ref="N196:N197" si="92">SUM(O196:U196)</f>
        <v>0</v>
      </c>
      <c r="O196" s="387"/>
      <c r="P196" s="387"/>
      <c r="Q196" s="387"/>
      <c r="R196" s="387"/>
      <c r="S196" s="387"/>
      <c r="T196" s="387"/>
      <c r="U196" s="387"/>
      <c r="V196" s="163">
        <f t="shared" ref="V196:V197" si="93">SUM(X196:AA196)</f>
        <v>0</v>
      </c>
      <c r="W196" s="164" t="str">
        <f t="shared" ref="W196:W197" si="94">IF(ISERROR(V196/G196),"",V196/G196)</f>
        <v/>
      </c>
      <c r="X196" s="163"/>
      <c r="Y196" s="163"/>
      <c r="Z196" s="163"/>
      <c r="AA196" s="163"/>
    </row>
    <row r="197" spans="1:27" ht="20.100000000000001" hidden="1" customHeight="1">
      <c r="A197" s="157">
        <v>200106</v>
      </c>
      <c r="B197" s="175" t="s">
        <v>207</v>
      </c>
      <c r="C197" s="157" t="s">
        <v>196</v>
      </c>
      <c r="D197" s="139">
        <v>4.99</v>
      </c>
      <c r="E197" s="139"/>
      <c r="F197" s="176"/>
      <c r="G197" s="159"/>
      <c r="H197" s="380">
        <f t="shared" si="87"/>
        <v>0</v>
      </c>
      <c r="I197" s="160"/>
      <c r="J197" s="161" t="str">
        <f t="array" ref="J197">IF(ISERROR(G197/I197),"",G197/I197)</f>
        <v/>
      </c>
      <c r="K197" s="162">
        <f t="array" ref="K197">IF(ISERROR(G197/L197),"",G197/L197)</f>
        <v>0</v>
      </c>
      <c r="L197" s="160">
        <v>23.5</v>
      </c>
      <c r="M197" s="140">
        <f t="shared" si="88"/>
        <v>0</v>
      </c>
      <c r="N197" s="161">
        <f t="shared" si="92"/>
        <v>0</v>
      </c>
      <c r="O197" s="387"/>
      <c r="P197" s="387"/>
      <c r="Q197" s="387"/>
      <c r="R197" s="387"/>
      <c r="S197" s="387"/>
      <c r="T197" s="387"/>
      <c r="U197" s="387"/>
      <c r="V197" s="163">
        <f t="shared" si="93"/>
        <v>0</v>
      </c>
      <c r="W197" s="164" t="str">
        <f t="shared" si="94"/>
        <v/>
      </c>
      <c r="X197" s="163"/>
      <c r="Y197" s="163"/>
      <c r="Z197" s="163"/>
      <c r="AA197" s="163"/>
    </row>
    <row r="198" spans="1:27" ht="20.100000000000001" customHeight="1">
      <c r="A198" s="465" t="s">
        <v>208</v>
      </c>
      <c r="B198" s="466"/>
      <c r="C198" s="388" t="s">
        <v>209</v>
      </c>
      <c r="D198" s="177"/>
      <c r="E198" s="177"/>
      <c r="F198" s="178"/>
      <c r="G198" s="179">
        <f>SUM(G177:G197)</f>
        <v>0</v>
      </c>
      <c r="H198" s="180">
        <f>SUM(H177:H197)</f>
        <v>0</v>
      </c>
      <c r="I198" s="180">
        <f>SUM(I177:I197)</f>
        <v>0</v>
      </c>
      <c r="J198" s="161" t="str">
        <f t="array" ref="J198">IF(ISERROR(G198/I198),"",G198/I198)</f>
        <v/>
      </c>
      <c r="K198" s="180">
        <f>SUM(K177:K197)</f>
        <v>0</v>
      </c>
      <c r="L198" s="181"/>
      <c r="M198" s="185">
        <f t="shared" ref="M198:AA198" si="95">SUM(M177:M197)</f>
        <v>0</v>
      </c>
      <c r="N198" s="180">
        <f t="shared" si="95"/>
        <v>0</v>
      </c>
      <c r="O198" s="182">
        <f t="shared" si="95"/>
        <v>0</v>
      </c>
      <c r="P198" s="182">
        <f t="shared" si="95"/>
        <v>0</v>
      </c>
      <c r="Q198" s="182">
        <f t="shared" si="95"/>
        <v>0</v>
      </c>
      <c r="R198" s="182">
        <f t="shared" si="95"/>
        <v>0</v>
      </c>
      <c r="S198" s="182">
        <f t="shared" si="95"/>
        <v>0</v>
      </c>
      <c r="T198" s="182">
        <f t="shared" si="95"/>
        <v>0</v>
      </c>
      <c r="U198" s="182">
        <f t="shared" si="95"/>
        <v>0</v>
      </c>
      <c r="V198" s="183">
        <f t="shared" si="95"/>
        <v>0</v>
      </c>
      <c r="W198" s="164">
        <f t="shared" si="95"/>
        <v>0</v>
      </c>
      <c r="X198" s="183">
        <f t="shared" si="95"/>
        <v>0</v>
      </c>
      <c r="Y198" s="183">
        <f t="shared" si="95"/>
        <v>0</v>
      </c>
      <c r="Z198" s="183">
        <f t="shared" si="95"/>
        <v>0</v>
      </c>
      <c r="AA198" s="183">
        <f t="shared" si="95"/>
        <v>0</v>
      </c>
    </row>
    <row r="199" spans="1:27" ht="20.100000000000001" hidden="1" customHeight="1">
      <c r="A199" s="184">
        <v>200011</v>
      </c>
      <c r="B199" s="379" t="s">
        <v>213</v>
      </c>
      <c r="C199" s="157" t="s">
        <v>206</v>
      </c>
      <c r="D199" s="139">
        <v>5.03</v>
      </c>
      <c r="E199" s="139"/>
      <c r="F199" s="158"/>
      <c r="G199" s="159"/>
      <c r="H199" s="380">
        <f t="shared" ref="H199:H203" si="96">D199*G199</f>
        <v>0</v>
      </c>
      <c r="I199" s="160"/>
      <c r="J199" s="161" t="str">
        <f t="array" ref="J199">IF(ISERROR(G199/I199),"",G199/I199)</f>
        <v/>
      </c>
      <c r="K199" s="162">
        <f t="array" ref="K199">IF(ISERROR(G199/L199),"",G199/L199)</f>
        <v>0</v>
      </c>
      <c r="L199" s="160">
        <v>52</v>
      </c>
      <c r="M199" s="140">
        <f t="shared" ref="M199" si="97">IF(ISERROR(I199-K199),"",I199-K199)</f>
        <v>0</v>
      </c>
      <c r="N199" s="161">
        <f t="shared" ref="N199" si="98">SUM(O199:U199)</f>
        <v>0</v>
      </c>
      <c r="O199" s="383"/>
      <c r="P199" s="383"/>
      <c r="Q199" s="383"/>
      <c r="R199" s="383"/>
      <c r="S199" s="383"/>
      <c r="T199" s="383"/>
      <c r="U199" s="383"/>
      <c r="V199" s="163">
        <f t="shared" ref="V199" si="99">SUM(X199:AA199)</f>
        <v>0</v>
      </c>
      <c r="W199" s="164" t="str">
        <f t="shared" ref="W199" si="100">IF(ISERROR(V199/G199),"",V199/G199)</f>
        <v/>
      </c>
      <c r="X199" s="163"/>
      <c r="Y199" s="163"/>
      <c r="Z199" s="163"/>
      <c r="AA199" s="163"/>
    </row>
    <row r="200" spans="1:27" ht="20.100000000000001" hidden="1" customHeight="1">
      <c r="A200" s="184">
        <v>201402</v>
      </c>
      <c r="B200" s="379" t="s">
        <v>454</v>
      </c>
      <c r="C200" s="232" t="s">
        <v>456</v>
      </c>
      <c r="D200" s="139">
        <v>5.03</v>
      </c>
      <c r="E200" s="139"/>
      <c r="F200" s="158"/>
      <c r="G200" s="159"/>
      <c r="H200" s="380">
        <f t="shared" si="96"/>
        <v>0</v>
      </c>
      <c r="I200" s="160"/>
      <c r="J200" s="161"/>
      <c r="K200" s="162"/>
      <c r="L200" s="160">
        <v>52</v>
      </c>
      <c r="M200" s="140"/>
      <c r="N200" s="161"/>
      <c r="O200" s="383"/>
      <c r="P200" s="383"/>
      <c r="Q200" s="383"/>
      <c r="R200" s="383"/>
      <c r="S200" s="383"/>
      <c r="T200" s="383"/>
      <c r="U200" s="383"/>
      <c r="V200" s="163"/>
      <c r="W200" s="164"/>
      <c r="X200" s="163"/>
      <c r="Y200" s="163"/>
      <c r="Z200" s="163"/>
      <c r="AA200" s="163"/>
    </row>
    <row r="201" spans="1:27" ht="20.100000000000001" customHeight="1">
      <c r="A201" s="184">
        <v>200012</v>
      </c>
      <c r="B201" s="379" t="s">
        <v>213</v>
      </c>
      <c r="C201" s="157" t="s">
        <v>193</v>
      </c>
      <c r="D201" s="139">
        <v>5.03</v>
      </c>
      <c r="E201" s="139"/>
      <c r="F201" s="158"/>
      <c r="G201" s="159"/>
      <c r="H201" s="380">
        <f t="shared" si="96"/>
        <v>0</v>
      </c>
      <c r="I201" s="160"/>
      <c r="J201" s="161" t="str">
        <f t="array" ref="J201">IF(ISERROR(G201/I201),"",G201/I201)</f>
        <v/>
      </c>
      <c r="K201" s="162">
        <f t="array" ref="K201">IF(ISERROR(G201/L201),"",G201/L201)</f>
        <v>0</v>
      </c>
      <c r="L201" s="160">
        <v>52</v>
      </c>
      <c r="M201" s="140">
        <f t="shared" ref="M201" si="101">IF(ISERROR(I201-K201),"",I201-K201)</f>
        <v>0</v>
      </c>
      <c r="N201" s="161">
        <f t="shared" ref="N201:N203" si="102">SUM(O201:U201)</f>
        <v>0</v>
      </c>
      <c r="O201" s="383"/>
      <c r="P201" s="383"/>
      <c r="Q201" s="383"/>
      <c r="R201" s="383"/>
      <c r="S201" s="383"/>
      <c r="T201" s="383"/>
      <c r="U201" s="383"/>
      <c r="V201" s="163">
        <f t="shared" ref="V201:V203" si="103">SUM(X201:AA201)</f>
        <v>0</v>
      </c>
      <c r="W201" s="164" t="str">
        <f t="shared" ref="W201:W203" si="104">IF(ISERROR(V201/G201),"",V201/G201)</f>
        <v/>
      </c>
      <c r="X201" s="163"/>
      <c r="Y201" s="163"/>
      <c r="Z201" s="163"/>
      <c r="AA201" s="163"/>
    </row>
    <row r="202" spans="1:27" ht="20.100000000000001" hidden="1" customHeight="1">
      <c r="A202" s="184">
        <v>200013</v>
      </c>
      <c r="B202" s="379" t="s">
        <v>213</v>
      </c>
      <c r="C202" s="157" t="s">
        <v>210</v>
      </c>
      <c r="D202" s="139">
        <v>5.03</v>
      </c>
      <c r="E202" s="139"/>
      <c r="F202" s="158"/>
      <c r="G202" s="159"/>
      <c r="H202" s="380">
        <f t="shared" si="96"/>
        <v>0</v>
      </c>
      <c r="I202" s="160"/>
      <c r="J202" s="161" t="str">
        <f t="array" ref="J202">IF(ISERROR(G202/I202),"",G202/I202)</f>
        <v/>
      </c>
      <c r="K202" s="162">
        <f t="array" ref="K202">IF(ISERROR(G202/L202),"",G202/L202)</f>
        <v>0</v>
      </c>
      <c r="L202" s="160">
        <v>52</v>
      </c>
      <c r="M202" s="140">
        <f>IF(ISERROR(I202-K202),"",I202-K202)</f>
        <v>0</v>
      </c>
      <c r="N202" s="161">
        <f t="shared" si="102"/>
        <v>0</v>
      </c>
      <c r="O202" s="383"/>
      <c r="P202" s="383"/>
      <c r="Q202" s="383"/>
      <c r="R202" s="383"/>
      <c r="S202" s="383"/>
      <c r="T202" s="383"/>
      <c r="U202" s="383"/>
      <c r="V202" s="163">
        <f t="shared" si="103"/>
        <v>0</v>
      </c>
      <c r="W202" s="164" t="str">
        <f t="shared" si="104"/>
        <v/>
      </c>
      <c r="X202" s="163"/>
      <c r="Y202" s="163"/>
      <c r="Z202" s="163"/>
      <c r="AA202" s="163"/>
    </row>
    <row r="203" spans="1:27" ht="20.100000000000001" hidden="1" customHeight="1">
      <c r="A203" s="184">
        <v>200016</v>
      </c>
      <c r="B203" s="379" t="s">
        <v>213</v>
      </c>
      <c r="C203" s="157" t="s">
        <v>214</v>
      </c>
      <c r="D203" s="139">
        <v>5.03</v>
      </c>
      <c r="E203" s="139"/>
      <c r="F203" s="158"/>
      <c r="G203" s="159"/>
      <c r="H203" s="380">
        <f t="shared" si="96"/>
        <v>0</v>
      </c>
      <c r="I203" s="160"/>
      <c r="J203" s="161" t="str">
        <f t="array" ref="J203">IF(ISERROR(G203/I203),"",G203/I203)</f>
        <v/>
      </c>
      <c r="K203" s="162">
        <f t="array" ref="K203">IF(ISERROR(G203/L203),"",G203/L203)</f>
        <v>0</v>
      </c>
      <c r="L203" s="160">
        <v>52</v>
      </c>
      <c r="M203" s="140">
        <f t="shared" ref="M203" si="105">IF(ISERROR(I203-K203),"",I203-K203)</f>
        <v>0</v>
      </c>
      <c r="N203" s="161">
        <f t="shared" si="102"/>
        <v>0</v>
      </c>
      <c r="O203" s="383"/>
      <c r="P203" s="383"/>
      <c r="Q203" s="383"/>
      <c r="R203" s="383"/>
      <c r="S203" s="383"/>
      <c r="T203" s="383"/>
      <c r="U203" s="383"/>
      <c r="V203" s="163">
        <f t="shared" si="103"/>
        <v>0</v>
      </c>
      <c r="W203" s="164" t="str">
        <f t="shared" si="104"/>
        <v/>
      </c>
      <c r="X203" s="163"/>
      <c r="Y203" s="163"/>
      <c r="Z203" s="163"/>
      <c r="AA203" s="163"/>
    </row>
    <row r="204" spans="1:27" ht="20.100000000000001" hidden="1" customHeight="1">
      <c r="A204" s="184">
        <v>201148</v>
      </c>
      <c r="B204" s="379" t="s">
        <v>440</v>
      </c>
      <c r="C204" s="232" t="s">
        <v>441</v>
      </c>
      <c r="D204" s="139"/>
      <c r="E204" s="139"/>
      <c r="F204" s="158"/>
      <c r="G204" s="159"/>
      <c r="H204" s="380"/>
      <c r="I204" s="160"/>
      <c r="J204" s="161" t="str">
        <f t="array" ref="J204">IF(ISERROR(G204/I204),"",G204/I204)</f>
        <v/>
      </c>
      <c r="K204" s="162"/>
      <c r="L204" s="160">
        <v>52</v>
      </c>
      <c r="M204" s="140"/>
      <c r="N204" s="161"/>
      <c r="O204" s="383"/>
      <c r="P204" s="383"/>
      <c r="Q204" s="383"/>
      <c r="R204" s="383"/>
      <c r="S204" s="383"/>
      <c r="T204" s="383"/>
      <c r="U204" s="383"/>
      <c r="V204" s="163"/>
      <c r="W204" s="164"/>
      <c r="X204" s="163"/>
      <c r="Y204" s="163"/>
      <c r="Z204" s="163"/>
      <c r="AA204" s="163"/>
    </row>
    <row r="205" spans="1:27" ht="20.100000000000001" hidden="1" customHeight="1">
      <c r="A205" s="184">
        <v>201149</v>
      </c>
      <c r="B205" s="379" t="s">
        <v>440</v>
      </c>
      <c r="C205" s="232" t="s">
        <v>442</v>
      </c>
      <c r="D205" s="139"/>
      <c r="E205" s="139"/>
      <c r="F205" s="158"/>
      <c r="G205" s="159"/>
      <c r="H205" s="380"/>
      <c r="I205" s="160"/>
      <c r="J205" s="161" t="str">
        <f t="array" ref="J205">IF(ISERROR(G205/I205),"",G205/I205)</f>
        <v/>
      </c>
      <c r="K205" s="162"/>
      <c r="L205" s="160">
        <v>52</v>
      </c>
      <c r="M205" s="140"/>
      <c r="N205" s="161"/>
      <c r="O205" s="383"/>
      <c r="P205" s="383"/>
      <c r="Q205" s="383"/>
      <c r="R205" s="383"/>
      <c r="S205" s="383"/>
      <c r="T205" s="383"/>
      <c r="U205" s="383"/>
      <c r="V205" s="163"/>
      <c r="W205" s="164"/>
      <c r="X205" s="163"/>
      <c r="Y205" s="163"/>
      <c r="Z205" s="163"/>
      <c r="AA205" s="163"/>
    </row>
    <row r="206" spans="1:27" ht="20.100000000000001" hidden="1" customHeight="1">
      <c r="A206" s="184">
        <v>201150</v>
      </c>
      <c r="B206" s="379" t="s">
        <v>440</v>
      </c>
      <c r="C206" s="232" t="s">
        <v>61</v>
      </c>
      <c r="D206" s="139"/>
      <c r="E206" s="139"/>
      <c r="F206" s="158"/>
      <c r="G206" s="159"/>
      <c r="H206" s="380"/>
      <c r="I206" s="160"/>
      <c r="J206" s="161" t="str">
        <f t="array" ref="J206">IF(ISERROR(G206/I206),"",G206/I206)</f>
        <v/>
      </c>
      <c r="K206" s="162"/>
      <c r="L206" s="160">
        <v>52</v>
      </c>
      <c r="M206" s="140"/>
      <c r="N206" s="161"/>
      <c r="O206" s="383"/>
      <c r="P206" s="383"/>
      <c r="Q206" s="383"/>
      <c r="R206" s="383"/>
      <c r="S206" s="383"/>
      <c r="T206" s="383"/>
      <c r="U206" s="383"/>
      <c r="V206" s="163"/>
      <c r="W206" s="164"/>
      <c r="X206" s="163"/>
      <c r="Y206" s="163"/>
      <c r="Z206" s="163"/>
      <c r="AA206" s="163"/>
    </row>
    <row r="207" spans="1:27" ht="20.100000000000001" hidden="1" customHeight="1">
      <c r="A207" s="184">
        <v>200668</v>
      </c>
      <c r="B207" s="379" t="s">
        <v>215</v>
      </c>
      <c r="C207" s="157" t="s">
        <v>186</v>
      </c>
      <c r="D207" s="139">
        <v>5.08</v>
      </c>
      <c r="E207" s="139"/>
      <c r="F207" s="158"/>
      <c r="G207" s="159"/>
      <c r="H207" s="380">
        <f t="shared" ref="H207:H222" si="106">D207*G207</f>
        <v>0</v>
      </c>
      <c r="I207" s="160"/>
      <c r="J207" s="161" t="str">
        <f t="array" ref="J207">IF(ISERROR(G207/I207),"",G207/I207)</f>
        <v/>
      </c>
      <c r="K207" s="162">
        <f t="array" ref="K207">IF(ISERROR(G207/L207),"",G207/L207)</f>
        <v>0</v>
      </c>
      <c r="L207" s="160">
        <v>21</v>
      </c>
      <c r="M207" s="140">
        <f t="shared" ref="M207:M236" si="107">IF(ISERROR(I207-K207),"",I207-K207)</f>
        <v>0</v>
      </c>
      <c r="N207" s="161">
        <f t="shared" ref="N207:N236" si="108">SUM(O207:U207)</f>
        <v>0</v>
      </c>
      <c r="O207" s="383"/>
      <c r="P207" s="383"/>
      <c r="Q207" s="383"/>
      <c r="R207" s="383"/>
      <c r="S207" s="383"/>
      <c r="T207" s="383"/>
      <c r="U207" s="383"/>
      <c r="V207" s="163">
        <f t="shared" ref="V207:V218" si="109">SUM(X207:AA207)</f>
        <v>0</v>
      </c>
      <c r="W207" s="164" t="str">
        <f t="shared" ref="W207:W218" si="110">IF(ISERROR(V207/G207),"",V207/G207)</f>
        <v/>
      </c>
      <c r="X207" s="163"/>
      <c r="Y207" s="163"/>
      <c r="Z207" s="163"/>
      <c r="AA207" s="163"/>
    </row>
    <row r="208" spans="1:27" ht="20.100000000000001" hidden="1" customHeight="1">
      <c r="A208" s="184">
        <v>200667</v>
      </c>
      <c r="B208" s="379" t="s">
        <v>215</v>
      </c>
      <c r="C208" s="157" t="s">
        <v>211</v>
      </c>
      <c r="D208" s="139">
        <v>5.08</v>
      </c>
      <c r="E208" s="139"/>
      <c r="F208" s="158"/>
      <c r="G208" s="159"/>
      <c r="H208" s="380">
        <f t="shared" si="106"/>
        <v>0</v>
      </c>
      <c r="I208" s="160"/>
      <c r="J208" s="161" t="str">
        <f t="array" ref="J208">IF(ISERROR(G208/I208),"",G208/I208)</f>
        <v/>
      </c>
      <c r="K208" s="162">
        <f t="array" ref="K208">IF(ISERROR(G208/L208),"",G208/L208)</f>
        <v>0</v>
      </c>
      <c r="L208" s="160">
        <v>21</v>
      </c>
      <c r="M208" s="140">
        <f t="shared" si="107"/>
        <v>0</v>
      </c>
      <c r="N208" s="161">
        <f t="shared" si="108"/>
        <v>0</v>
      </c>
      <c r="O208" s="383"/>
      <c r="P208" s="383"/>
      <c r="Q208" s="383"/>
      <c r="R208" s="383"/>
      <c r="S208" s="383"/>
      <c r="T208" s="383"/>
      <c r="U208" s="383"/>
      <c r="V208" s="163">
        <f t="shared" si="109"/>
        <v>0</v>
      </c>
      <c r="W208" s="164" t="str">
        <f t="shared" si="110"/>
        <v/>
      </c>
      <c r="X208" s="163"/>
      <c r="Y208" s="163"/>
      <c r="Z208" s="163"/>
      <c r="AA208" s="163"/>
    </row>
    <row r="209" spans="1:27" ht="20.100000000000001" hidden="1" customHeight="1">
      <c r="A209" s="184">
        <v>200666</v>
      </c>
      <c r="B209" s="379" t="s">
        <v>215</v>
      </c>
      <c r="C209" s="157" t="s">
        <v>212</v>
      </c>
      <c r="D209" s="139">
        <v>5.08</v>
      </c>
      <c r="E209" s="139"/>
      <c r="F209" s="158"/>
      <c r="G209" s="159"/>
      <c r="H209" s="380">
        <f t="shared" si="106"/>
        <v>0</v>
      </c>
      <c r="I209" s="160"/>
      <c r="J209" s="161" t="str">
        <f t="array" ref="J209">IF(ISERROR(G209/I209),"",G209/I209)</f>
        <v/>
      </c>
      <c r="K209" s="162">
        <f t="array" ref="K209">IF(ISERROR(G209/L209),"",G209/L209)</f>
        <v>0</v>
      </c>
      <c r="L209" s="160">
        <v>21</v>
      </c>
      <c r="M209" s="140">
        <f t="shared" si="107"/>
        <v>0</v>
      </c>
      <c r="N209" s="161">
        <f t="shared" si="108"/>
        <v>0</v>
      </c>
      <c r="O209" s="383"/>
      <c r="P209" s="383"/>
      <c r="Q209" s="383"/>
      <c r="R209" s="383"/>
      <c r="S209" s="383"/>
      <c r="T209" s="383"/>
      <c r="U209" s="383"/>
      <c r="V209" s="163">
        <f t="shared" si="109"/>
        <v>0</v>
      </c>
      <c r="W209" s="164" t="str">
        <f t="shared" si="110"/>
        <v/>
      </c>
      <c r="X209" s="163"/>
      <c r="Y209" s="163"/>
      <c r="Z209" s="163"/>
      <c r="AA209" s="163"/>
    </row>
    <row r="210" spans="1:27" ht="20.100000000000001" hidden="1" customHeight="1">
      <c r="A210" s="184">
        <v>200662</v>
      </c>
      <c r="B210" s="379" t="s">
        <v>215</v>
      </c>
      <c r="C210" s="157" t="s">
        <v>193</v>
      </c>
      <c r="D210" s="139">
        <v>5.08</v>
      </c>
      <c r="E210" s="139"/>
      <c r="F210" s="158"/>
      <c r="G210" s="159"/>
      <c r="H210" s="380">
        <f t="shared" si="106"/>
        <v>0</v>
      </c>
      <c r="I210" s="160"/>
      <c r="J210" s="161" t="str">
        <f t="array" ref="J210">IF(ISERROR(G210/I210),"",G210/I210)</f>
        <v/>
      </c>
      <c r="K210" s="162">
        <f t="array" ref="K210">IF(ISERROR(G210/L210),"",G210/L210)</f>
        <v>0</v>
      </c>
      <c r="L210" s="160">
        <v>21</v>
      </c>
      <c r="M210" s="140">
        <f t="shared" si="107"/>
        <v>0</v>
      </c>
      <c r="N210" s="161">
        <f t="shared" si="108"/>
        <v>0</v>
      </c>
      <c r="O210" s="383"/>
      <c r="P210" s="383"/>
      <c r="Q210" s="383"/>
      <c r="R210" s="383"/>
      <c r="S210" s="383"/>
      <c r="T210" s="383"/>
      <c r="U210" s="383"/>
      <c r="V210" s="163">
        <f t="shared" si="109"/>
        <v>0</v>
      </c>
      <c r="W210" s="164" t="str">
        <f t="shared" si="110"/>
        <v/>
      </c>
      <c r="X210" s="163"/>
      <c r="Y210" s="163"/>
      <c r="Z210" s="163"/>
      <c r="AA210" s="163"/>
    </row>
    <row r="211" spans="1:27" ht="20.100000000000001" hidden="1" customHeight="1">
      <c r="A211" s="184">
        <v>200661</v>
      </c>
      <c r="B211" s="379" t="s">
        <v>215</v>
      </c>
      <c r="C211" s="157" t="s">
        <v>210</v>
      </c>
      <c r="D211" s="139">
        <v>5.08</v>
      </c>
      <c r="E211" s="139"/>
      <c r="F211" s="158"/>
      <c r="G211" s="159"/>
      <c r="H211" s="380">
        <f t="shared" si="106"/>
        <v>0</v>
      </c>
      <c r="I211" s="160"/>
      <c r="J211" s="161" t="str">
        <f t="array" ref="J211">IF(ISERROR(G211/I211),"",G211/I211)</f>
        <v/>
      </c>
      <c r="K211" s="162">
        <f t="array" ref="K211">IF(ISERROR(G211/L211),"",G211/L211)</f>
        <v>0</v>
      </c>
      <c r="L211" s="160">
        <v>21</v>
      </c>
      <c r="M211" s="140">
        <f t="shared" si="107"/>
        <v>0</v>
      </c>
      <c r="N211" s="161">
        <f t="shared" si="108"/>
        <v>0</v>
      </c>
      <c r="O211" s="383"/>
      <c r="P211" s="383"/>
      <c r="Q211" s="383"/>
      <c r="R211" s="383"/>
      <c r="S211" s="383"/>
      <c r="T211" s="383"/>
      <c r="U211" s="383"/>
      <c r="V211" s="163">
        <f t="shared" si="109"/>
        <v>0</v>
      </c>
      <c r="W211" s="164" t="str">
        <f t="shared" si="110"/>
        <v/>
      </c>
      <c r="X211" s="163"/>
      <c r="Y211" s="163"/>
      <c r="Z211" s="163"/>
      <c r="AA211" s="163"/>
    </row>
    <row r="212" spans="1:27" ht="20.100000000000001" hidden="1" customHeight="1">
      <c r="A212" s="184">
        <v>200663</v>
      </c>
      <c r="B212" s="379" t="s">
        <v>215</v>
      </c>
      <c r="C212" s="157" t="s">
        <v>206</v>
      </c>
      <c r="D212" s="139">
        <v>5.08</v>
      </c>
      <c r="E212" s="139"/>
      <c r="F212" s="158"/>
      <c r="G212" s="159"/>
      <c r="H212" s="380">
        <f t="shared" si="106"/>
        <v>0</v>
      </c>
      <c r="I212" s="160"/>
      <c r="J212" s="161" t="str">
        <f t="array" ref="J212">IF(ISERROR(G212/I212),"",G212/I212)</f>
        <v/>
      </c>
      <c r="K212" s="162">
        <f t="array" ref="K212">IF(ISERROR(G212/L212),"",G212/L212)</f>
        <v>0</v>
      </c>
      <c r="L212" s="160">
        <v>21</v>
      </c>
      <c r="M212" s="140">
        <f t="shared" si="107"/>
        <v>0</v>
      </c>
      <c r="N212" s="161">
        <f t="shared" si="108"/>
        <v>0</v>
      </c>
      <c r="O212" s="387"/>
      <c r="P212" s="387"/>
      <c r="Q212" s="387"/>
      <c r="R212" s="387"/>
      <c r="S212" s="387"/>
      <c r="T212" s="387"/>
      <c r="U212" s="387"/>
      <c r="V212" s="163">
        <f t="shared" si="109"/>
        <v>0</v>
      </c>
      <c r="W212" s="164" t="str">
        <f t="shared" si="110"/>
        <v/>
      </c>
      <c r="X212" s="163"/>
      <c r="Y212" s="163"/>
      <c r="Z212" s="163"/>
      <c r="AA212" s="163"/>
    </row>
    <row r="213" spans="1:27" ht="20.100000000000001" hidden="1" customHeight="1">
      <c r="A213" s="184">
        <v>200665</v>
      </c>
      <c r="B213" s="379" t="s">
        <v>215</v>
      </c>
      <c r="C213" s="157" t="s">
        <v>194</v>
      </c>
      <c r="D213" s="139">
        <v>5.08</v>
      </c>
      <c r="E213" s="139"/>
      <c r="F213" s="158"/>
      <c r="G213" s="159"/>
      <c r="H213" s="380">
        <f t="shared" si="106"/>
        <v>0</v>
      </c>
      <c r="I213" s="160"/>
      <c r="J213" s="161" t="str">
        <f t="array" ref="J213">IF(ISERROR(G213/I213),"",G213/I213)</f>
        <v/>
      </c>
      <c r="K213" s="162">
        <f t="array" ref="K213">IF(ISERROR(G213/L213),"",G213/L213)</f>
        <v>0</v>
      </c>
      <c r="L213" s="160">
        <v>21</v>
      </c>
      <c r="M213" s="140">
        <f t="shared" si="107"/>
        <v>0</v>
      </c>
      <c r="N213" s="161">
        <f t="shared" si="108"/>
        <v>0</v>
      </c>
      <c r="O213" s="383"/>
      <c r="P213" s="383"/>
      <c r="Q213" s="383"/>
      <c r="R213" s="383"/>
      <c r="S213" s="383"/>
      <c r="T213" s="383"/>
      <c r="U213" s="383"/>
      <c r="V213" s="163">
        <f t="shared" si="109"/>
        <v>0</v>
      </c>
      <c r="W213" s="164" t="str">
        <f t="shared" si="110"/>
        <v/>
      </c>
      <c r="X213" s="163"/>
      <c r="Y213" s="163"/>
      <c r="Z213" s="163"/>
      <c r="AA213" s="163"/>
    </row>
    <row r="214" spans="1:27" ht="20.100000000000001" hidden="1" customHeight="1">
      <c r="A214" s="184">
        <v>200664</v>
      </c>
      <c r="B214" s="379" t="s">
        <v>215</v>
      </c>
      <c r="C214" s="157" t="s">
        <v>214</v>
      </c>
      <c r="D214" s="139">
        <v>5.08</v>
      </c>
      <c r="E214" s="139"/>
      <c r="F214" s="158"/>
      <c r="G214" s="159"/>
      <c r="H214" s="380">
        <f t="shared" si="106"/>
        <v>0</v>
      </c>
      <c r="I214" s="160"/>
      <c r="J214" s="161" t="str">
        <f t="array" ref="J214">IF(ISERROR(G214/I214),"",G214/I214)</f>
        <v/>
      </c>
      <c r="K214" s="162">
        <f t="array" ref="K214">IF(ISERROR(G214/L214),"",G214/L214)</f>
        <v>0</v>
      </c>
      <c r="L214" s="160">
        <v>21</v>
      </c>
      <c r="M214" s="140">
        <f t="shared" si="107"/>
        <v>0</v>
      </c>
      <c r="N214" s="161">
        <f t="shared" si="108"/>
        <v>0</v>
      </c>
      <c r="O214" s="387"/>
      <c r="P214" s="387"/>
      <c r="Q214" s="387"/>
      <c r="R214" s="387"/>
      <c r="S214" s="387"/>
      <c r="T214" s="387"/>
      <c r="U214" s="387"/>
      <c r="V214" s="163">
        <f t="shared" si="109"/>
        <v>0</v>
      </c>
      <c r="W214" s="164" t="str">
        <f t="shared" si="110"/>
        <v/>
      </c>
      <c r="X214" s="163"/>
      <c r="Y214" s="163"/>
      <c r="Z214" s="163"/>
      <c r="AA214" s="163"/>
    </row>
    <row r="215" spans="1:27" ht="20.100000000000001" hidden="1" customHeight="1">
      <c r="A215" s="184">
        <v>200027</v>
      </c>
      <c r="B215" s="379" t="s">
        <v>216</v>
      </c>
      <c r="C215" s="157" t="s">
        <v>201</v>
      </c>
      <c r="D215" s="139">
        <v>5.03</v>
      </c>
      <c r="E215" s="139"/>
      <c r="F215" s="158"/>
      <c r="G215" s="159"/>
      <c r="H215" s="380">
        <f t="shared" si="106"/>
        <v>0</v>
      </c>
      <c r="I215" s="160"/>
      <c r="J215" s="161" t="str">
        <f t="array" ref="J215">IF(ISERROR(G215/I215),"",G215/I215)</f>
        <v/>
      </c>
      <c r="K215" s="162">
        <f t="array" ref="K215">IF(ISERROR(G215/L215),"",G215/L215)</f>
        <v>0</v>
      </c>
      <c r="L215" s="160">
        <v>56</v>
      </c>
      <c r="M215" s="140">
        <f t="shared" si="107"/>
        <v>0</v>
      </c>
      <c r="N215" s="161">
        <f t="shared" si="108"/>
        <v>0</v>
      </c>
      <c r="O215" s="383"/>
      <c r="P215" s="383"/>
      <c r="Q215" s="383"/>
      <c r="R215" s="383"/>
      <c r="S215" s="383"/>
      <c r="T215" s="383"/>
      <c r="U215" s="383"/>
      <c r="V215" s="163">
        <f t="shared" si="109"/>
        <v>0</v>
      </c>
      <c r="W215" s="164" t="str">
        <f t="shared" si="110"/>
        <v/>
      </c>
      <c r="X215" s="163"/>
      <c r="Y215" s="163"/>
      <c r="Z215" s="163"/>
      <c r="AA215" s="163"/>
    </row>
    <row r="216" spans="1:27" ht="20.100000000000001" hidden="1" customHeight="1">
      <c r="A216" s="184">
        <v>200028</v>
      </c>
      <c r="B216" s="379" t="s">
        <v>216</v>
      </c>
      <c r="C216" s="157" t="s">
        <v>186</v>
      </c>
      <c r="D216" s="139">
        <v>5.03</v>
      </c>
      <c r="E216" s="139"/>
      <c r="F216" s="158"/>
      <c r="G216" s="159"/>
      <c r="H216" s="380">
        <f t="shared" si="106"/>
        <v>0</v>
      </c>
      <c r="I216" s="160"/>
      <c r="J216" s="161" t="str">
        <f t="array" ref="J216">IF(ISERROR(G216/I216),"",G216/I216)</f>
        <v/>
      </c>
      <c r="K216" s="162">
        <f t="array" ref="K216">IF(ISERROR(G216/L216),"",G216/L216)</f>
        <v>0</v>
      </c>
      <c r="L216" s="160">
        <v>56</v>
      </c>
      <c r="M216" s="140">
        <f t="shared" si="107"/>
        <v>0</v>
      </c>
      <c r="N216" s="161">
        <f t="shared" si="108"/>
        <v>0</v>
      </c>
      <c r="O216" s="383"/>
      <c r="P216" s="383"/>
      <c r="Q216" s="383"/>
      <c r="R216" s="383"/>
      <c r="S216" s="383"/>
      <c r="T216" s="383"/>
      <c r="U216" s="383"/>
      <c r="V216" s="163">
        <f t="shared" si="109"/>
        <v>0</v>
      </c>
      <c r="W216" s="164" t="str">
        <f t="shared" si="110"/>
        <v/>
      </c>
      <c r="X216" s="163"/>
      <c r="Y216" s="163"/>
      <c r="Z216" s="163"/>
      <c r="AA216" s="163"/>
    </row>
    <row r="217" spans="1:27" ht="20.100000000000001" hidden="1" customHeight="1">
      <c r="A217" s="184">
        <v>200029</v>
      </c>
      <c r="B217" s="379" t="s">
        <v>216</v>
      </c>
      <c r="C217" s="157" t="s">
        <v>202</v>
      </c>
      <c r="D217" s="139">
        <v>5.03</v>
      </c>
      <c r="E217" s="139"/>
      <c r="F217" s="158"/>
      <c r="G217" s="159"/>
      <c r="H217" s="380">
        <f t="shared" si="106"/>
        <v>0</v>
      </c>
      <c r="I217" s="160"/>
      <c r="J217" s="161" t="str">
        <f t="array" ref="J217">IF(ISERROR(G217/I217),"",G217/I217)</f>
        <v/>
      </c>
      <c r="K217" s="162">
        <f t="array" ref="K217">IF(ISERROR(G217/L217),"",G217/L217)</f>
        <v>0</v>
      </c>
      <c r="L217" s="160">
        <v>56</v>
      </c>
      <c r="M217" s="140">
        <f t="shared" si="107"/>
        <v>0</v>
      </c>
      <c r="N217" s="161">
        <f t="shared" si="108"/>
        <v>0</v>
      </c>
      <c r="O217" s="383"/>
      <c r="P217" s="383"/>
      <c r="Q217" s="383"/>
      <c r="R217" s="383"/>
      <c r="S217" s="383"/>
      <c r="T217" s="383"/>
      <c r="U217" s="383"/>
      <c r="V217" s="163">
        <f t="shared" si="109"/>
        <v>0</v>
      </c>
      <c r="W217" s="164" t="str">
        <f t="shared" si="110"/>
        <v/>
      </c>
      <c r="X217" s="163"/>
      <c r="Y217" s="163"/>
      <c r="Z217" s="163"/>
      <c r="AA217" s="163"/>
    </row>
    <row r="218" spans="1:27" ht="20.100000000000001" hidden="1" customHeight="1">
      <c r="A218" s="184">
        <v>200704</v>
      </c>
      <c r="B218" s="379" t="s">
        <v>216</v>
      </c>
      <c r="C218" s="157" t="s">
        <v>211</v>
      </c>
      <c r="D218" s="139">
        <v>5.03</v>
      </c>
      <c r="E218" s="139"/>
      <c r="F218" s="158"/>
      <c r="G218" s="159"/>
      <c r="H218" s="380">
        <f t="shared" si="106"/>
        <v>0</v>
      </c>
      <c r="I218" s="160"/>
      <c r="J218" s="161" t="str">
        <f t="array" ref="J218">IF(ISERROR(G218/I218),"",G218/I218)</f>
        <v/>
      </c>
      <c r="K218" s="162">
        <f t="array" ref="K218">IF(ISERROR(G218/L218),"",G218/L218)</f>
        <v>0</v>
      </c>
      <c r="L218" s="160">
        <v>56</v>
      </c>
      <c r="M218" s="140">
        <f t="shared" si="107"/>
        <v>0</v>
      </c>
      <c r="N218" s="161">
        <f t="shared" si="108"/>
        <v>0</v>
      </c>
      <c r="O218" s="383"/>
      <c r="P218" s="383"/>
      <c r="Q218" s="383"/>
      <c r="R218" s="383"/>
      <c r="S218" s="383"/>
      <c r="T218" s="383"/>
      <c r="U218" s="383"/>
      <c r="V218" s="163">
        <f t="shared" si="109"/>
        <v>0</v>
      </c>
      <c r="W218" s="164" t="str">
        <f t="shared" si="110"/>
        <v/>
      </c>
      <c r="X218" s="163"/>
      <c r="Y218" s="163"/>
      <c r="Z218" s="163"/>
      <c r="AA218" s="163"/>
    </row>
    <row r="219" spans="1:27" ht="20.100000000000001" customHeight="1">
      <c r="A219" s="184">
        <v>201286</v>
      </c>
      <c r="B219" s="379" t="s">
        <v>404</v>
      </c>
      <c r="C219" s="232" t="s">
        <v>405</v>
      </c>
      <c r="D219" s="139">
        <v>5.03</v>
      </c>
      <c r="E219" s="139"/>
      <c r="F219" s="158"/>
      <c r="G219" s="159"/>
      <c r="H219" s="380">
        <f t="shared" si="106"/>
        <v>0</v>
      </c>
      <c r="I219" s="160"/>
      <c r="J219" s="161" t="str">
        <f t="array" ref="J219">IF(ISERROR(G219/I219),"",G219/I219)</f>
        <v/>
      </c>
      <c r="K219" s="162">
        <f t="array" ref="K219">IF(ISERROR(G219/L219),"",G219/L219)</f>
        <v>0</v>
      </c>
      <c r="L219" s="160">
        <v>54</v>
      </c>
      <c r="M219" s="140">
        <f t="shared" si="107"/>
        <v>0</v>
      </c>
      <c r="N219" s="161">
        <f t="shared" si="108"/>
        <v>0</v>
      </c>
      <c r="O219" s="383"/>
      <c r="P219" s="383"/>
      <c r="Q219" s="383"/>
      <c r="R219" s="383"/>
      <c r="S219" s="383"/>
      <c r="T219" s="383"/>
      <c r="U219" s="383"/>
      <c r="V219" s="163"/>
      <c r="W219" s="164"/>
      <c r="X219" s="163"/>
      <c r="Y219" s="163"/>
      <c r="Z219" s="163"/>
      <c r="AA219" s="163"/>
    </row>
    <row r="220" spans="1:27" ht="20.100000000000001" hidden="1" customHeight="1">
      <c r="A220" s="184">
        <v>201287</v>
      </c>
      <c r="B220" s="379" t="s">
        <v>404</v>
      </c>
      <c r="C220" s="232" t="s">
        <v>406</v>
      </c>
      <c r="D220" s="139">
        <v>5.03</v>
      </c>
      <c r="E220" s="139"/>
      <c r="F220" s="158"/>
      <c r="G220" s="159"/>
      <c r="H220" s="380">
        <f t="shared" si="106"/>
        <v>0</v>
      </c>
      <c r="I220" s="160"/>
      <c r="J220" s="161" t="str">
        <f t="array" ref="J220">IF(ISERROR(G220/I220),"",G220/I220)</f>
        <v/>
      </c>
      <c r="K220" s="162">
        <f t="array" ref="K220">IF(ISERROR(G220/L220),"",G220/L220)</f>
        <v>0</v>
      </c>
      <c r="L220" s="160">
        <v>54</v>
      </c>
      <c r="M220" s="140">
        <f t="shared" si="107"/>
        <v>0</v>
      </c>
      <c r="N220" s="161">
        <f t="shared" si="108"/>
        <v>0</v>
      </c>
      <c r="O220" s="383"/>
      <c r="P220" s="383"/>
      <c r="Q220" s="383"/>
      <c r="R220" s="383"/>
      <c r="S220" s="383"/>
      <c r="T220" s="383"/>
      <c r="U220" s="383"/>
      <c r="V220" s="163"/>
      <c r="W220" s="164"/>
      <c r="X220" s="163"/>
      <c r="Y220" s="163"/>
      <c r="Z220" s="163"/>
      <c r="AA220" s="163"/>
    </row>
    <row r="221" spans="1:27" ht="20.100000000000001" customHeight="1">
      <c r="A221" s="184">
        <v>201288</v>
      </c>
      <c r="B221" s="379" t="s">
        <v>404</v>
      </c>
      <c r="C221" s="232" t="s">
        <v>411</v>
      </c>
      <c r="D221" s="139">
        <v>5.03</v>
      </c>
      <c r="E221" s="139"/>
      <c r="F221" s="158"/>
      <c r="G221" s="159"/>
      <c r="H221" s="380">
        <f t="shared" si="106"/>
        <v>0</v>
      </c>
      <c r="I221" s="160"/>
      <c r="J221" s="161" t="str">
        <f t="array" ref="J221">IF(ISERROR(G221/I221),"",G221/I221)</f>
        <v/>
      </c>
      <c r="K221" s="162">
        <f t="array" ref="K221">IF(ISERROR(G221/L221),"",G221/L221)</f>
        <v>0</v>
      </c>
      <c r="L221" s="160">
        <v>54</v>
      </c>
      <c r="M221" s="140">
        <f t="shared" si="107"/>
        <v>0</v>
      </c>
      <c r="N221" s="161">
        <f t="shared" si="108"/>
        <v>0</v>
      </c>
      <c r="O221" s="383"/>
      <c r="P221" s="383"/>
      <c r="Q221" s="383"/>
      <c r="R221" s="383"/>
      <c r="S221" s="383"/>
      <c r="T221" s="383"/>
      <c r="U221" s="383"/>
      <c r="V221" s="163"/>
      <c r="W221" s="164"/>
      <c r="X221" s="163"/>
      <c r="Y221" s="163"/>
      <c r="Z221" s="163"/>
      <c r="AA221" s="163"/>
    </row>
    <row r="222" spans="1:27" ht="20.100000000000001" hidden="1" customHeight="1">
      <c r="A222" s="184">
        <v>201289</v>
      </c>
      <c r="B222" s="379" t="s">
        <v>404</v>
      </c>
      <c r="C222" s="232" t="s">
        <v>413</v>
      </c>
      <c r="D222" s="139">
        <v>5.03</v>
      </c>
      <c r="E222" s="139"/>
      <c r="F222" s="158"/>
      <c r="G222" s="159"/>
      <c r="H222" s="380">
        <f t="shared" si="106"/>
        <v>0</v>
      </c>
      <c r="I222" s="160"/>
      <c r="J222" s="161"/>
      <c r="K222" s="162">
        <f t="array" ref="K222">IF(ISERROR(G222/L222),"",G222/L222)</f>
        <v>0</v>
      </c>
      <c r="L222" s="160">
        <v>54</v>
      </c>
      <c r="M222" s="140">
        <f t="shared" si="107"/>
        <v>0</v>
      </c>
      <c r="N222" s="161">
        <f t="shared" si="108"/>
        <v>0</v>
      </c>
      <c r="O222" s="383"/>
      <c r="P222" s="383"/>
      <c r="Q222" s="383"/>
      <c r="R222" s="383"/>
      <c r="S222" s="383"/>
      <c r="T222" s="383"/>
      <c r="U222" s="383"/>
      <c r="V222" s="163"/>
      <c r="W222" s="164"/>
      <c r="X222" s="163"/>
      <c r="Y222" s="163"/>
      <c r="Z222" s="163"/>
      <c r="AA222" s="163"/>
    </row>
    <row r="223" spans="1:27" ht="20.100000000000001" hidden="1" customHeight="1">
      <c r="A223" s="184">
        <v>201077</v>
      </c>
      <c r="B223" s="379" t="s">
        <v>444</v>
      </c>
      <c r="C223" s="232" t="s">
        <v>384</v>
      </c>
      <c r="D223" s="139">
        <v>5.03</v>
      </c>
      <c r="E223" s="139"/>
      <c r="F223" s="158"/>
      <c r="G223" s="159"/>
      <c r="H223" s="380"/>
      <c r="I223" s="160"/>
      <c r="J223" s="161"/>
      <c r="K223" s="162">
        <f t="array" ref="K223">IF(ISERROR(G223/L223),"",G223/L223)</f>
        <v>0</v>
      </c>
      <c r="L223" s="160">
        <v>3</v>
      </c>
      <c r="M223" s="140">
        <f t="shared" si="107"/>
        <v>0</v>
      </c>
      <c r="N223" s="161">
        <f t="shared" si="108"/>
        <v>0</v>
      </c>
      <c r="O223" s="383"/>
      <c r="P223" s="383"/>
      <c r="Q223" s="383"/>
      <c r="R223" s="383"/>
      <c r="S223" s="383"/>
      <c r="T223" s="383"/>
      <c r="U223" s="383"/>
      <c r="V223" s="163"/>
      <c r="W223" s="164"/>
      <c r="X223" s="163"/>
      <c r="Y223" s="163"/>
      <c r="Z223" s="163"/>
      <c r="AA223" s="163"/>
    </row>
    <row r="224" spans="1:27" ht="20.100000000000001" hidden="1" customHeight="1">
      <c r="A224" s="184">
        <v>201078</v>
      </c>
      <c r="B224" s="379" t="s">
        <v>444</v>
      </c>
      <c r="C224" s="232" t="s">
        <v>385</v>
      </c>
      <c r="D224" s="139">
        <v>5.03</v>
      </c>
      <c r="E224" s="139"/>
      <c r="F224" s="158"/>
      <c r="G224" s="159"/>
      <c r="H224" s="380"/>
      <c r="I224" s="160"/>
      <c r="J224" s="161"/>
      <c r="K224" s="162">
        <f t="array" ref="K224">IF(ISERROR(G224/L224),"",G224/L224)</f>
        <v>0</v>
      </c>
      <c r="L224" s="160">
        <v>3</v>
      </c>
      <c r="M224" s="140">
        <f t="shared" si="107"/>
        <v>0</v>
      </c>
      <c r="N224" s="161">
        <f t="shared" si="108"/>
        <v>0</v>
      </c>
      <c r="O224" s="383"/>
      <c r="P224" s="383"/>
      <c r="Q224" s="383"/>
      <c r="R224" s="383"/>
      <c r="S224" s="383"/>
      <c r="T224" s="383"/>
      <c r="U224" s="383"/>
      <c r="V224" s="163"/>
      <c r="W224" s="164"/>
      <c r="X224" s="163"/>
      <c r="Y224" s="163"/>
      <c r="Z224" s="163"/>
      <c r="AA224" s="163"/>
    </row>
    <row r="225" spans="1:27" ht="20.100000000000001" hidden="1" customHeight="1">
      <c r="A225" s="184">
        <v>201079</v>
      </c>
      <c r="B225" s="379" t="s">
        <v>444</v>
      </c>
      <c r="C225" s="232" t="s">
        <v>386</v>
      </c>
      <c r="D225" s="139">
        <v>5.03</v>
      </c>
      <c r="E225" s="139"/>
      <c r="F225" s="158"/>
      <c r="G225" s="159"/>
      <c r="H225" s="380"/>
      <c r="I225" s="160"/>
      <c r="J225" s="161"/>
      <c r="K225" s="162">
        <f t="array" ref="K225">IF(ISERROR(G225/L225),"",G225/L225)</f>
        <v>0</v>
      </c>
      <c r="L225" s="160">
        <v>3</v>
      </c>
      <c r="M225" s="140">
        <f t="shared" si="107"/>
        <v>0</v>
      </c>
      <c r="N225" s="161">
        <f t="shared" si="108"/>
        <v>0</v>
      </c>
      <c r="O225" s="383"/>
      <c r="P225" s="383"/>
      <c r="Q225" s="383"/>
      <c r="R225" s="383"/>
      <c r="S225" s="383"/>
      <c r="T225" s="383"/>
      <c r="U225" s="383"/>
      <c r="V225" s="163"/>
      <c r="W225" s="164"/>
      <c r="X225" s="163"/>
      <c r="Y225" s="163"/>
      <c r="Z225" s="163"/>
      <c r="AA225" s="163"/>
    </row>
    <row r="226" spans="1:27" ht="20.100000000000001" hidden="1" customHeight="1">
      <c r="A226" s="184">
        <v>201080</v>
      </c>
      <c r="B226" s="379" t="s">
        <v>444</v>
      </c>
      <c r="C226" s="232" t="s">
        <v>387</v>
      </c>
      <c r="D226" s="139">
        <v>5.03</v>
      </c>
      <c r="E226" s="139"/>
      <c r="F226" s="158"/>
      <c r="G226" s="159"/>
      <c r="H226" s="380"/>
      <c r="I226" s="160"/>
      <c r="J226" s="161"/>
      <c r="K226" s="162">
        <f t="array" ref="K226">IF(ISERROR(G226/L226),"",G226/L226)</f>
        <v>0</v>
      </c>
      <c r="L226" s="160">
        <v>3</v>
      </c>
      <c r="M226" s="140">
        <f t="shared" si="107"/>
        <v>0</v>
      </c>
      <c r="N226" s="161">
        <f t="shared" si="108"/>
        <v>0</v>
      </c>
      <c r="O226" s="383"/>
      <c r="P226" s="383"/>
      <c r="Q226" s="383"/>
      <c r="R226" s="383"/>
      <c r="S226" s="383"/>
      <c r="T226" s="383"/>
      <c r="U226" s="383"/>
      <c r="V226" s="163"/>
      <c r="W226" s="164"/>
      <c r="X226" s="163"/>
      <c r="Y226" s="163"/>
      <c r="Z226" s="163"/>
      <c r="AA226" s="163"/>
    </row>
    <row r="227" spans="1:27" ht="20.100000000000001" hidden="1" customHeight="1">
      <c r="A227" s="165">
        <v>200534</v>
      </c>
      <c r="B227" s="166" t="s">
        <v>217</v>
      </c>
      <c r="C227" s="157" t="s">
        <v>194</v>
      </c>
      <c r="D227" s="139">
        <v>5.03</v>
      </c>
      <c r="E227" s="139"/>
      <c r="F227" s="158"/>
      <c r="G227" s="188"/>
      <c r="H227" s="380">
        <f t="shared" ref="H227:H240" si="111">D227*G227</f>
        <v>0</v>
      </c>
      <c r="I227" s="160"/>
      <c r="J227" s="161" t="str">
        <f t="array" ref="J227">IF(ISERROR(G227/I227),"",G227/I227)</f>
        <v/>
      </c>
      <c r="K227" s="162">
        <f t="array" ref="K227">IF(ISERROR(G227/L227),"",G227/L227)</f>
        <v>0</v>
      </c>
      <c r="L227" s="160">
        <v>40</v>
      </c>
      <c r="M227" s="140">
        <f t="shared" si="107"/>
        <v>0</v>
      </c>
      <c r="N227" s="161">
        <f t="shared" si="108"/>
        <v>0</v>
      </c>
      <c r="O227" s="387"/>
      <c r="P227" s="387"/>
      <c r="Q227" s="387"/>
      <c r="R227" s="387"/>
      <c r="S227" s="387"/>
      <c r="T227" s="387"/>
      <c r="U227" s="387"/>
      <c r="V227" s="163">
        <f t="shared" ref="V227:V236" si="112">SUM(X227:AA227)</f>
        <v>0</v>
      </c>
      <c r="W227" s="164" t="str">
        <f t="shared" ref="W227:W236" si="113">IF(ISERROR(V227/G227),"",V227/G227)</f>
        <v/>
      </c>
      <c r="X227" s="163"/>
      <c r="Y227" s="163"/>
      <c r="Z227" s="163"/>
      <c r="AA227" s="163"/>
    </row>
    <row r="228" spans="1:27" ht="20.100000000000001" hidden="1" customHeight="1">
      <c r="A228" s="165">
        <v>200535</v>
      </c>
      <c r="B228" s="166" t="s">
        <v>217</v>
      </c>
      <c r="C228" s="157" t="s">
        <v>193</v>
      </c>
      <c r="D228" s="139">
        <v>5.03</v>
      </c>
      <c r="E228" s="139"/>
      <c r="F228" s="158"/>
      <c r="G228" s="188"/>
      <c r="H228" s="380">
        <f t="shared" si="111"/>
        <v>0</v>
      </c>
      <c r="I228" s="160"/>
      <c r="J228" s="161" t="str">
        <f t="array" ref="J228">IF(ISERROR(G228/I228),"",G228/I228)</f>
        <v/>
      </c>
      <c r="K228" s="162">
        <f t="array" ref="K228">IF(ISERROR(G228/L228),"",G228/L228)</f>
        <v>0</v>
      </c>
      <c r="L228" s="160">
        <v>40</v>
      </c>
      <c r="M228" s="140">
        <f t="shared" si="107"/>
        <v>0</v>
      </c>
      <c r="N228" s="161">
        <f t="shared" si="108"/>
        <v>0</v>
      </c>
      <c r="O228" s="387"/>
      <c r="P228" s="387"/>
      <c r="Q228" s="387"/>
      <c r="R228" s="387"/>
      <c r="S228" s="387"/>
      <c r="T228" s="387"/>
      <c r="U228" s="387"/>
      <c r="V228" s="163">
        <f t="shared" si="112"/>
        <v>0</v>
      </c>
      <c r="W228" s="164" t="str">
        <f t="shared" si="113"/>
        <v/>
      </c>
      <c r="X228" s="163"/>
      <c r="Y228" s="163"/>
      <c r="Z228" s="163"/>
      <c r="AA228" s="163"/>
    </row>
    <row r="229" spans="1:27" ht="20.100000000000001" hidden="1" customHeight="1">
      <c r="A229" s="165">
        <v>200536</v>
      </c>
      <c r="B229" s="166" t="s">
        <v>217</v>
      </c>
      <c r="C229" s="157" t="s">
        <v>201</v>
      </c>
      <c r="D229" s="139">
        <v>5.03</v>
      </c>
      <c r="E229" s="139"/>
      <c r="F229" s="158"/>
      <c r="G229" s="188"/>
      <c r="H229" s="380">
        <f t="shared" si="111"/>
        <v>0</v>
      </c>
      <c r="I229" s="160"/>
      <c r="J229" s="161" t="str">
        <f t="array" ref="J229">IF(ISERROR(G229/I229),"",G229/I229)</f>
        <v/>
      </c>
      <c r="K229" s="162">
        <f t="array" ref="K229">IF(ISERROR(G229/L229),"",G229/L229)</f>
        <v>0</v>
      </c>
      <c r="L229" s="160">
        <v>40</v>
      </c>
      <c r="M229" s="140">
        <f t="shared" si="107"/>
        <v>0</v>
      </c>
      <c r="N229" s="161">
        <f t="shared" si="108"/>
        <v>0</v>
      </c>
      <c r="O229" s="387"/>
      <c r="P229" s="387"/>
      <c r="Q229" s="387"/>
      <c r="R229" s="387"/>
      <c r="S229" s="387"/>
      <c r="T229" s="387"/>
      <c r="U229" s="387"/>
      <c r="V229" s="163">
        <f t="shared" si="112"/>
        <v>0</v>
      </c>
      <c r="W229" s="164" t="str">
        <f t="shared" si="113"/>
        <v/>
      </c>
      <c r="X229" s="163"/>
      <c r="Y229" s="163"/>
      <c r="Z229" s="163"/>
      <c r="AA229" s="163"/>
    </row>
    <row r="230" spans="1:27" ht="20.100000000000001" hidden="1" customHeight="1">
      <c r="A230" s="165">
        <v>200437</v>
      </c>
      <c r="B230" s="166" t="s">
        <v>218</v>
      </c>
      <c r="C230" s="157" t="s">
        <v>219</v>
      </c>
      <c r="D230" s="139">
        <v>5.03</v>
      </c>
      <c r="E230" s="139"/>
      <c r="F230" s="158"/>
      <c r="G230" s="159"/>
      <c r="H230" s="380">
        <f t="shared" si="111"/>
        <v>0</v>
      </c>
      <c r="I230" s="160"/>
      <c r="J230" s="161" t="str">
        <f t="array" ref="J230">IF(ISERROR(G230/I230),"",G230/I230)</f>
        <v/>
      </c>
      <c r="K230" s="162">
        <f t="array" ref="K230">IF(ISERROR(G230/L230),"",G230/L230)</f>
        <v>0</v>
      </c>
      <c r="L230" s="160">
        <v>50</v>
      </c>
      <c r="M230" s="140">
        <f t="shared" si="107"/>
        <v>0</v>
      </c>
      <c r="N230" s="161">
        <f t="shared" si="108"/>
        <v>0</v>
      </c>
      <c r="O230" s="387"/>
      <c r="P230" s="387"/>
      <c r="Q230" s="387"/>
      <c r="R230" s="387"/>
      <c r="S230" s="387"/>
      <c r="T230" s="387"/>
      <c r="U230" s="387"/>
      <c r="V230" s="163">
        <f t="shared" si="112"/>
        <v>0</v>
      </c>
      <c r="W230" s="164" t="str">
        <f t="shared" si="113"/>
        <v/>
      </c>
      <c r="X230" s="163"/>
      <c r="Y230" s="163"/>
      <c r="Z230" s="163"/>
      <c r="AA230" s="163"/>
    </row>
    <row r="231" spans="1:27" ht="20.100000000000001" hidden="1" customHeight="1">
      <c r="A231" s="165">
        <v>200438</v>
      </c>
      <c r="B231" s="166" t="s">
        <v>218</v>
      </c>
      <c r="C231" s="157" t="s">
        <v>193</v>
      </c>
      <c r="D231" s="139">
        <v>5.03</v>
      </c>
      <c r="E231" s="139"/>
      <c r="F231" s="158"/>
      <c r="G231" s="159"/>
      <c r="H231" s="380">
        <f t="shared" si="111"/>
        <v>0</v>
      </c>
      <c r="I231" s="160"/>
      <c r="J231" s="161" t="str">
        <f t="array" ref="J231">IF(ISERROR(G231/I231),"",G231/I231)</f>
        <v/>
      </c>
      <c r="K231" s="162">
        <f t="array" ref="K231">IF(ISERROR(G231/L231),"",G231/L231)</f>
        <v>0</v>
      </c>
      <c r="L231" s="160">
        <v>50</v>
      </c>
      <c r="M231" s="140">
        <f t="shared" si="107"/>
        <v>0</v>
      </c>
      <c r="N231" s="161">
        <f t="shared" si="108"/>
        <v>0</v>
      </c>
      <c r="O231" s="387"/>
      <c r="P231" s="387"/>
      <c r="Q231" s="387"/>
      <c r="R231" s="387"/>
      <c r="S231" s="387"/>
      <c r="T231" s="387"/>
      <c r="U231" s="387"/>
      <c r="V231" s="163">
        <f t="shared" si="112"/>
        <v>0</v>
      </c>
      <c r="W231" s="164" t="str">
        <f t="shared" si="113"/>
        <v/>
      </c>
      <c r="X231" s="163"/>
      <c r="Y231" s="163"/>
      <c r="Z231" s="163"/>
      <c r="AA231" s="163"/>
    </row>
    <row r="232" spans="1:27" ht="20.100000000000001" hidden="1" customHeight="1">
      <c r="A232" s="165">
        <v>200439</v>
      </c>
      <c r="B232" s="166" t="s">
        <v>218</v>
      </c>
      <c r="C232" s="157" t="s">
        <v>194</v>
      </c>
      <c r="D232" s="139">
        <v>5.03</v>
      </c>
      <c r="E232" s="139"/>
      <c r="F232" s="158"/>
      <c r="G232" s="159"/>
      <c r="H232" s="380">
        <f t="shared" si="111"/>
        <v>0</v>
      </c>
      <c r="I232" s="160"/>
      <c r="J232" s="161" t="str">
        <f t="array" ref="J232">IF(ISERROR(G232/I232),"",G232/I232)</f>
        <v/>
      </c>
      <c r="K232" s="162">
        <f t="array" ref="K232">IF(ISERROR(G232/L232),"",G232/L232)</f>
        <v>0</v>
      </c>
      <c r="L232" s="160">
        <v>50</v>
      </c>
      <c r="M232" s="140">
        <f t="shared" si="107"/>
        <v>0</v>
      </c>
      <c r="N232" s="161">
        <f t="shared" si="108"/>
        <v>0</v>
      </c>
      <c r="O232" s="387"/>
      <c r="P232" s="387"/>
      <c r="Q232" s="387"/>
      <c r="R232" s="387"/>
      <c r="S232" s="387"/>
      <c r="T232" s="387"/>
      <c r="U232" s="387"/>
      <c r="V232" s="163">
        <f t="shared" si="112"/>
        <v>0</v>
      </c>
      <c r="W232" s="164" t="str">
        <f t="shared" si="113"/>
        <v/>
      </c>
      <c r="X232" s="163"/>
      <c r="Y232" s="163"/>
      <c r="Z232" s="163"/>
      <c r="AA232" s="163"/>
    </row>
    <row r="233" spans="1:27" ht="20.100000000000001" hidden="1" customHeight="1">
      <c r="A233" s="165">
        <v>200440</v>
      </c>
      <c r="B233" s="166" t="s">
        <v>218</v>
      </c>
      <c r="C233" s="157" t="s">
        <v>201</v>
      </c>
      <c r="D233" s="139">
        <v>5.03</v>
      </c>
      <c r="E233" s="139"/>
      <c r="F233" s="158"/>
      <c r="G233" s="159"/>
      <c r="H233" s="380">
        <f t="shared" si="111"/>
        <v>0</v>
      </c>
      <c r="I233" s="160"/>
      <c r="J233" s="161" t="str">
        <f t="array" ref="J233">IF(ISERROR(G233/I233),"",G233/I233)</f>
        <v/>
      </c>
      <c r="K233" s="162">
        <f t="array" ref="K233">IF(ISERROR(G233/L233),"",G233/L233)</f>
        <v>0</v>
      </c>
      <c r="L233" s="160">
        <v>50</v>
      </c>
      <c r="M233" s="140">
        <f t="shared" si="107"/>
        <v>0</v>
      </c>
      <c r="N233" s="161">
        <f t="shared" si="108"/>
        <v>0</v>
      </c>
      <c r="O233" s="387"/>
      <c r="P233" s="387"/>
      <c r="Q233" s="387"/>
      <c r="R233" s="387"/>
      <c r="S233" s="387"/>
      <c r="T233" s="387"/>
      <c r="U233" s="387"/>
      <c r="V233" s="163">
        <f t="shared" si="112"/>
        <v>0</v>
      </c>
      <c r="W233" s="164" t="str">
        <f t="shared" si="113"/>
        <v/>
      </c>
      <c r="X233" s="163"/>
      <c r="Y233" s="163"/>
      <c r="Z233" s="163"/>
      <c r="AA233" s="163"/>
    </row>
    <row r="234" spans="1:27" ht="20.100000000000001" hidden="1" customHeight="1">
      <c r="A234" s="165">
        <v>200051</v>
      </c>
      <c r="B234" s="166" t="s">
        <v>220</v>
      </c>
      <c r="C234" s="157" t="s">
        <v>206</v>
      </c>
      <c r="D234" s="139">
        <v>5.03</v>
      </c>
      <c r="E234" s="139"/>
      <c r="F234" s="158"/>
      <c r="G234" s="159"/>
      <c r="H234" s="380">
        <f t="shared" si="111"/>
        <v>0</v>
      </c>
      <c r="I234" s="160"/>
      <c r="J234" s="161" t="str">
        <f t="array" ref="J234">IF(ISERROR(G234/I234),"",G234/I234)</f>
        <v/>
      </c>
      <c r="K234" s="162">
        <f t="array" ref="K234">IF(ISERROR(G234/L234),"",G234/L234)</f>
        <v>0</v>
      </c>
      <c r="L234" s="160">
        <v>50</v>
      </c>
      <c r="M234" s="140">
        <f t="shared" si="107"/>
        <v>0</v>
      </c>
      <c r="N234" s="161">
        <f t="shared" si="108"/>
        <v>0</v>
      </c>
      <c r="O234" s="387"/>
      <c r="P234" s="387"/>
      <c r="Q234" s="387"/>
      <c r="R234" s="387"/>
      <c r="S234" s="387"/>
      <c r="T234" s="387"/>
      <c r="U234" s="387"/>
      <c r="V234" s="163">
        <f t="shared" si="112"/>
        <v>0</v>
      </c>
      <c r="W234" s="164" t="str">
        <f t="shared" si="113"/>
        <v/>
      </c>
      <c r="X234" s="163"/>
      <c r="Y234" s="163"/>
      <c r="Z234" s="163"/>
      <c r="AA234" s="163"/>
    </row>
    <row r="235" spans="1:27" ht="20.100000000000001" hidden="1" customHeight="1">
      <c r="A235" s="165">
        <v>200052</v>
      </c>
      <c r="B235" s="166" t="s">
        <v>220</v>
      </c>
      <c r="C235" s="157" t="s">
        <v>194</v>
      </c>
      <c r="D235" s="139">
        <v>5.03</v>
      </c>
      <c r="E235" s="139"/>
      <c r="F235" s="158"/>
      <c r="G235" s="159"/>
      <c r="H235" s="380">
        <f t="shared" si="111"/>
        <v>0</v>
      </c>
      <c r="I235" s="160"/>
      <c r="J235" s="161" t="str">
        <f t="array" ref="J235">IF(ISERROR(G235/I235),"",G235/I235)</f>
        <v/>
      </c>
      <c r="K235" s="162">
        <f t="array" ref="K235">IF(ISERROR(G235/L235),"",G235/L235)</f>
        <v>0</v>
      </c>
      <c r="L235" s="160">
        <v>50</v>
      </c>
      <c r="M235" s="140">
        <f t="shared" si="107"/>
        <v>0</v>
      </c>
      <c r="N235" s="161">
        <f t="shared" si="108"/>
        <v>0</v>
      </c>
      <c r="O235" s="387"/>
      <c r="P235" s="387"/>
      <c r="Q235" s="387"/>
      <c r="R235" s="387"/>
      <c r="S235" s="387"/>
      <c r="T235" s="387"/>
      <c r="U235" s="387"/>
      <c r="V235" s="163">
        <f t="shared" si="112"/>
        <v>0</v>
      </c>
      <c r="W235" s="164" t="str">
        <f t="shared" si="113"/>
        <v/>
      </c>
      <c r="X235" s="163"/>
      <c r="Y235" s="163"/>
      <c r="Z235" s="163"/>
      <c r="AA235" s="163"/>
    </row>
    <row r="236" spans="1:27" ht="20.100000000000001" hidden="1" customHeight="1">
      <c r="A236" s="165">
        <v>200054</v>
      </c>
      <c r="B236" s="166" t="s">
        <v>220</v>
      </c>
      <c r="C236" s="157" t="s">
        <v>214</v>
      </c>
      <c r="D236" s="139">
        <v>5.03</v>
      </c>
      <c r="E236" s="139"/>
      <c r="F236" s="158"/>
      <c r="G236" s="159"/>
      <c r="H236" s="380">
        <f t="shared" si="111"/>
        <v>0</v>
      </c>
      <c r="I236" s="160"/>
      <c r="J236" s="161" t="str">
        <f t="array" ref="J236">IF(ISERROR(G236/I236),"",G236/I236)</f>
        <v/>
      </c>
      <c r="K236" s="162">
        <f t="array" ref="K236">IF(ISERROR(G236/L236),"",G236/L236)</f>
        <v>0</v>
      </c>
      <c r="L236" s="160">
        <v>50</v>
      </c>
      <c r="M236" s="140">
        <f t="shared" si="107"/>
        <v>0</v>
      </c>
      <c r="N236" s="161">
        <f t="shared" si="108"/>
        <v>0</v>
      </c>
      <c r="O236" s="387"/>
      <c r="P236" s="387"/>
      <c r="Q236" s="387"/>
      <c r="R236" s="387"/>
      <c r="S236" s="387"/>
      <c r="T236" s="387"/>
      <c r="U236" s="387"/>
      <c r="V236" s="163">
        <f t="shared" si="112"/>
        <v>0</v>
      </c>
      <c r="W236" s="164" t="str">
        <f t="shared" si="113"/>
        <v/>
      </c>
      <c r="X236" s="163"/>
      <c r="Y236" s="163"/>
      <c r="Z236" s="163"/>
      <c r="AA236" s="163"/>
    </row>
    <row r="237" spans="1:27" ht="20.100000000000001" hidden="1" customHeight="1">
      <c r="A237" s="165">
        <v>201403</v>
      </c>
      <c r="B237" s="166" t="s">
        <v>458</v>
      </c>
      <c r="C237" s="232" t="s">
        <v>456</v>
      </c>
      <c r="D237" s="139">
        <v>5.03</v>
      </c>
      <c r="E237" s="139"/>
      <c r="F237" s="158"/>
      <c r="G237" s="159"/>
      <c r="H237" s="380">
        <f t="shared" si="111"/>
        <v>0</v>
      </c>
      <c r="I237" s="160"/>
      <c r="J237" s="161"/>
      <c r="K237" s="162"/>
      <c r="L237" s="160">
        <v>50</v>
      </c>
      <c r="M237" s="140"/>
      <c r="N237" s="161"/>
      <c r="O237" s="387"/>
      <c r="P237" s="387"/>
      <c r="Q237" s="387"/>
      <c r="R237" s="387"/>
      <c r="S237" s="387"/>
      <c r="T237" s="387"/>
      <c r="U237" s="387"/>
      <c r="V237" s="163"/>
      <c r="W237" s="164"/>
      <c r="X237" s="163"/>
      <c r="Y237" s="163"/>
      <c r="Z237" s="163"/>
      <c r="AA237" s="163"/>
    </row>
    <row r="238" spans="1:27" ht="20.100000000000001" hidden="1" customHeight="1">
      <c r="A238" s="165">
        <v>201290</v>
      </c>
      <c r="B238" s="166" t="s">
        <v>423</v>
      </c>
      <c r="C238" s="232" t="s">
        <v>421</v>
      </c>
      <c r="D238" s="139">
        <v>5</v>
      </c>
      <c r="E238" s="139"/>
      <c r="F238" s="158"/>
      <c r="G238" s="159"/>
      <c r="H238" s="380">
        <f t="shared" si="111"/>
        <v>0</v>
      </c>
      <c r="I238" s="160"/>
      <c r="J238" s="161"/>
      <c r="K238" s="162">
        <f t="array" ref="K238">IF(ISERROR(G238/L238),"",G238/L238)</f>
        <v>0</v>
      </c>
      <c r="L238" s="160">
        <v>50</v>
      </c>
      <c r="M238" s="140">
        <f t="shared" ref="M238:M249" si="114">IF(ISERROR(I238-K238),"",I238-K238)</f>
        <v>0</v>
      </c>
      <c r="N238" s="161"/>
      <c r="O238" s="387"/>
      <c r="P238" s="387"/>
      <c r="Q238" s="387"/>
      <c r="R238" s="387"/>
      <c r="S238" s="387"/>
      <c r="T238" s="387"/>
      <c r="U238" s="387"/>
      <c r="V238" s="163"/>
      <c r="W238" s="164"/>
      <c r="X238" s="163"/>
      <c r="Y238" s="163"/>
      <c r="Z238" s="163"/>
      <c r="AA238" s="163"/>
    </row>
    <row r="239" spans="1:27" ht="20.100000000000001" hidden="1" customHeight="1">
      <c r="A239" s="165">
        <v>200113</v>
      </c>
      <c r="B239" s="166" t="s">
        <v>221</v>
      </c>
      <c r="C239" s="157" t="s">
        <v>197</v>
      </c>
      <c r="D239" s="139">
        <v>5.03</v>
      </c>
      <c r="E239" s="139"/>
      <c r="F239" s="158"/>
      <c r="G239" s="159"/>
      <c r="H239" s="380">
        <f t="shared" si="111"/>
        <v>0</v>
      </c>
      <c r="I239" s="160"/>
      <c r="J239" s="161" t="str">
        <f t="array" ref="J239">IF(ISERROR(G239/I239),"",G239/I239)</f>
        <v/>
      </c>
      <c r="K239" s="162">
        <f t="array" ref="K239">IF(ISERROR(G239/L239),"",G239/L239)</f>
        <v>0</v>
      </c>
      <c r="L239" s="160">
        <v>21.5</v>
      </c>
      <c r="M239" s="140">
        <f t="shared" si="114"/>
        <v>0</v>
      </c>
      <c r="N239" s="161">
        <f t="shared" ref="N239:N240" si="115">SUM(O239:U239)</f>
        <v>0</v>
      </c>
      <c r="O239" s="387"/>
      <c r="P239" s="387"/>
      <c r="Q239" s="387"/>
      <c r="R239" s="387"/>
      <c r="S239" s="387"/>
      <c r="T239" s="387"/>
      <c r="U239" s="387"/>
      <c r="V239" s="163">
        <f t="shared" ref="V239:V240" si="116">SUM(X239:AA239)</f>
        <v>0</v>
      </c>
      <c r="W239" s="164" t="str">
        <f t="shared" ref="W239:W240" si="117">IF(ISERROR(V239/G239),"",V239/G239)</f>
        <v/>
      </c>
      <c r="X239" s="163"/>
      <c r="Y239" s="163"/>
      <c r="Z239" s="163"/>
      <c r="AA239" s="163"/>
    </row>
    <row r="240" spans="1:27" ht="20.100000000000001" hidden="1" customHeight="1">
      <c r="A240" s="165">
        <v>200114</v>
      </c>
      <c r="B240" s="166" t="s">
        <v>221</v>
      </c>
      <c r="C240" s="157" t="s">
        <v>201</v>
      </c>
      <c r="D240" s="139">
        <v>5.03</v>
      </c>
      <c r="E240" s="139"/>
      <c r="F240" s="158"/>
      <c r="G240" s="159"/>
      <c r="H240" s="380">
        <f t="shared" si="111"/>
        <v>0</v>
      </c>
      <c r="I240" s="160"/>
      <c r="J240" s="161" t="str">
        <f t="array" ref="J240">IF(ISERROR(G240/I240),"",G240/I240)</f>
        <v/>
      </c>
      <c r="K240" s="162">
        <f t="array" ref="K240">IF(ISERROR(G240/L240),"",G240/L240)</f>
        <v>0</v>
      </c>
      <c r="L240" s="160">
        <v>21.5</v>
      </c>
      <c r="M240" s="140">
        <f t="shared" si="114"/>
        <v>0</v>
      </c>
      <c r="N240" s="161">
        <f t="shared" si="115"/>
        <v>0</v>
      </c>
      <c r="O240" s="387"/>
      <c r="P240" s="387"/>
      <c r="Q240" s="387"/>
      <c r="R240" s="387"/>
      <c r="S240" s="387"/>
      <c r="T240" s="387"/>
      <c r="U240" s="387"/>
      <c r="V240" s="163">
        <f t="shared" si="116"/>
        <v>0</v>
      </c>
      <c r="W240" s="164" t="str">
        <f t="shared" si="117"/>
        <v/>
      </c>
      <c r="X240" s="163"/>
      <c r="Y240" s="163"/>
      <c r="Z240" s="163"/>
      <c r="AA240" s="163"/>
    </row>
    <row r="241" spans="1:27" ht="20.100000000000001" hidden="1" customHeight="1">
      <c r="A241" s="165"/>
      <c r="B241" s="166" t="s">
        <v>380</v>
      </c>
      <c r="C241" s="232" t="s">
        <v>381</v>
      </c>
      <c r="D241" s="139"/>
      <c r="E241" s="139"/>
      <c r="F241" s="158"/>
      <c r="G241" s="159"/>
      <c r="H241" s="380"/>
      <c r="I241" s="160"/>
      <c r="J241" s="161"/>
      <c r="K241" s="162"/>
      <c r="L241" s="160"/>
      <c r="M241" s="140">
        <f t="shared" si="114"/>
        <v>0</v>
      </c>
      <c r="N241" s="161"/>
      <c r="O241" s="387"/>
      <c r="P241" s="387"/>
      <c r="Q241" s="387"/>
      <c r="R241" s="387"/>
      <c r="S241" s="387"/>
      <c r="T241" s="387"/>
      <c r="U241" s="387"/>
      <c r="V241" s="163"/>
      <c r="W241" s="164"/>
      <c r="X241" s="163"/>
      <c r="Y241" s="163"/>
      <c r="Z241" s="163"/>
      <c r="AA241" s="163"/>
    </row>
    <row r="242" spans="1:27" ht="20.100000000000001" hidden="1" customHeight="1">
      <c r="A242" s="172">
        <v>200617</v>
      </c>
      <c r="B242" s="174" t="s">
        <v>222</v>
      </c>
      <c r="C242" s="157" t="s">
        <v>193</v>
      </c>
      <c r="D242" s="139">
        <v>5.0599999999999996</v>
      </c>
      <c r="E242" s="139"/>
      <c r="F242" s="158"/>
      <c r="G242" s="159"/>
      <c r="H242" s="380">
        <f t="shared" ref="H242:H245" si="118">D242*G242</f>
        <v>0</v>
      </c>
      <c r="I242" s="160"/>
      <c r="J242" s="161" t="str">
        <f t="array" ref="J242">IF(ISERROR(G242/I242),"",G242/I242)</f>
        <v/>
      </c>
      <c r="K242" s="162" t="str">
        <f t="array" ref="K242">IF(ISERROR(G242/L242),"",G242/L242)</f>
        <v/>
      </c>
      <c r="L242" s="160"/>
      <c r="M242" s="140" t="str">
        <f t="shared" si="114"/>
        <v/>
      </c>
      <c r="N242" s="161">
        <f t="shared" ref="N242:N245" si="119">SUM(O242:U242)</f>
        <v>0</v>
      </c>
      <c r="O242" s="387"/>
      <c r="P242" s="387"/>
      <c r="Q242" s="387"/>
      <c r="R242" s="387"/>
      <c r="S242" s="387"/>
      <c r="T242" s="387"/>
      <c r="U242" s="387"/>
      <c r="V242" s="163">
        <f t="shared" ref="V242:V245" si="120">SUM(X242:AA242)</f>
        <v>0</v>
      </c>
      <c r="W242" s="164" t="str">
        <f t="shared" ref="W242:W245" si="121">IF(ISERROR(V242/G242),"",V242/G242)</f>
        <v/>
      </c>
      <c r="X242" s="163"/>
      <c r="Y242" s="163"/>
      <c r="Z242" s="163"/>
      <c r="AA242" s="163"/>
    </row>
    <row r="243" spans="1:27" ht="20.100000000000001" hidden="1" customHeight="1">
      <c r="A243" s="172">
        <v>200618</v>
      </c>
      <c r="B243" s="174" t="s">
        <v>222</v>
      </c>
      <c r="C243" s="157" t="s">
        <v>211</v>
      </c>
      <c r="D243" s="139">
        <v>5.0599999999999996</v>
      </c>
      <c r="E243" s="139"/>
      <c r="F243" s="158"/>
      <c r="G243" s="159"/>
      <c r="H243" s="380">
        <f t="shared" si="118"/>
        <v>0</v>
      </c>
      <c r="I243" s="160"/>
      <c r="J243" s="161" t="str">
        <f t="array" ref="J243">IF(ISERROR(G243/I243),"",G243/I243)</f>
        <v/>
      </c>
      <c r="K243" s="162" t="str">
        <f t="array" ref="K243">IF(ISERROR(G243/L243),"",G243/L243)</f>
        <v/>
      </c>
      <c r="L243" s="160"/>
      <c r="M243" s="140" t="str">
        <f t="shared" si="114"/>
        <v/>
      </c>
      <c r="N243" s="161">
        <f t="shared" si="119"/>
        <v>0</v>
      </c>
      <c r="O243" s="387"/>
      <c r="P243" s="387"/>
      <c r="Q243" s="387"/>
      <c r="R243" s="387"/>
      <c r="S243" s="387"/>
      <c r="T243" s="387"/>
      <c r="U243" s="387"/>
      <c r="V243" s="163">
        <f t="shared" si="120"/>
        <v>0</v>
      </c>
      <c r="W243" s="164" t="str">
        <f t="shared" si="121"/>
        <v/>
      </c>
      <c r="X243" s="163"/>
      <c r="Y243" s="163"/>
      <c r="Z243" s="163"/>
      <c r="AA243" s="163"/>
    </row>
    <row r="244" spans="1:27" ht="20.100000000000001" hidden="1" customHeight="1">
      <c r="A244" s="172">
        <v>200619</v>
      </c>
      <c r="B244" s="174" t="s">
        <v>222</v>
      </c>
      <c r="C244" s="157" t="s">
        <v>201</v>
      </c>
      <c r="D244" s="139">
        <v>5.0599999999999996</v>
      </c>
      <c r="E244" s="139"/>
      <c r="F244" s="158"/>
      <c r="G244" s="159"/>
      <c r="H244" s="380">
        <f t="shared" si="118"/>
        <v>0</v>
      </c>
      <c r="I244" s="160"/>
      <c r="J244" s="161" t="str">
        <f t="array" ref="J244">IF(ISERROR(G244/I244),"",G244/I244)</f>
        <v/>
      </c>
      <c r="K244" s="162" t="str">
        <f t="array" ref="K244">IF(ISERROR(G244/L244),"",G244/L244)</f>
        <v/>
      </c>
      <c r="L244" s="160"/>
      <c r="M244" s="140" t="str">
        <f t="shared" si="114"/>
        <v/>
      </c>
      <c r="N244" s="161">
        <f t="shared" si="119"/>
        <v>0</v>
      </c>
      <c r="O244" s="387"/>
      <c r="P244" s="387"/>
      <c r="Q244" s="387"/>
      <c r="R244" s="387"/>
      <c r="S244" s="387"/>
      <c r="T244" s="387"/>
      <c r="U244" s="387"/>
      <c r="V244" s="163">
        <f t="shared" si="120"/>
        <v>0</v>
      </c>
      <c r="W244" s="164" t="str">
        <f t="shared" si="121"/>
        <v/>
      </c>
      <c r="X244" s="163"/>
      <c r="Y244" s="163"/>
      <c r="Z244" s="163"/>
      <c r="AA244" s="163"/>
    </row>
    <row r="245" spans="1:27" ht="20.100000000000001" hidden="1" customHeight="1">
      <c r="A245" s="172">
        <v>200620</v>
      </c>
      <c r="B245" s="174" t="s">
        <v>222</v>
      </c>
      <c r="C245" s="157" t="s">
        <v>194</v>
      </c>
      <c r="D245" s="139">
        <v>5.0599999999999996</v>
      </c>
      <c r="E245" s="139"/>
      <c r="F245" s="158"/>
      <c r="G245" s="159"/>
      <c r="H245" s="380">
        <f t="shared" si="118"/>
        <v>0</v>
      </c>
      <c r="I245" s="160"/>
      <c r="J245" s="161" t="str">
        <f t="array" ref="J245">IF(ISERROR(G245/I245),"",G245/I245)</f>
        <v/>
      </c>
      <c r="K245" s="162" t="str">
        <f t="array" ref="K245">IF(ISERROR(G245/L245),"",G245/L245)</f>
        <v/>
      </c>
      <c r="L245" s="160"/>
      <c r="M245" s="140" t="str">
        <f t="shared" si="114"/>
        <v/>
      </c>
      <c r="N245" s="161">
        <f t="shared" si="119"/>
        <v>0</v>
      </c>
      <c r="O245" s="387"/>
      <c r="P245" s="387"/>
      <c r="Q245" s="387"/>
      <c r="R245" s="387"/>
      <c r="S245" s="387"/>
      <c r="T245" s="387"/>
      <c r="U245" s="387"/>
      <c r="V245" s="163">
        <f t="shared" si="120"/>
        <v>0</v>
      </c>
      <c r="W245" s="164" t="str">
        <f t="shared" si="121"/>
        <v/>
      </c>
      <c r="X245" s="163"/>
      <c r="Y245" s="163"/>
      <c r="Z245" s="163"/>
      <c r="AA245" s="163"/>
    </row>
    <row r="246" spans="1:27" ht="20.100000000000001" hidden="1" customHeight="1">
      <c r="A246" s="172"/>
      <c r="B246" s="248" t="s">
        <v>398</v>
      </c>
      <c r="C246" s="232" t="s">
        <v>394</v>
      </c>
      <c r="D246" s="139"/>
      <c r="E246" s="139"/>
      <c r="F246" s="158"/>
      <c r="G246" s="159"/>
      <c r="H246" s="380"/>
      <c r="I246" s="160"/>
      <c r="J246" s="161"/>
      <c r="K246" s="162">
        <f t="array" ref="K246">IF(ISERROR(G246/L246),"",G246/L246)</f>
        <v>0</v>
      </c>
      <c r="L246" s="160">
        <v>24</v>
      </c>
      <c r="M246" s="140">
        <f t="shared" si="114"/>
        <v>0</v>
      </c>
      <c r="N246" s="161"/>
      <c r="O246" s="387"/>
      <c r="P246" s="387"/>
      <c r="Q246" s="387"/>
      <c r="R246" s="387"/>
      <c r="S246" s="387"/>
      <c r="T246" s="387"/>
      <c r="U246" s="387"/>
      <c r="V246" s="163"/>
      <c r="W246" s="164"/>
      <c r="X246" s="163"/>
      <c r="Y246" s="163"/>
      <c r="Z246" s="163"/>
      <c r="AA246" s="163"/>
    </row>
    <row r="247" spans="1:27" ht="20.100000000000001" hidden="1" customHeight="1">
      <c r="A247" s="172"/>
      <c r="B247" s="248" t="s">
        <v>398</v>
      </c>
      <c r="C247" s="232" t="s">
        <v>389</v>
      </c>
      <c r="D247" s="139"/>
      <c r="E247" s="139"/>
      <c r="F247" s="158"/>
      <c r="G247" s="159"/>
      <c r="H247" s="380"/>
      <c r="I247" s="160"/>
      <c r="J247" s="161"/>
      <c r="K247" s="162">
        <f t="array" ref="K247">IF(ISERROR(G247/L247),"",G247/L247)</f>
        <v>0</v>
      </c>
      <c r="L247" s="160">
        <v>24</v>
      </c>
      <c r="M247" s="140">
        <f t="shared" si="114"/>
        <v>0</v>
      </c>
      <c r="N247" s="161"/>
      <c r="O247" s="387"/>
      <c r="P247" s="387"/>
      <c r="Q247" s="387"/>
      <c r="R247" s="387"/>
      <c r="S247" s="387"/>
      <c r="T247" s="387"/>
      <c r="U247" s="387"/>
      <c r="V247" s="163"/>
      <c r="W247" s="164"/>
      <c r="X247" s="163"/>
      <c r="Y247" s="163"/>
      <c r="Z247" s="163"/>
      <c r="AA247" s="163"/>
    </row>
    <row r="248" spans="1:27" ht="20.100000000000001" hidden="1" customHeight="1">
      <c r="A248" s="172"/>
      <c r="B248" s="248" t="s">
        <v>398</v>
      </c>
      <c r="C248" s="232" t="s">
        <v>390</v>
      </c>
      <c r="D248" s="139"/>
      <c r="E248" s="139"/>
      <c r="F248" s="158"/>
      <c r="G248" s="159"/>
      <c r="H248" s="380"/>
      <c r="I248" s="160"/>
      <c r="J248" s="161"/>
      <c r="K248" s="162">
        <f t="array" ref="K248">IF(ISERROR(G248/L248),"",G248/L248)</f>
        <v>0</v>
      </c>
      <c r="L248" s="160">
        <v>24</v>
      </c>
      <c r="M248" s="140">
        <f t="shared" si="114"/>
        <v>0</v>
      </c>
      <c r="N248" s="161"/>
      <c r="O248" s="387"/>
      <c r="P248" s="387"/>
      <c r="Q248" s="387"/>
      <c r="R248" s="387"/>
      <c r="S248" s="387"/>
      <c r="T248" s="387"/>
      <c r="U248" s="387"/>
      <c r="V248" s="163"/>
      <c r="W248" s="164"/>
      <c r="X248" s="163"/>
      <c r="Y248" s="163"/>
      <c r="Z248" s="163"/>
      <c r="AA248" s="163"/>
    </row>
    <row r="249" spans="1:27" ht="20.100000000000001" hidden="1" customHeight="1">
      <c r="A249" s="172"/>
      <c r="B249" s="248" t="s">
        <v>398</v>
      </c>
      <c r="C249" s="232" t="s">
        <v>391</v>
      </c>
      <c r="D249" s="139"/>
      <c r="E249" s="139"/>
      <c r="F249" s="158"/>
      <c r="G249" s="159"/>
      <c r="H249" s="380"/>
      <c r="I249" s="160"/>
      <c r="J249" s="161"/>
      <c r="K249" s="162">
        <f t="array" ref="K249">IF(ISERROR(G249/L249),"",G249/L249)</f>
        <v>0</v>
      </c>
      <c r="L249" s="160">
        <v>24</v>
      </c>
      <c r="M249" s="140">
        <f t="shared" si="114"/>
        <v>0</v>
      </c>
      <c r="N249" s="161"/>
      <c r="O249" s="387"/>
      <c r="P249" s="387"/>
      <c r="Q249" s="387"/>
      <c r="R249" s="387"/>
      <c r="S249" s="387"/>
      <c r="T249" s="387"/>
      <c r="U249" s="387"/>
      <c r="V249" s="163"/>
      <c r="W249" s="164"/>
      <c r="X249" s="163"/>
      <c r="Y249" s="163"/>
      <c r="Z249" s="163"/>
      <c r="AA249" s="163"/>
    </row>
    <row r="250" spans="1:27" ht="20.100000000000001" hidden="1" customHeight="1">
      <c r="A250" s="172">
        <v>201074</v>
      </c>
      <c r="B250" s="248" t="s">
        <v>430</v>
      </c>
      <c r="C250" s="232" t="s">
        <v>432</v>
      </c>
      <c r="D250" s="139"/>
      <c r="E250" s="139"/>
      <c r="F250" s="158"/>
      <c r="G250" s="159"/>
      <c r="H250" s="380"/>
      <c r="I250" s="160"/>
      <c r="J250" s="161"/>
      <c r="K250" s="162"/>
      <c r="L250" s="160">
        <v>4</v>
      </c>
      <c r="M250" s="140"/>
      <c r="N250" s="161"/>
      <c r="O250" s="387"/>
      <c r="P250" s="387"/>
      <c r="Q250" s="387"/>
      <c r="R250" s="387"/>
      <c r="S250" s="387"/>
      <c r="T250" s="387"/>
      <c r="U250" s="387"/>
      <c r="V250" s="163"/>
      <c r="W250" s="164"/>
      <c r="X250" s="163"/>
      <c r="Y250" s="163"/>
      <c r="Z250" s="163"/>
      <c r="AA250" s="163"/>
    </row>
    <row r="251" spans="1:27" ht="20.100000000000001" hidden="1" customHeight="1">
      <c r="A251" s="172">
        <v>201075</v>
      </c>
      <c r="B251" s="248" t="s">
        <v>430</v>
      </c>
      <c r="C251" s="232" t="s">
        <v>434</v>
      </c>
      <c r="D251" s="139"/>
      <c r="E251" s="139"/>
      <c r="F251" s="158"/>
      <c r="G251" s="159"/>
      <c r="H251" s="380"/>
      <c r="I251" s="160"/>
      <c r="J251" s="161"/>
      <c r="K251" s="162"/>
      <c r="L251" s="160">
        <v>4</v>
      </c>
      <c r="M251" s="140"/>
      <c r="N251" s="161"/>
      <c r="O251" s="387"/>
      <c r="P251" s="387"/>
      <c r="Q251" s="387"/>
      <c r="R251" s="387"/>
      <c r="S251" s="387"/>
      <c r="T251" s="387"/>
      <c r="U251" s="387"/>
      <c r="V251" s="163"/>
      <c r="W251" s="164"/>
      <c r="X251" s="163"/>
      <c r="Y251" s="163"/>
      <c r="Z251" s="163"/>
      <c r="AA251" s="163"/>
    </row>
    <row r="252" spans="1:27" ht="20.100000000000001" hidden="1" customHeight="1">
      <c r="A252" s="172">
        <v>201076</v>
      </c>
      <c r="B252" s="248" t="s">
        <v>430</v>
      </c>
      <c r="C252" s="232" t="s">
        <v>436</v>
      </c>
      <c r="D252" s="139"/>
      <c r="E252" s="139"/>
      <c r="F252" s="158"/>
      <c r="G252" s="159"/>
      <c r="H252" s="380"/>
      <c r="I252" s="160"/>
      <c r="J252" s="161"/>
      <c r="K252" s="162"/>
      <c r="L252" s="160">
        <v>4</v>
      </c>
      <c r="M252" s="140"/>
      <c r="N252" s="161"/>
      <c r="O252" s="387"/>
      <c r="P252" s="387"/>
      <c r="Q252" s="387"/>
      <c r="R252" s="387"/>
      <c r="S252" s="387"/>
      <c r="T252" s="387"/>
      <c r="U252" s="387"/>
      <c r="V252" s="163"/>
      <c r="W252" s="164"/>
      <c r="X252" s="163"/>
      <c r="Y252" s="163"/>
      <c r="Z252" s="163"/>
      <c r="AA252" s="163"/>
    </row>
    <row r="253" spans="1:27" ht="20.100000000000001" hidden="1" customHeight="1">
      <c r="A253" s="172">
        <v>201071</v>
      </c>
      <c r="B253" s="174" t="s">
        <v>383</v>
      </c>
      <c r="C253" s="157" t="s">
        <v>356</v>
      </c>
      <c r="D253" s="139"/>
      <c r="E253" s="139"/>
      <c r="F253" s="158"/>
      <c r="G253" s="159"/>
      <c r="H253" s="380"/>
      <c r="I253" s="160"/>
      <c r="J253" s="161"/>
      <c r="K253" s="162"/>
      <c r="L253" s="160">
        <v>4</v>
      </c>
      <c r="M253" s="140"/>
      <c r="N253" s="161"/>
      <c r="O253" s="387"/>
      <c r="P253" s="387"/>
      <c r="Q253" s="387"/>
      <c r="R253" s="387"/>
      <c r="S253" s="387"/>
      <c r="T253" s="387"/>
      <c r="U253" s="387"/>
      <c r="V253" s="163"/>
      <c r="W253" s="164"/>
      <c r="X253" s="163"/>
      <c r="Y253" s="163"/>
      <c r="Z253" s="163"/>
      <c r="AA253" s="163"/>
    </row>
    <row r="254" spans="1:27" ht="20.100000000000001" hidden="1" customHeight="1">
      <c r="A254" s="172">
        <v>201072</v>
      </c>
      <c r="B254" s="174" t="s">
        <v>383</v>
      </c>
      <c r="C254" s="157" t="s">
        <v>358</v>
      </c>
      <c r="D254" s="139"/>
      <c r="E254" s="139"/>
      <c r="F254" s="158"/>
      <c r="G254" s="159"/>
      <c r="H254" s="380"/>
      <c r="I254" s="160"/>
      <c r="J254" s="161"/>
      <c r="K254" s="162"/>
      <c r="L254" s="160">
        <v>4</v>
      </c>
      <c r="M254" s="140"/>
      <c r="N254" s="161"/>
      <c r="O254" s="387"/>
      <c r="P254" s="387"/>
      <c r="Q254" s="387"/>
      <c r="R254" s="387"/>
      <c r="S254" s="387"/>
      <c r="T254" s="387"/>
      <c r="U254" s="387"/>
      <c r="V254" s="163"/>
      <c r="W254" s="164"/>
      <c r="X254" s="163"/>
      <c r="Y254" s="163"/>
      <c r="Z254" s="163"/>
      <c r="AA254" s="163"/>
    </row>
    <row r="255" spans="1:27" ht="20.100000000000001" hidden="1" customHeight="1">
      <c r="A255" s="172">
        <v>201073</v>
      </c>
      <c r="B255" s="174" t="s">
        <v>383</v>
      </c>
      <c r="C255" s="157" t="s">
        <v>360</v>
      </c>
      <c r="D255" s="139"/>
      <c r="E255" s="139"/>
      <c r="F255" s="158"/>
      <c r="G255" s="159"/>
      <c r="H255" s="380"/>
      <c r="I255" s="160"/>
      <c r="J255" s="161"/>
      <c r="K255" s="162"/>
      <c r="L255" s="160">
        <v>4</v>
      </c>
      <c r="M255" s="140"/>
      <c r="N255" s="161"/>
      <c r="O255" s="387"/>
      <c r="P255" s="387"/>
      <c r="Q255" s="387"/>
      <c r="R255" s="387"/>
      <c r="S255" s="387"/>
      <c r="T255" s="387"/>
      <c r="U255" s="387"/>
      <c r="V255" s="163"/>
      <c r="W255" s="164"/>
      <c r="X255" s="163"/>
      <c r="Y255" s="163"/>
      <c r="Z255" s="163"/>
      <c r="AA255" s="163"/>
    </row>
    <row r="256" spans="1:27" ht="20.100000000000001" customHeight="1">
      <c r="A256" s="476" t="s">
        <v>223</v>
      </c>
      <c r="B256" s="476"/>
      <c r="C256" s="388" t="s">
        <v>209</v>
      </c>
      <c r="D256" s="177"/>
      <c r="E256" s="177"/>
      <c r="F256" s="178"/>
      <c r="G256" s="179">
        <f>SUM(G199:G255)</f>
        <v>0</v>
      </c>
      <c r="H256" s="180">
        <f>SUM(H199:H255)</f>
        <v>0</v>
      </c>
      <c r="I256" s="180">
        <f>SUM(I199:I255)</f>
        <v>0</v>
      </c>
      <c r="J256" s="161" t="str">
        <f t="array" ref="J256">IF(ISERROR(G256/I256),"",G256/I256)</f>
        <v/>
      </c>
      <c r="K256" s="180">
        <f>SUM(K199:K255)</f>
        <v>0</v>
      </c>
      <c r="L256" s="181"/>
      <c r="M256" s="185">
        <f t="shared" ref="M256:V256" si="122">SUM(M199:M255)</f>
        <v>0</v>
      </c>
      <c r="N256" s="180">
        <f t="shared" si="122"/>
        <v>0</v>
      </c>
      <c r="O256" s="182">
        <f t="shared" si="122"/>
        <v>0</v>
      </c>
      <c r="P256" s="182">
        <f t="shared" si="122"/>
        <v>0</v>
      </c>
      <c r="Q256" s="182">
        <f t="shared" si="122"/>
        <v>0</v>
      </c>
      <c r="R256" s="182">
        <f t="shared" si="122"/>
        <v>0</v>
      </c>
      <c r="S256" s="182">
        <f t="shared" si="122"/>
        <v>0</v>
      </c>
      <c r="T256" s="182">
        <f t="shared" si="122"/>
        <v>0</v>
      </c>
      <c r="U256" s="182">
        <f t="shared" si="122"/>
        <v>0</v>
      </c>
      <c r="V256" s="183">
        <f t="shared" si="122"/>
        <v>0</v>
      </c>
      <c r="W256" s="164" t="str">
        <f t="shared" ref="W256:W263" si="123">IF(ISERROR(V256/G256),"",V256/G256)</f>
        <v/>
      </c>
      <c r="X256" s="183">
        <f>SUM(X199:X255)</f>
        <v>0</v>
      </c>
      <c r="Y256" s="183">
        <f>SUM(Y199:Y255)</f>
        <v>0</v>
      </c>
      <c r="Z256" s="183">
        <f>SUM(Z199:Z255)</f>
        <v>0</v>
      </c>
      <c r="AA256" s="183">
        <f>SUM(AA199:AA255)</f>
        <v>0</v>
      </c>
    </row>
    <row r="257" spans="1:27" ht="20.100000000000001" hidden="1" customHeight="1">
      <c r="A257" s="157">
        <v>200065</v>
      </c>
      <c r="B257" s="379" t="s">
        <v>224</v>
      </c>
      <c r="C257" s="157" t="s">
        <v>186</v>
      </c>
      <c r="D257" s="139">
        <v>5.03</v>
      </c>
      <c r="E257" s="139"/>
      <c r="F257" s="158"/>
      <c r="G257" s="159"/>
      <c r="H257" s="380">
        <f t="shared" ref="H257:H290" si="124">D257*G257</f>
        <v>0</v>
      </c>
      <c r="I257" s="160"/>
      <c r="J257" s="161" t="str">
        <f t="array" ref="J257">IF(ISERROR(G257/I257),"",G257/I257)</f>
        <v/>
      </c>
      <c r="K257" s="162">
        <f t="array" ref="K257">IF(ISERROR(G257/L257),"",G257/L257)</f>
        <v>0</v>
      </c>
      <c r="L257" s="160">
        <v>8.8000000000000007</v>
      </c>
      <c r="M257" s="140">
        <f t="shared" ref="M257:M264" si="125">IF(ISERROR(I257-K257),"",I257-K257)</f>
        <v>0</v>
      </c>
      <c r="N257" s="161">
        <f t="shared" ref="N257:N264" si="126">SUM(O257:U257)</f>
        <v>0</v>
      </c>
      <c r="O257" s="387"/>
      <c r="P257" s="387"/>
      <c r="Q257" s="387"/>
      <c r="R257" s="387"/>
      <c r="S257" s="387"/>
      <c r="T257" s="387"/>
      <c r="U257" s="387"/>
      <c r="V257" s="163">
        <f t="shared" ref="V257:V263" si="127">SUM(X257:AA257)</f>
        <v>0</v>
      </c>
      <c r="W257" s="164" t="str">
        <f t="shared" si="123"/>
        <v/>
      </c>
      <c r="X257" s="163"/>
      <c r="Y257" s="163"/>
      <c r="Z257" s="163"/>
      <c r="AA257" s="163"/>
    </row>
    <row r="258" spans="1:27" ht="20.100000000000001" hidden="1" customHeight="1">
      <c r="A258" s="157">
        <v>200067</v>
      </c>
      <c r="B258" s="379" t="s">
        <v>224</v>
      </c>
      <c r="C258" s="157" t="s">
        <v>193</v>
      </c>
      <c r="D258" s="139">
        <v>5.03</v>
      </c>
      <c r="E258" s="139"/>
      <c r="F258" s="158"/>
      <c r="G258" s="159"/>
      <c r="H258" s="380">
        <f t="shared" si="124"/>
        <v>0</v>
      </c>
      <c r="I258" s="160"/>
      <c r="J258" s="161" t="str">
        <f t="array" ref="J258">IF(ISERROR(G258/I258),"",G258/I258)</f>
        <v/>
      </c>
      <c r="K258" s="162">
        <f t="array" ref="K258">IF(ISERROR(G258/L258),"",G258/L258)</f>
        <v>0</v>
      </c>
      <c r="L258" s="160">
        <v>8.8000000000000007</v>
      </c>
      <c r="M258" s="140">
        <f t="shared" si="125"/>
        <v>0</v>
      </c>
      <c r="N258" s="161">
        <f t="shared" si="126"/>
        <v>0</v>
      </c>
      <c r="O258" s="387"/>
      <c r="P258" s="387"/>
      <c r="Q258" s="387"/>
      <c r="R258" s="387"/>
      <c r="S258" s="387"/>
      <c r="T258" s="387"/>
      <c r="U258" s="387"/>
      <c r="V258" s="163">
        <f t="shared" si="127"/>
        <v>0</v>
      </c>
      <c r="W258" s="164" t="str">
        <f t="shared" si="123"/>
        <v/>
      </c>
      <c r="X258" s="163"/>
      <c r="Y258" s="163"/>
      <c r="Z258" s="163"/>
      <c r="AA258" s="163"/>
    </row>
    <row r="259" spans="1:27" ht="20.100000000000001" hidden="1" customHeight="1">
      <c r="A259" s="157">
        <v>200068</v>
      </c>
      <c r="B259" s="379" t="s">
        <v>224</v>
      </c>
      <c r="C259" s="157" t="s">
        <v>211</v>
      </c>
      <c r="D259" s="139">
        <v>5.03</v>
      </c>
      <c r="E259" s="139"/>
      <c r="F259" s="158"/>
      <c r="G259" s="159"/>
      <c r="H259" s="380">
        <f t="shared" si="124"/>
        <v>0</v>
      </c>
      <c r="I259" s="160"/>
      <c r="J259" s="161" t="str">
        <f t="array" ref="J259">IF(ISERROR(G259/I259),"",G259/I259)</f>
        <v/>
      </c>
      <c r="K259" s="162">
        <f t="array" ref="K259">IF(ISERROR(G259/L259),"",G259/L259)</f>
        <v>0</v>
      </c>
      <c r="L259" s="160">
        <v>8.8000000000000007</v>
      </c>
      <c r="M259" s="140">
        <f t="shared" si="125"/>
        <v>0</v>
      </c>
      <c r="N259" s="161">
        <f t="shared" si="126"/>
        <v>0</v>
      </c>
      <c r="O259" s="387"/>
      <c r="P259" s="387"/>
      <c r="Q259" s="387"/>
      <c r="R259" s="387"/>
      <c r="S259" s="387"/>
      <c r="T259" s="387"/>
      <c r="U259" s="387"/>
      <c r="V259" s="163">
        <f t="shared" si="127"/>
        <v>0</v>
      </c>
      <c r="W259" s="164" t="str">
        <f t="shared" si="123"/>
        <v/>
      </c>
      <c r="X259" s="163"/>
      <c r="Y259" s="163"/>
      <c r="Z259" s="163"/>
      <c r="AA259" s="163"/>
    </row>
    <row r="260" spans="1:27" ht="20.100000000000001" hidden="1" customHeight="1">
      <c r="A260" s="186">
        <v>200064</v>
      </c>
      <c r="B260" s="187" t="s">
        <v>225</v>
      </c>
      <c r="C260" s="157" t="s">
        <v>186</v>
      </c>
      <c r="D260" s="139">
        <v>5.03</v>
      </c>
      <c r="E260" s="139"/>
      <c r="F260" s="158"/>
      <c r="G260" s="159"/>
      <c r="H260" s="380">
        <f t="shared" si="124"/>
        <v>0</v>
      </c>
      <c r="I260" s="160"/>
      <c r="J260" s="161" t="str">
        <f t="array" ref="J260">IF(ISERROR(G260/I260),"",G260/I260)</f>
        <v/>
      </c>
      <c r="K260" s="162">
        <f t="array" ref="K260">IF(ISERROR(G260/L260),"",G260/L260)</f>
        <v>0</v>
      </c>
      <c r="L260" s="160">
        <v>9.3000000000000007</v>
      </c>
      <c r="M260" s="140">
        <f t="shared" si="125"/>
        <v>0</v>
      </c>
      <c r="N260" s="161">
        <f t="shared" si="126"/>
        <v>0</v>
      </c>
      <c r="O260" s="387"/>
      <c r="P260" s="387"/>
      <c r="Q260" s="387"/>
      <c r="R260" s="387"/>
      <c r="S260" s="387"/>
      <c r="T260" s="387"/>
      <c r="U260" s="387"/>
      <c r="V260" s="163">
        <f t="shared" si="127"/>
        <v>0</v>
      </c>
      <c r="W260" s="164" t="str">
        <f t="shared" si="123"/>
        <v/>
      </c>
      <c r="X260" s="163"/>
      <c r="Y260" s="163"/>
      <c r="Z260" s="163"/>
      <c r="AA260" s="163"/>
    </row>
    <row r="261" spans="1:27" ht="20.100000000000001" hidden="1" customHeight="1">
      <c r="A261" s="186">
        <v>200058</v>
      </c>
      <c r="B261" s="187" t="s">
        <v>225</v>
      </c>
      <c r="C261" s="157" t="s">
        <v>210</v>
      </c>
      <c r="D261" s="139">
        <v>5.03</v>
      </c>
      <c r="E261" s="139"/>
      <c r="F261" s="158"/>
      <c r="G261" s="159"/>
      <c r="H261" s="380">
        <f t="shared" si="124"/>
        <v>0</v>
      </c>
      <c r="I261" s="160"/>
      <c r="J261" s="161" t="str">
        <f t="array" ref="J261">IF(ISERROR(G261/I261),"",G261/I261)</f>
        <v/>
      </c>
      <c r="K261" s="162">
        <f t="array" ref="K261">IF(ISERROR(G261/L261),"",G261/L261)</f>
        <v>0</v>
      </c>
      <c r="L261" s="160">
        <v>9.3000000000000007</v>
      </c>
      <c r="M261" s="140">
        <f t="shared" si="125"/>
        <v>0</v>
      </c>
      <c r="N261" s="161">
        <f t="shared" si="126"/>
        <v>0</v>
      </c>
      <c r="O261" s="387"/>
      <c r="P261" s="387"/>
      <c r="Q261" s="387"/>
      <c r="R261" s="387"/>
      <c r="S261" s="387"/>
      <c r="T261" s="387"/>
      <c r="U261" s="387"/>
      <c r="V261" s="163">
        <f t="shared" si="127"/>
        <v>0</v>
      </c>
      <c r="W261" s="164" t="str">
        <f t="shared" si="123"/>
        <v/>
      </c>
      <c r="X261" s="163"/>
      <c r="Y261" s="163"/>
      <c r="Z261" s="163"/>
      <c r="AA261" s="163"/>
    </row>
    <row r="262" spans="1:27" ht="20.100000000000001" hidden="1" customHeight="1">
      <c r="A262" s="186">
        <v>200061</v>
      </c>
      <c r="B262" s="187" t="s">
        <v>225</v>
      </c>
      <c r="C262" s="157" t="s">
        <v>193</v>
      </c>
      <c r="D262" s="139">
        <v>5.03</v>
      </c>
      <c r="E262" s="139"/>
      <c r="F262" s="158"/>
      <c r="G262" s="159"/>
      <c r="H262" s="380">
        <f t="shared" si="124"/>
        <v>0</v>
      </c>
      <c r="I262" s="160"/>
      <c r="J262" s="161" t="str">
        <f t="array" ref="J262">IF(ISERROR(G262/I262),"",G262/I262)</f>
        <v/>
      </c>
      <c r="K262" s="162">
        <f t="array" ref="K262">IF(ISERROR(G262/L262),"",G262/L262)</f>
        <v>0</v>
      </c>
      <c r="L262" s="160">
        <v>9.3000000000000007</v>
      </c>
      <c r="M262" s="140">
        <f t="shared" si="125"/>
        <v>0</v>
      </c>
      <c r="N262" s="161">
        <f t="shared" si="126"/>
        <v>0</v>
      </c>
      <c r="O262" s="387"/>
      <c r="P262" s="387"/>
      <c r="Q262" s="387"/>
      <c r="R262" s="387"/>
      <c r="S262" s="387"/>
      <c r="T262" s="387"/>
      <c r="U262" s="387"/>
      <c r="V262" s="163">
        <f t="shared" si="127"/>
        <v>0</v>
      </c>
      <c r="W262" s="164" t="str">
        <f t="shared" si="123"/>
        <v/>
      </c>
      <c r="X262" s="163"/>
      <c r="Y262" s="163"/>
      <c r="Z262" s="163"/>
      <c r="AA262" s="163"/>
    </row>
    <row r="263" spans="1:27" ht="20.100000000000001" hidden="1" customHeight="1">
      <c r="A263" s="186">
        <v>200060</v>
      </c>
      <c r="B263" s="187" t="s">
        <v>225</v>
      </c>
      <c r="C263" s="157" t="s">
        <v>202</v>
      </c>
      <c r="D263" s="139">
        <v>5.03</v>
      </c>
      <c r="E263" s="139"/>
      <c r="F263" s="158"/>
      <c r="G263" s="159"/>
      <c r="H263" s="380">
        <f t="shared" si="124"/>
        <v>0</v>
      </c>
      <c r="I263" s="160"/>
      <c r="J263" s="161" t="str">
        <f t="array" ref="J263">IF(ISERROR(G263/I263),"",G263/I263)</f>
        <v/>
      </c>
      <c r="K263" s="162">
        <f t="array" ref="K263">IF(ISERROR(G263/L263),"",G263/L263)</f>
        <v>0</v>
      </c>
      <c r="L263" s="160">
        <v>9.3000000000000007</v>
      </c>
      <c r="M263" s="140">
        <f t="shared" si="125"/>
        <v>0</v>
      </c>
      <c r="N263" s="161">
        <f t="shared" si="126"/>
        <v>0</v>
      </c>
      <c r="O263" s="387"/>
      <c r="P263" s="387"/>
      <c r="Q263" s="387"/>
      <c r="R263" s="387"/>
      <c r="S263" s="387"/>
      <c r="T263" s="387"/>
      <c r="U263" s="387"/>
      <c r="V263" s="163">
        <f t="shared" si="127"/>
        <v>0</v>
      </c>
      <c r="W263" s="164" t="str">
        <f t="shared" si="123"/>
        <v/>
      </c>
      <c r="X263" s="163"/>
      <c r="Y263" s="163"/>
      <c r="Z263" s="163"/>
      <c r="AA263" s="163"/>
    </row>
    <row r="264" spans="1:27" ht="20.100000000000001" hidden="1" customHeight="1">
      <c r="A264" s="186">
        <v>300389</v>
      </c>
      <c r="B264" s="187" t="s">
        <v>226</v>
      </c>
      <c r="C264" s="157" t="s">
        <v>227</v>
      </c>
      <c r="D264" s="139">
        <v>5.03</v>
      </c>
      <c r="E264" s="139"/>
      <c r="F264" s="158"/>
      <c r="G264" s="159"/>
      <c r="H264" s="380">
        <f t="shared" si="124"/>
        <v>0</v>
      </c>
      <c r="I264" s="160"/>
      <c r="J264" s="161"/>
      <c r="K264" s="162">
        <f t="array" ref="K264">IF(ISERROR(G264/L264),"",G264/L264)</f>
        <v>0</v>
      </c>
      <c r="L264" s="160">
        <v>9.3000000000000007</v>
      </c>
      <c r="M264" s="140">
        <f t="shared" si="125"/>
        <v>0</v>
      </c>
      <c r="N264" s="161">
        <f t="shared" si="126"/>
        <v>0</v>
      </c>
      <c r="O264" s="387"/>
      <c r="P264" s="387"/>
      <c r="Q264" s="387"/>
      <c r="R264" s="387"/>
      <c r="S264" s="387"/>
      <c r="T264" s="387"/>
      <c r="U264" s="387"/>
      <c r="V264" s="163"/>
      <c r="W264" s="164"/>
      <c r="X264" s="163"/>
      <c r="Y264" s="163"/>
      <c r="Z264" s="163"/>
      <c r="AA264" s="163"/>
    </row>
    <row r="265" spans="1:27" ht="20.100000000000001" hidden="1" customHeight="1">
      <c r="A265" s="186">
        <v>200556</v>
      </c>
      <c r="B265" s="187" t="s">
        <v>228</v>
      </c>
      <c r="C265" s="157" t="s">
        <v>186</v>
      </c>
      <c r="D265" s="139">
        <v>5.03</v>
      </c>
      <c r="E265" s="139"/>
      <c r="F265" s="158"/>
      <c r="G265" s="188"/>
      <c r="H265" s="380">
        <f t="shared" si="124"/>
        <v>0</v>
      </c>
      <c r="I265" s="160"/>
      <c r="J265" s="161" t="str">
        <f t="array" ref="J265">IF(ISERROR(G265/I265),"",G265/I265)</f>
        <v/>
      </c>
      <c r="K265" s="162">
        <f t="array" ref="K265">IF(ISERROR(G265/L265),"",G265/L265)</f>
        <v>0</v>
      </c>
      <c r="L265" s="160">
        <v>8</v>
      </c>
      <c r="M265" s="140">
        <f>IF(ISERROR(I265-K265),"",I265-K265)</f>
        <v>0</v>
      </c>
      <c r="N265" s="161">
        <f>SUM(O265:U265)</f>
        <v>0</v>
      </c>
      <c r="O265" s="387"/>
      <c r="P265" s="387"/>
      <c r="Q265" s="387"/>
      <c r="R265" s="387"/>
      <c r="S265" s="387"/>
      <c r="T265" s="387"/>
      <c r="U265" s="387"/>
      <c r="V265" s="163">
        <f>SUM(X265:AA265)</f>
        <v>0</v>
      </c>
      <c r="W265" s="164" t="str">
        <f>IF(ISERROR(V265/G265),"",V265/G265)</f>
        <v/>
      </c>
      <c r="X265" s="163"/>
      <c r="Y265" s="163"/>
      <c r="Z265" s="163"/>
      <c r="AA265" s="163"/>
    </row>
    <row r="266" spans="1:27" ht="20.100000000000001" hidden="1" customHeight="1">
      <c r="A266" s="186">
        <v>200557</v>
      </c>
      <c r="B266" s="187" t="s">
        <v>228</v>
      </c>
      <c r="C266" s="157" t="s">
        <v>188</v>
      </c>
      <c r="D266" s="139">
        <v>5.03</v>
      </c>
      <c r="E266" s="139"/>
      <c r="F266" s="158"/>
      <c r="G266" s="159"/>
      <c r="H266" s="380">
        <f t="shared" si="124"/>
        <v>0</v>
      </c>
      <c r="I266" s="160"/>
      <c r="J266" s="161" t="str">
        <f t="array" ref="J266">IF(ISERROR(G266/I266),"",G266/I266)</f>
        <v/>
      </c>
      <c r="K266" s="162">
        <f t="array" ref="K266">IF(ISERROR(G266/L266),"",G266/L266)</f>
        <v>0</v>
      </c>
      <c r="L266" s="160">
        <v>8</v>
      </c>
      <c r="M266" s="140">
        <f>IF(ISERROR(I266-K266),"",I266-K266)</f>
        <v>0</v>
      </c>
      <c r="N266" s="161">
        <f>SUM(O266:U266)</f>
        <v>0</v>
      </c>
      <c r="O266" s="387"/>
      <c r="P266" s="387"/>
      <c r="Q266" s="387"/>
      <c r="R266" s="387"/>
      <c r="S266" s="387"/>
      <c r="T266" s="387"/>
      <c r="U266" s="387"/>
      <c r="V266" s="163">
        <f>SUM(X266:AA266)</f>
        <v>0</v>
      </c>
      <c r="W266" s="164" t="str">
        <f>IF(ISERROR(V266/G266),"",V266/G266)</f>
        <v/>
      </c>
      <c r="X266" s="163"/>
      <c r="Y266" s="163"/>
      <c r="Z266" s="163"/>
      <c r="AA266" s="163"/>
    </row>
    <row r="267" spans="1:27" ht="20.100000000000001" hidden="1" customHeight="1">
      <c r="A267" s="186">
        <v>200558</v>
      </c>
      <c r="B267" s="187" t="s">
        <v>228</v>
      </c>
      <c r="C267" s="157" t="s">
        <v>193</v>
      </c>
      <c r="D267" s="139">
        <v>5.03</v>
      </c>
      <c r="E267" s="139"/>
      <c r="F267" s="158"/>
      <c r="G267" s="159"/>
      <c r="H267" s="380">
        <f t="shared" si="124"/>
        <v>0</v>
      </c>
      <c r="I267" s="160"/>
      <c r="J267" s="161" t="str">
        <f t="array" ref="J267">IF(ISERROR(G267/I267),"",G267/I267)</f>
        <v/>
      </c>
      <c r="K267" s="162">
        <f t="array" ref="K267">IF(ISERROR(G267/L267),"",G267/L267)</f>
        <v>0</v>
      </c>
      <c r="L267" s="160">
        <v>8</v>
      </c>
      <c r="M267" s="140">
        <f>IF(ISERROR(I267-K267),"",I267-K267)</f>
        <v>0</v>
      </c>
      <c r="N267" s="161">
        <f>SUM(O267:U267)</f>
        <v>0</v>
      </c>
      <c r="O267" s="387"/>
      <c r="P267" s="387"/>
      <c r="Q267" s="387"/>
      <c r="R267" s="387"/>
      <c r="S267" s="387"/>
      <c r="T267" s="387"/>
      <c r="U267" s="387"/>
      <c r="V267" s="163">
        <f>SUM(X267:AA267)</f>
        <v>0</v>
      </c>
      <c r="W267" s="164" t="str">
        <f>IF(ISERROR(V267/G267),"",V267/G267)</f>
        <v/>
      </c>
      <c r="X267" s="163"/>
      <c r="Y267" s="163"/>
      <c r="Z267" s="163"/>
      <c r="AA267" s="163"/>
    </row>
    <row r="268" spans="1:27" ht="20.100000000000001" hidden="1" customHeight="1">
      <c r="A268" s="186">
        <v>200559</v>
      </c>
      <c r="B268" s="187" t="s">
        <v>228</v>
      </c>
      <c r="C268" s="246" t="s">
        <v>90</v>
      </c>
      <c r="D268" s="139">
        <v>5.03</v>
      </c>
      <c r="E268" s="139"/>
      <c r="F268" s="158"/>
      <c r="G268" s="159"/>
      <c r="H268" s="380">
        <f t="shared" si="124"/>
        <v>0</v>
      </c>
      <c r="I268" s="160"/>
      <c r="J268" s="161" t="str">
        <f t="array" ref="J268">IF(ISERROR(G268/I268),"",G268/I268)</f>
        <v/>
      </c>
      <c r="K268" s="162">
        <f t="array" ref="K268">IF(ISERROR(G268/L268),"",G268/L268)</f>
        <v>0</v>
      </c>
      <c r="L268" s="160">
        <v>8</v>
      </c>
      <c r="M268" s="140">
        <f>IF(ISERROR(I268-K268),"",I268-K268)</f>
        <v>0</v>
      </c>
      <c r="N268" s="161">
        <f>SUM(O268:U268)</f>
        <v>0</v>
      </c>
      <c r="O268" s="387"/>
      <c r="P268" s="387"/>
      <c r="Q268" s="387"/>
      <c r="R268" s="387"/>
      <c r="S268" s="387"/>
      <c r="T268" s="387"/>
      <c r="U268" s="387"/>
      <c r="V268" s="163">
        <f>SUM(X268:AA268)</f>
        <v>0</v>
      </c>
      <c r="W268" s="164" t="str">
        <f>IF(ISERROR(V268/G268),"",V268/G268)</f>
        <v/>
      </c>
      <c r="X268" s="163"/>
      <c r="Y268" s="163"/>
      <c r="Z268" s="163"/>
      <c r="AA268" s="163"/>
    </row>
    <row r="269" spans="1:27" ht="20.100000000000001" hidden="1" customHeight="1">
      <c r="A269" s="186">
        <v>200556</v>
      </c>
      <c r="B269" s="187" t="s">
        <v>229</v>
      </c>
      <c r="C269" s="157" t="s">
        <v>186</v>
      </c>
      <c r="D269" s="139">
        <v>5.03</v>
      </c>
      <c r="E269" s="139"/>
      <c r="F269" s="158"/>
      <c r="G269" s="159"/>
      <c r="H269" s="380">
        <f t="shared" si="124"/>
        <v>0</v>
      </c>
      <c r="I269" s="160"/>
      <c r="J269" s="161" t="str">
        <f t="array" ref="J269">IF(ISERROR(G269/I269),"",G269/I269)</f>
        <v/>
      </c>
      <c r="K269" s="162">
        <f t="array" ref="K269">IF(ISERROR(G269/L269),"",G269/L269)</f>
        <v>0</v>
      </c>
      <c r="L269" s="160">
        <v>10</v>
      </c>
      <c r="M269" s="140">
        <f t="shared" ref="M269:M284" si="128">IF(ISERROR(I269-K269),"",I269-K269)</f>
        <v>0</v>
      </c>
      <c r="N269" s="161">
        <f t="shared" ref="N269:N284" si="129">SUM(O269:U269)</f>
        <v>0</v>
      </c>
      <c r="O269" s="387"/>
      <c r="P269" s="387"/>
      <c r="Q269" s="387"/>
      <c r="R269" s="387"/>
      <c r="S269" s="387"/>
      <c r="T269" s="387"/>
      <c r="U269" s="387"/>
      <c r="V269" s="163">
        <f t="shared" ref="V269:V272" si="130">SUM(X269:AA269)</f>
        <v>0</v>
      </c>
      <c r="W269" s="164" t="str">
        <f t="shared" ref="W269:W276" si="131">IF(ISERROR(V269/G269),"",V269/G269)</f>
        <v/>
      </c>
      <c r="X269" s="163"/>
      <c r="Y269" s="163"/>
      <c r="Z269" s="163"/>
      <c r="AA269" s="163"/>
    </row>
    <row r="270" spans="1:27" ht="20.100000000000001" hidden="1" customHeight="1">
      <c r="A270" s="186">
        <v>200557</v>
      </c>
      <c r="B270" s="187" t="s">
        <v>229</v>
      </c>
      <c r="C270" s="157" t="s">
        <v>210</v>
      </c>
      <c r="D270" s="139">
        <v>5.03</v>
      </c>
      <c r="E270" s="139"/>
      <c r="F270" s="158"/>
      <c r="G270" s="159"/>
      <c r="H270" s="380">
        <f t="shared" si="124"/>
        <v>0</v>
      </c>
      <c r="I270" s="160"/>
      <c r="J270" s="161" t="str">
        <f t="array" ref="J270">IF(ISERROR(G270/I270),"",G270/I270)</f>
        <v/>
      </c>
      <c r="K270" s="162" t="str">
        <f t="array" ref="K270">IF(ISERROR(G270/L270),"",G270/L270)</f>
        <v/>
      </c>
      <c r="L270" s="160"/>
      <c r="M270" s="140" t="str">
        <f t="shared" si="128"/>
        <v/>
      </c>
      <c r="N270" s="161">
        <f t="shared" si="129"/>
        <v>0</v>
      </c>
      <c r="O270" s="387"/>
      <c r="P270" s="387"/>
      <c r="Q270" s="387"/>
      <c r="R270" s="387"/>
      <c r="S270" s="387"/>
      <c r="T270" s="387"/>
      <c r="U270" s="387"/>
      <c r="V270" s="163">
        <f t="shared" si="130"/>
        <v>0</v>
      </c>
      <c r="W270" s="164" t="str">
        <f t="shared" si="131"/>
        <v/>
      </c>
      <c r="X270" s="163"/>
      <c r="Y270" s="163"/>
      <c r="Z270" s="163"/>
      <c r="AA270" s="163"/>
    </row>
    <row r="271" spans="1:27" ht="20.100000000000001" hidden="1" customHeight="1">
      <c r="A271" s="186">
        <v>200558</v>
      </c>
      <c r="B271" s="187" t="s">
        <v>229</v>
      </c>
      <c r="C271" s="157" t="s">
        <v>193</v>
      </c>
      <c r="D271" s="139">
        <v>5.03</v>
      </c>
      <c r="E271" s="139"/>
      <c r="F271" s="158"/>
      <c r="G271" s="159"/>
      <c r="H271" s="380">
        <f t="shared" si="124"/>
        <v>0</v>
      </c>
      <c r="I271" s="160"/>
      <c r="J271" s="161" t="str">
        <f t="array" ref="J271">IF(ISERROR(G271/I271),"",G271/I271)</f>
        <v/>
      </c>
      <c r="K271" s="162" t="str">
        <f t="array" ref="K271">IF(ISERROR(G271/L271),"",G271/L271)</f>
        <v/>
      </c>
      <c r="L271" s="160"/>
      <c r="M271" s="140" t="str">
        <f t="shared" si="128"/>
        <v/>
      </c>
      <c r="N271" s="161">
        <f t="shared" si="129"/>
        <v>0</v>
      </c>
      <c r="O271" s="387"/>
      <c r="P271" s="387"/>
      <c r="Q271" s="387"/>
      <c r="R271" s="387"/>
      <c r="S271" s="387"/>
      <c r="T271" s="387"/>
      <c r="U271" s="387"/>
      <c r="V271" s="163">
        <f t="shared" si="130"/>
        <v>0</v>
      </c>
      <c r="W271" s="164" t="str">
        <f t="shared" si="131"/>
        <v/>
      </c>
      <c r="X271" s="163"/>
      <c r="Y271" s="163"/>
      <c r="Z271" s="163"/>
      <c r="AA271" s="163"/>
    </row>
    <row r="272" spans="1:27" ht="20.100000000000001" hidden="1" customHeight="1">
      <c r="A272" s="186">
        <v>200559</v>
      </c>
      <c r="B272" s="187" t="s">
        <v>229</v>
      </c>
      <c r="C272" s="157" t="s">
        <v>202</v>
      </c>
      <c r="D272" s="139">
        <v>5.03</v>
      </c>
      <c r="E272" s="139"/>
      <c r="F272" s="158"/>
      <c r="G272" s="159"/>
      <c r="H272" s="380">
        <f t="shared" si="124"/>
        <v>0</v>
      </c>
      <c r="I272" s="160"/>
      <c r="J272" s="161" t="str">
        <f t="array" ref="J272">IF(ISERROR(G272/I272),"",G272/I272)</f>
        <v/>
      </c>
      <c r="K272" s="162" t="str">
        <f t="array" ref="K272">IF(ISERROR(G272/L272),"",G272/L272)</f>
        <v/>
      </c>
      <c r="L272" s="160"/>
      <c r="M272" s="140" t="str">
        <f t="shared" si="128"/>
        <v/>
      </c>
      <c r="N272" s="161">
        <f t="shared" si="129"/>
        <v>0</v>
      </c>
      <c r="O272" s="387"/>
      <c r="P272" s="387"/>
      <c r="Q272" s="387"/>
      <c r="R272" s="387"/>
      <c r="S272" s="387"/>
      <c r="T272" s="387"/>
      <c r="U272" s="387"/>
      <c r="V272" s="163">
        <f t="shared" si="130"/>
        <v>0</v>
      </c>
      <c r="W272" s="164" t="str">
        <f t="shared" si="131"/>
        <v/>
      </c>
      <c r="X272" s="163"/>
      <c r="Y272" s="163"/>
      <c r="Z272" s="163"/>
      <c r="AA272" s="163"/>
    </row>
    <row r="273" spans="1:27" ht="20.100000000000001" hidden="1" customHeight="1">
      <c r="A273" s="157">
        <v>200947</v>
      </c>
      <c r="B273" s="379" t="s">
        <v>231</v>
      </c>
      <c r="C273" s="157" t="s">
        <v>188</v>
      </c>
      <c r="D273" s="139">
        <v>9.36</v>
      </c>
      <c r="E273" s="139"/>
      <c r="F273" s="158"/>
      <c r="G273" s="159"/>
      <c r="H273" s="380">
        <f t="shared" si="124"/>
        <v>0</v>
      </c>
      <c r="I273" s="160"/>
      <c r="J273" s="161" t="str">
        <f t="array" ref="J273">IF(ISERROR(G273/I273),"",G273/I273)</f>
        <v/>
      </c>
      <c r="K273" s="162">
        <f t="array" ref="K273">IF(ISERROR(G273/L273),"",G273/L273)</f>
        <v>0</v>
      </c>
      <c r="L273" s="160">
        <v>6</v>
      </c>
      <c r="M273" s="140">
        <f t="shared" si="128"/>
        <v>0</v>
      </c>
      <c r="N273" s="161">
        <f t="shared" si="129"/>
        <v>0</v>
      </c>
      <c r="O273" s="387"/>
      <c r="P273" s="387"/>
      <c r="Q273" s="387"/>
      <c r="R273" s="387"/>
      <c r="S273" s="387"/>
      <c r="T273" s="387"/>
      <c r="U273" s="387"/>
      <c r="V273" s="163">
        <f t="shared" ref="V273:V276" si="132">SUM(X273:AA273)</f>
        <v>0</v>
      </c>
      <c r="W273" s="164" t="str">
        <f t="shared" si="131"/>
        <v/>
      </c>
      <c r="X273" s="163"/>
      <c r="Y273" s="163"/>
      <c r="Z273" s="163"/>
      <c r="AA273" s="163"/>
    </row>
    <row r="274" spans="1:27" ht="20.100000000000001" hidden="1" customHeight="1">
      <c r="A274" s="157">
        <v>200945</v>
      </c>
      <c r="B274" s="379" t="s">
        <v>231</v>
      </c>
      <c r="C274" s="157" t="s">
        <v>186</v>
      </c>
      <c r="D274" s="139">
        <v>9.36</v>
      </c>
      <c r="E274" s="139"/>
      <c r="F274" s="158"/>
      <c r="G274" s="159"/>
      <c r="H274" s="380">
        <f t="shared" si="124"/>
        <v>0</v>
      </c>
      <c r="I274" s="160"/>
      <c r="J274" s="161" t="str">
        <f t="array" ref="J274">IF(ISERROR(G274/I274),"",G274/I274)</f>
        <v/>
      </c>
      <c r="K274" s="162">
        <f t="array" ref="K274">IF(ISERROR(G274/L274),"",G274/L274)</f>
        <v>0</v>
      </c>
      <c r="L274" s="160">
        <v>6</v>
      </c>
      <c r="M274" s="140">
        <f t="shared" si="128"/>
        <v>0</v>
      </c>
      <c r="N274" s="161">
        <f t="shared" si="129"/>
        <v>0</v>
      </c>
      <c r="O274" s="387"/>
      <c r="P274" s="387"/>
      <c r="Q274" s="387"/>
      <c r="R274" s="387"/>
      <c r="S274" s="387"/>
      <c r="T274" s="387"/>
      <c r="U274" s="387"/>
      <c r="V274" s="163">
        <f t="shared" si="132"/>
        <v>0</v>
      </c>
      <c r="W274" s="164" t="str">
        <f t="shared" si="131"/>
        <v/>
      </c>
      <c r="X274" s="163"/>
      <c r="Y274" s="163"/>
      <c r="Z274" s="163"/>
      <c r="AA274" s="163"/>
    </row>
    <row r="275" spans="1:27" ht="20.100000000000001" hidden="1" customHeight="1">
      <c r="A275" s="157">
        <v>200946</v>
      </c>
      <c r="B275" s="379" t="s">
        <v>231</v>
      </c>
      <c r="C275" s="157" t="s">
        <v>230</v>
      </c>
      <c r="D275" s="139">
        <v>9.36</v>
      </c>
      <c r="E275" s="139"/>
      <c r="F275" s="158"/>
      <c r="G275" s="159"/>
      <c r="H275" s="380">
        <f t="shared" si="124"/>
        <v>0</v>
      </c>
      <c r="I275" s="160"/>
      <c r="J275" s="161" t="str">
        <f t="array" ref="J275">IF(ISERROR(G275/I275),"",G275/I275)</f>
        <v/>
      </c>
      <c r="K275" s="162">
        <f t="array" ref="K275">IF(ISERROR(G275/L275),"",G275/L275)</f>
        <v>0</v>
      </c>
      <c r="L275" s="160">
        <v>6</v>
      </c>
      <c r="M275" s="140">
        <f t="shared" si="128"/>
        <v>0</v>
      </c>
      <c r="N275" s="161">
        <f t="shared" si="129"/>
        <v>0</v>
      </c>
      <c r="O275" s="387"/>
      <c r="P275" s="387"/>
      <c r="Q275" s="387"/>
      <c r="R275" s="387"/>
      <c r="S275" s="387"/>
      <c r="T275" s="387"/>
      <c r="U275" s="387"/>
      <c r="V275" s="163">
        <f t="shared" si="132"/>
        <v>0</v>
      </c>
      <c r="W275" s="164" t="str">
        <f t="shared" si="131"/>
        <v/>
      </c>
      <c r="X275" s="163"/>
      <c r="Y275" s="163"/>
      <c r="Z275" s="163"/>
      <c r="AA275" s="163"/>
    </row>
    <row r="276" spans="1:27" ht="20.100000000000001" hidden="1" customHeight="1">
      <c r="A276" s="157">
        <v>200944</v>
      </c>
      <c r="B276" s="379" t="s">
        <v>231</v>
      </c>
      <c r="C276" s="157" t="s">
        <v>193</v>
      </c>
      <c r="D276" s="139">
        <v>9.36</v>
      </c>
      <c r="E276" s="139"/>
      <c r="F276" s="158"/>
      <c r="G276" s="159"/>
      <c r="H276" s="380">
        <f t="shared" si="124"/>
        <v>0</v>
      </c>
      <c r="I276" s="160"/>
      <c r="J276" s="161" t="str">
        <f t="array" ref="J276">IF(ISERROR(G276/I276),"",G276/I276)</f>
        <v/>
      </c>
      <c r="K276" s="162">
        <f t="array" ref="K276">IF(ISERROR(G276/L276),"",G276/L276)</f>
        <v>0</v>
      </c>
      <c r="L276" s="160">
        <v>6</v>
      </c>
      <c r="M276" s="140">
        <f t="shared" si="128"/>
        <v>0</v>
      </c>
      <c r="N276" s="161">
        <f t="shared" si="129"/>
        <v>0</v>
      </c>
      <c r="O276" s="387"/>
      <c r="P276" s="387"/>
      <c r="Q276" s="387"/>
      <c r="R276" s="387"/>
      <c r="S276" s="387"/>
      <c r="T276" s="387"/>
      <c r="U276" s="387"/>
      <c r="V276" s="163">
        <f t="shared" si="132"/>
        <v>0</v>
      </c>
      <c r="W276" s="164" t="str">
        <f t="shared" si="131"/>
        <v/>
      </c>
      <c r="X276" s="163"/>
      <c r="Y276" s="163"/>
      <c r="Z276" s="163"/>
      <c r="AA276" s="163"/>
    </row>
    <row r="277" spans="1:27" ht="20.100000000000001" hidden="1" customHeight="1">
      <c r="A277" s="157">
        <v>201372</v>
      </c>
      <c r="B277" s="379" t="s">
        <v>415</v>
      </c>
      <c r="C277" s="232" t="s">
        <v>417</v>
      </c>
      <c r="D277" s="139">
        <v>5</v>
      </c>
      <c r="E277" s="139"/>
      <c r="F277" s="158"/>
      <c r="G277" s="159"/>
      <c r="H277" s="380">
        <f t="shared" si="124"/>
        <v>0</v>
      </c>
      <c r="I277" s="160"/>
      <c r="J277" s="161"/>
      <c r="K277" s="162">
        <f t="array" ref="K277">IF(ISERROR(G277/L277),"",G277/L277)</f>
        <v>0</v>
      </c>
      <c r="L277" s="160">
        <v>5</v>
      </c>
      <c r="M277" s="140">
        <f t="shared" si="128"/>
        <v>0</v>
      </c>
      <c r="N277" s="161">
        <f t="shared" si="129"/>
        <v>0</v>
      </c>
      <c r="O277" s="387"/>
      <c r="P277" s="387"/>
      <c r="Q277" s="387"/>
      <c r="R277" s="387"/>
      <c r="S277" s="387"/>
      <c r="T277" s="387"/>
      <c r="U277" s="387"/>
      <c r="V277" s="163"/>
      <c r="W277" s="164"/>
      <c r="X277" s="163"/>
      <c r="Y277" s="163"/>
      <c r="Z277" s="163"/>
      <c r="AA277" s="163"/>
    </row>
    <row r="278" spans="1:27" ht="20.100000000000001" hidden="1" customHeight="1">
      <c r="A278" s="157">
        <v>201374</v>
      </c>
      <c r="B278" s="379" t="s">
        <v>415</v>
      </c>
      <c r="C278" s="232" t="s">
        <v>425</v>
      </c>
      <c r="D278" s="139">
        <v>5</v>
      </c>
      <c r="E278" s="139"/>
      <c r="F278" s="158"/>
      <c r="G278" s="159"/>
      <c r="H278" s="380">
        <f t="shared" si="124"/>
        <v>0</v>
      </c>
      <c r="I278" s="160"/>
      <c r="J278" s="161"/>
      <c r="K278" s="162">
        <f t="array" ref="K278">IF(ISERROR(G278/L278),"",G278/L278)</f>
        <v>0</v>
      </c>
      <c r="L278" s="160">
        <v>5</v>
      </c>
      <c r="M278" s="140">
        <f t="shared" si="128"/>
        <v>0</v>
      </c>
      <c r="N278" s="161">
        <f t="shared" si="129"/>
        <v>0</v>
      </c>
      <c r="O278" s="387"/>
      <c r="P278" s="387"/>
      <c r="Q278" s="387"/>
      <c r="R278" s="387"/>
      <c r="S278" s="387"/>
      <c r="T278" s="387"/>
      <c r="U278" s="387"/>
      <c r="V278" s="163"/>
      <c r="W278" s="164"/>
      <c r="X278" s="163"/>
      <c r="Y278" s="163"/>
      <c r="Z278" s="163"/>
      <c r="AA278" s="163"/>
    </row>
    <row r="279" spans="1:27" ht="20.100000000000001" hidden="1" customHeight="1">
      <c r="A279" s="157">
        <v>201373</v>
      </c>
      <c r="B279" s="379" t="s">
        <v>427</v>
      </c>
      <c r="C279" s="232" t="s">
        <v>428</v>
      </c>
      <c r="D279" s="139">
        <v>5</v>
      </c>
      <c r="E279" s="139"/>
      <c r="F279" s="158"/>
      <c r="G279" s="159"/>
      <c r="H279" s="380">
        <f t="shared" si="124"/>
        <v>0</v>
      </c>
      <c r="I279" s="160"/>
      <c r="J279" s="161"/>
      <c r="K279" s="162">
        <f t="array" ref="K279">IF(ISERROR(G279/L279),"",G279/L279)</f>
        <v>0</v>
      </c>
      <c r="L279" s="160">
        <v>5</v>
      </c>
      <c r="M279" s="140">
        <f t="shared" si="128"/>
        <v>0</v>
      </c>
      <c r="N279" s="161">
        <f t="shared" si="129"/>
        <v>0</v>
      </c>
      <c r="O279" s="387"/>
      <c r="P279" s="387"/>
      <c r="Q279" s="387"/>
      <c r="R279" s="387"/>
      <c r="S279" s="387"/>
      <c r="T279" s="387"/>
      <c r="U279" s="387"/>
      <c r="V279" s="163"/>
      <c r="W279" s="164"/>
      <c r="X279" s="163"/>
      <c r="Y279" s="163"/>
      <c r="Z279" s="163"/>
      <c r="AA279" s="163"/>
    </row>
    <row r="280" spans="1:27" ht="20.100000000000001" hidden="1" customHeight="1">
      <c r="A280" s="157">
        <v>201066</v>
      </c>
      <c r="B280" s="379" t="s">
        <v>361</v>
      </c>
      <c r="C280" s="232" t="s">
        <v>392</v>
      </c>
      <c r="D280" s="139">
        <v>5</v>
      </c>
      <c r="E280" s="139"/>
      <c r="F280" s="158"/>
      <c r="G280" s="159"/>
      <c r="H280" s="380">
        <f t="shared" si="124"/>
        <v>0</v>
      </c>
      <c r="I280" s="160"/>
      <c r="J280" s="161"/>
      <c r="K280" s="162">
        <f t="array" ref="K280">IF(ISERROR(G280/L280),"",G280/L280)</f>
        <v>0</v>
      </c>
      <c r="L280" s="160">
        <v>5</v>
      </c>
      <c r="M280" s="140">
        <f t="shared" si="128"/>
        <v>0</v>
      </c>
      <c r="N280" s="161">
        <f t="shared" si="129"/>
        <v>0</v>
      </c>
      <c r="O280" s="387"/>
      <c r="P280" s="387"/>
      <c r="Q280" s="387"/>
      <c r="R280" s="387"/>
      <c r="S280" s="387"/>
      <c r="T280" s="387"/>
      <c r="U280" s="387"/>
      <c r="V280" s="163"/>
      <c r="W280" s="164"/>
      <c r="X280" s="163"/>
      <c r="Y280" s="163"/>
      <c r="Z280" s="163"/>
      <c r="AA280" s="163"/>
    </row>
    <row r="281" spans="1:27" ht="18" customHeight="1">
      <c r="A281" s="157">
        <v>201064</v>
      </c>
      <c r="B281" s="379" t="s">
        <v>363</v>
      </c>
      <c r="C281" s="157" t="s">
        <v>365</v>
      </c>
      <c r="D281" s="139">
        <v>5</v>
      </c>
      <c r="E281" s="139"/>
      <c r="F281" s="158"/>
      <c r="G281" s="159"/>
      <c r="H281" s="380">
        <f t="shared" si="124"/>
        <v>0</v>
      </c>
      <c r="I281" s="160"/>
      <c r="J281" s="161" t="str">
        <f t="array" ref="J281">IF(ISERROR(G281/I281),"",G281/I281)</f>
        <v/>
      </c>
      <c r="K281" s="162">
        <f t="array" ref="K281">IF(ISERROR(G281/L281),"",G281/L281)</f>
        <v>0</v>
      </c>
      <c r="L281" s="160">
        <v>5</v>
      </c>
      <c r="M281" s="140">
        <f t="shared" si="128"/>
        <v>0</v>
      </c>
      <c r="N281" s="161">
        <f t="shared" si="129"/>
        <v>0</v>
      </c>
      <c r="O281" s="387"/>
      <c r="P281" s="387"/>
      <c r="Q281" s="387"/>
      <c r="R281" s="387"/>
      <c r="S281" s="387"/>
      <c r="T281" s="387"/>
      <c r="U281" s="387"/>
      <c r="V281" s="163"/>
      <c r="W281" s="164"/>
      <c r="X281" s="163"/>
      <c r="Y281" s="163"/>
      <c r="Z281" s="163"/>
      <c r="AA281" s="163"/>
    </row>
    <row r="282" spans="1:27" ht="1.5" customHeight="1">
      <c r="A282" s="157">
        <v>201065</v>
      </c>
      <c r="B282" s="379" t="s">
        <v>363</v>
      </c>
      <c r="C282" s="157" t="s">
        <v>367</v>
      </c>
      <c r="D282" s="139">
        <v>5</v>
      </c>
      <c r="E282" s="139"/>
      <c r="F282" s="158"/>
      <c r="G282" s="159"/>
      <c r="H282" s="380">
        <f t="shared" si="124"/>
        <v>0</v>
      </c>
      <c r="I282" s="160"/>
      <c r="J282" s="161"/>
      <c r="K282" s="162">
        <f t="array" ref="K282">IF(ISERROR(G282/L282),"",G282/L282)</f>
        <v>0</v>
      </c>
      <c r="L282" s="160">
        <v>5</v>
      </c>
      <c r="M282" s="140">
        <f t="shared" si="128"/>
        <v>0</v>
      </c>
      <c r="N282" s="161">
        <f t="shared" si="129"/>
        <v>0</v>
      </c>
      <c r="O282" s="387"/>
      <c r="P282" s="387"/>
      <c r="Q282" s="387"/>
      <c r="R282" s="387"/>
      <c r="S282" s="387"/>
      <c r="T282" s="387"/>
      <c r="U282" s="387"/>
      <c r="V282" s="163"/>
      <c r="W282" s="164"/>
      <c r="X282" s="163"/>
      <c r="Y282" s="163"/>
      <c r="Z282" s="163"/>
      <c r="AA282" s="163"/>
    </row>
    <row r="283" spans="1:27" ht="20.100000000000001" hidden="1" customHeight="1">
      <c r="A283" s="186">
        <v>200088</v>
      </c>
      <c r="B283" s="187" t="s">
        <v>232</v>
      </c>
      <c r="C283" s="157" t="s">
        <v>194</v>
      </c>
      <c r="D283" s="139">
        <v>5.0599999999999996</v>
      </c>
      <c r="E283" s="139"/>
      <c r="F283" s="158"/>
      <c r="G283" s="159"/>
      <c r="H283" s="380">
        <f t="shared" si="124"/>
        <v>0</v>
      </c>
      <c r="I283" s="160"/>
      <c r="J283" s="161" t="str">
        <f t="array" ref="J283">IF(ISERROR(G283/I283),"",G283/I283)</f>
        <v/>
      </c>
      <c r="K283" s="162">
        <f t="array" ref="K283">IF(ISERROR(G283/L283),"",G283/L283)</f>
        <v>0</v>
      </c>
      <c r="L283" s="160">
        <v>15.5</v>
      </c>
      <c r="M283" s="140">
        <f t="shared" si="128"/>
        <v>0</v>
      </c>
      <c r="N283" s="161">
        <f t="shared" si="129"/>
        <v>0</v>
      </c>
      <c r="O283" s="387"/>
      <c r="P283" s="387"/>
      <c r="Q283" s="387"/>
      <c r="R283" s="387"/>
      <c r="S283" s="387"/>
      <c r="T283" s="387"/>
      <c r="U283" s="387"/>
      <c r="V283" s="163">
        <f t="shared" ref="V283:V284" si="133">SUM(X283:AA283)</f>
        <v>0</v>
      </c>
      <c r="W283" s="164" t="str">
        <f t="shared" ref="W283:W284" si="134">IF(ISERROR(V283/G283),"",V283/G283)</f>
        <v/>
      </c>
      <c r="X283" s="163"/>
      <c r="Y283" s="163"/>
      <c r="Z283" s="163"/>
      <c r="AA283" s="163"/>
    </row>
    <row r="284" spans="1:27" ht="20.100000000000001" hidden="1" customHeight="1">
      <c r="A284" s="186">
        <v>200089</v>
      </c>
      <c r="B284" s="187" t="s">
        <v>232</v>
      </c>
      <c r="C284" s="157" t="s">
        <v>210</v>
      </c>
      <c r="D284" s="139">
        <v>5.0599999999999996</v>
      </c>
      <c r="E284" s="139"/>
      <c r="F284" s="158"/>
      <c r="G284" s="159"/>
      <c r="H284" s="380">
        <f t="shared" si="124"/>
        <v>0</v>
      </c>
      <c r="I284" s="160"/>
      <c r="J284" s="161" t="str">
        <f t="array" ref="J284">IF(ISERROR(G284/I284),"",G284/I284)</f>
        <v/>
      </c>
      <c r="K284" s="162">
        <f t="array" ref="K284">IF(ISERROR(G284/L284),"",G284/L284)</f>
        <v>0</v>
      </c>
      <c r="L284" s="160">
        <v>15.5</v>
      </c>
      <c r="M284" s="140">
        <f t="shared" si="128"/>
        <v>0</v>
      </c>
      <c r="N284" s="161">
        <f t="shared" si="129"/>
        <v>0</v>
      </c>
      <c r="O284" s="387"/>
      <c r="P284" s="387"/>
      <c r="Q284" s="387"/>
      <c r="R284" s="387"/>
      <c r="S284" s="387"/>
      <c r="T284" s="387"/>
      <c r="U284" s="387"/>
      <c r="V284" s="163">
        <f t="shared" si="133"/>
        <v>0</v>
      </c>
      <c r="W284" s="164" t="str">
        <f t="shared" si="134"/>
        <v/>
      </c>
      <c r="X284" s="163"/>
      <c r="Y284" s="163"/>
      <c r="Z284" s="163"/>
      <c r="AA284" s="163"/>
    </row>
    <row r="285" spans="1:27" ht="20.100000000000001" hidden="1" customHeight="1">
      <c r="A285" s="186">
        <v>2001383</v>
      </c>
      <c r="B285" s="187" t="s">
        <v>446</v>
      </c>
      <c r="C285" s="232" t="s">
        <v>73</v>
      </c>
      <c r="D285" s="139">
        <v>5.03</v>
      </c>
      <c r="E285" s="139"/>
      <c r="F285" s="158"/>
      <c r="G285" s="159"/>
      <c r="H285" s="380">
        <f t="shared" si="124"/>
        <v>0</v>
      </c>
      <c r="I285" s="160"/>
      <c r="J285" s="161"/>
      <c r="K285" s="162"/>
      <c r="L285" s="160">
        <v>24</v>
      </c>
      <c r="M285" s="140"/>
      <c r="N285" s="161"/>
      <c r="O285" s="387"/>
      <c r="P285" s="387"/>
      <c r="Q285" s="387"/>
      <c r="R285" s="387"/>
      <c r="S285" s="387"/>
      <c r="T285" s="387"/>
      <c r="U285" s="387"/>
      <c r="V285" s="163"/>
      <c r="W285" s="164"/>
      <c r="X285" s="163"/>
      <c r="Y285" s="163"/>
      <c r="Z285" s="163"/>
      <c r="AA285" s="163"/>
    </row>
    <row r="286" spans="1:27" ht="20.100000000000001" hidden="1" customHeight="1">
      <c r="A286" s="186">
        <v>2001384</v>
      </c>
      <c r="B286" s="187" t="s">
        <v>446</v>
      </c>
      <c r="C286" s="232" t="s">
        <v>60</v>
      </c>
      <c r="D286" s="139">
        <v>5.03</v>
      </c>
      <c r="E286" s="139"/>
      <c r="F286" s="158"/>
      <c r="G286" s="159"/>
      <c r="H286" s="380">
        <f t="shared" si="124"/>
        <v>0</v>
      </c>
      <c r="I286" s="160"/>
      <c r="J286" s="161"/>
      <c r="K286" s="162"/>
      <c r="L286" s="160">
        <v>24</v>
      </c>
      <c r="M286" s="140"/>
      <c r="N286" s="161"/>
      <c r="O286" s="387"/>
      <c r="P286" s="387"/>
      <c r="Q286" s="387"/>
      <c r="R286" s="387"/>
      <c r="S286" s="387"/>
      <c r="T286" s="387"/>
      <c r="U286" s="387"/>
      <c r="V286" s="163"/>
      <c r="W286" s="164"/>
      <c r="X286" s="163"/>
      <c r="Y286" s="163"/>
      <c r="Z286" s="163"/>
      <c r="AA286" s="163"/>
    </row>
    <row r="287" spans="1:27" ht="20.100000000000001" hidden="1" customHeight="1">
      <c r="A287" s="186">
        <v>2001385</v>
      </c>
      <c r="B287" s="187" t="s">
        <v>446</v>
      </c>
      <c r="C287" s="232" t="s">
        <v>449</v>
      </c>
      <c r="D287" s="139">
        <v>5.03</v>
      </c>
      <c r="E287" s="139"/>
      <c r="F287" s="158"/>
      <c r="G287" s="159"/>
      <c r="H287" s="380">
        <f t="shared" si="124"/>
        <v>0</v>
      </c>
      <c r="I287" s="160"/>
      <c r="J287" s="161"/>
      <c r="K287" s="162"/>
      <c r="L287" s="160">
        <v>24</v>
      </c>
      <c r="M287" s="140"/>
      <c r="N287" s="161"/>
      <c r="O287" s="387"/>
      <c r="P287" s="387"/>
      <c r="Q287" s="387"/>
      <c r="R287" s="387"/>
      <c r="S287" s="387"/>
      <c r="T287" s="387"/>
      <c r="U287" s="387"/>
      <c r="V287" s="163"/>
      <c r="W287" s="164"/>
      <c r="X287" s="163"/>
      <c r="Y287" s="163"/>
      <c r="Z287" s="163"/>
      <c r="AA287" s="163"/>
    </row>
    <row r="288" spans="1:27" ht="20.100000000000001" hidden="1" customHeight="1">
      <c r="A288" s="186">
        <v>200121</v>
      </c>
      <c r="B288" s="187" t="s">
        <v>233</v>
      </c>
      <c r="C288" s="157" t="s">
        <v>211</v>
      </c>
      <c r="D288" s="139">
        <v>5.07</v>
      </c>
      <c r="E288" s="139"/>
      <c r="F288" s="158"/>
      <c r="G288" s="159"/>
      <c r="H288" s="380">
        <f t="shared" si="124"/>
        <v>0</v>
      </c>
      <c r="I288" s="160"/>
      <c r="J288" s="161" t="str">
        <f t="array" ref="J288">IF(ISERROR(G288/I288),"",G288/I288)</f>
        <v/>
      </c>
      <c r="K288" s="162">
        <f t="array" ref="K288">IF(ISERROR(G288/L288),"",G288/L288)</f>
        <v>0</v>
      </c>
      <c r="L288" s="160">
        <v>9</v>
      </c>
      <c r="M288" s="140">
        <f t="shared" ref="M288:M290" si="135">IF(ISERROR(I288-K288),"",I288-K288)</f>
        <v>0</v>
      </c>
      <c r="N288" s="161">
        <f t="shared" ref="N288:N290" si="136">SUM(O288:U288)</f>
        <v>0</v>
      </c>
      <c r="O288" s="387"/>
      <c r="P288" s="387"/>
      <c r="Q288" s="387"/>
      <c r="R288" s="387"/>
      <c r="S288" s="387"/>
      <c r="T288" s="387"/>
      <c r="U288" s="387"/>
      <c r="V288" s="163">
        <f t="shared" ref="V288:V290" si="137">SUM(X288:AA288)</f>
        <v>0</v>
      </c>
      <c r="W288" s="164" t="str">
        <f t="shared" ref="W288:W312" si="138">IF(ISERROR(V288/G288),"",V288/G288)</f>
        <v/>
      </c>
      <c r="X288" s="163"/>
      <c r="Y288" s="163"/>
      <c r="Z288" s="163"/>
      <c r="AA288" s="163"/>
    </row>
    <row r="289" spans="1:27" ht="20.100000000000001" hidden="1" customHeight="1">
      <c r="A289" s="186">
        <v>200164</v>
      </c>
      <c r="B289" s="187" t="s">
        <v>233</v>
      </c>
      <c r="C289" s="157" t="s">
        <v>186</v>
      </c>
      <c r="D289" s="139">
        <v>5.07</v>
      </c>
      <c r="E289" s="139"/>
      <c r="F289" s="158"/>
      <c r="G289" s="159"/>
      <c r="H289" s="380">
        <f t="shared" si="124"/>
        <v>0</v>
      </c>
      <c r="I289" s="160"/>
      <c r="J289" s="161" t="str">
        <f t="array" ref="J289">IF(ISERROR(G289/I289),"",G289/I289)</f>
        <v/>
      </c>
      <c r="K289" s="162">
        <f t="array" ref="K289">IF(ISERROR(G289/L289),"",G289/L289)</f>
        <v>0</v>
      </c>
      <c r="L289" s="160">
        <v>9</v>
      </c>
      <c r="M289" s="140">
        <f t="shared" si="135"/>
        <v>0</v>
      </c>
      <c r="N289" s="161">
        <f t="shared" si="136"/>
        <v>0</v>
      </c>
      <c r="O289" s="387"/>
      <c r="P289" s="387"/>
      <c r="Q289" s="387"/>
      <c r="R289" s="387"/>
      <c r="S289" s="387"/>
      <c r="T289" s="387"/>
      <c r="U289" s="387"/>
      <c r="V289" s="163">
        <f t="shared" si="137"/>
        <v>0</v>
      </c>
      <c r="W289" s="164" t="str">
        <f t="shared" si="138"/>
        <v/>
      </c>
      <c r="X289" s="163"/>
      <c r="Y289" s="163"/>
      <c r="Z289" s="163"/>
      <c r="AA289" s="163"/>
    </row>
    <row r="290" spans="1:27" ht="20.100000000000001" hidden="1" customHeight="1">
      <c r="A290" s="186">
        <v>200165</v>
      </c>
      <c r="B290" s="187" t="s">
        <v>233</v>
      </c>
      <c r="C290" s="157" t="s">
        <v>193</v>
      </c>
      <c r="D290" s="139">
        <v>5.0599999999999996</v>
      </c>
      <c r="E290" s="139"/>
      <c r="F290" s="189"/>
      <c r="G290" s="159"/>
      <c r="H290" s="380">
        <f t="shared" si="124"/>
        <v>0</v>
      </c>
      <c r="I290" s="160"/>
      <c r="J290" s="161" t="str">
        <f t="array" ref="J290">IF(ISERROR(G290/I290),"",G290/I290)</f>
        <v/>
      </c>
      <c r="K290" s="380">
        <f t="array" ref="K290">IF(ISERROR(G290/L290),"",G290/L290)</f>
        <v>0</v>
      </c>
      <c r="L290" s="160">
        <v>9</v>
      </c>
      <c r="M290" s="140">
        <f t="shared" si="135"/>
        <v>0</v>
      </c>
      <c r="N290" s="161">
        <f t="shared" si="136"/>
        <v>0</v>
      </c>
      <c r="O290" s="387"/>
      <c r="P290" s="387"/>
      <c r="Q290" s="387"/>
      <c r="R290" s="387"/>
      <c r="S290" s="387"/>
      <c r="T290" s="387"/>
      <c r="U290" s="387"/>
      <c r="V290" s="163">
        <f t="shared" si="137"/>
        <v>0</v>
      </c>
      <c r="W290" s="164" t="str">
        <f t="shared" si="138"/>
        <v/>
      </c>
      <c r="X290" s="163"/>
      <c r="Y290" s="163"/>
      <c r="Z290" s="163"/>
      <c r="AA290" s="163"/>
    </row>
    <row r="291" spans="1:27" ht="20.100000000000001" customHeight="1">
      <c r="A291" s="465" t="s">
        <v>234</v>
      </c>
      <c r="B291" s="466"/>
      <c r="C291" s="388" t="s">
        <v>209</v>
      </c>
      <c r="D291" s="177"/>
      <c r="E291" s="177"/>
      <c r="F291" s="178"/>
      <c r="G291" s="179">
        <f>SUM(G257:G290)</f>
        <v>0</v>
      </c>
      <c r="H291" s="180">
        <f>SUM(H257:H290)</f>
        <v>0</v>
      </c>
      <c r="I291" s="180">
        <f>SUM(I257:I290)</f>
        <v>0</v>
      </c>
      <c r="J291" s="161" t="str">
        <f t="array" ref="J291">IF(ISERROR(G291/I291),"",G291/I291)</f>
        <v/>
      </c>
      <c r="K291" s="180">
        <f>SUM(K257:K290)</f>
        <v>0</v>
      </c>
      <c r="L291" s="181"/>
      <c r="M291" s="185">
        <f t="shared" ref="M291:V291" si="139">SUM(M257:M290)</f>
        <v>0</v>
      </c>
      <c r="N291" s="180">
        <f t="shared" si="139"/>
        <v>0</v>
      </c>
      <c r="O291" s="182">
        <f t="shared" si="139"/>
        <v>0</v>
      </c>
      <c r="P291" s="182">
        <f t="shared" si="139"/>
        <v>0</v>
      </c>
      <c r="Q291" s="182">
        <f t="shared" si="139"/>
        <v>0</v>
      </c>
      <c r="R291" s="182">
        <f t="shared" si="139"/>
        <v>0</v>
      </c>
      <c r="S291" s="182">
        <f t="shared" si="139"/>
        <v>0</v>
      </c>
      <c r="T291" s="182">
        <f t="shared" si="139"/>
        <v>0</v>
      </c>
      <c r="U291" s="182">
        <f t="shared" si="139"/>
        <v>0</v>
      </c>
      <c r="V291" s="183">
        <f t="shared" si="139"/>
        <v>0</v>
      </c>
      <c r="W291" s="164" t="str">
        <f t="shared" si="138"/>
        <v/>
      </c>
      <c r="X291" s="183">
        <f>SUM(X257:X290)</f>
        <v>0</v>
      </c>
      <c r="Y291" s="183">
        <f>SUM(Y257:Y290)</f>
        <v>0</v>
      </c>
      <c r="Z291" s="183">
        <f>SUM(Z257:Z290)</f>
        <v>0</v>
      </c>
      <c r="AA291" s="183">
        <f>SUM(AA257:AA290)</f>
        <v>0</v>
      </c>
    </row>
    <row r="292" spans="1:27" ht="20.100000000000001" hidden="1" customHeight="1">
      <c r="A292" s="157">
        <v>200036</v>
      </c>
      <c r="B292" s="166" t="s">
        <v>235</v>
      </c>
      <c r="C292" s="157" t="s">
        <v>236</v>
      </c>
      <c r="D292" s="139">
        <v>5.03</v>
      </c>
      <c r="E292" s="139"/>
      <c r="F292" s="158"/>
      <c r="G292" s="188"/>
      <c r="H292" s="380">
        <f t="shared" ref="H292:H306" si="140">D292*G292</f>
        <v>0</v>
      </c>
      <c r="I292" s="160"/>
      <c r="J292" s="161" t="str">
        <f t="array" ref="J292">IF(ISERROR(G292/I292),"",G292/I292)</f>
        <v/>
      </c>
      <c r="K292" s="162">
        <f t="array" ref="K292">IF(ISERROR(G292/L292),"",G292/L292)</f>
        <v>0</v>
      </c>
      <c r="L292" s="160">
        <v>25</v>
      </c>
      <c r="M292" s="140">
        <f t="shared" ref="M292:M306" si="141">IF(ISERROR(I292-K292),"",I292-K292)</f>
        <v>0</v>
      </c>
      <c r="N292" s="161">
        <f t="shared" ref="N292:N306" si="142">SUM(O292:U292)</f>
        <v>0</v>
      </c>
      <c r="O292" s="387"/>
      <c r="P292" s="387"/>
      <c r="Q292" s="387"/>
      <c r="R292" s="387"/>
      <c r="S292" s="387"/>
      <c r="T292" s="387"/>
      <c r="U292" s="387"/>
      <c r="V292" s="163">
        <f t="shared" ref="V292:V306" si="143">SUM(X292:AA292)</f>
        <v>0</v>
      </c>
      <c r="W292" s="164" t="str">
        <f t="shared" si="138"/>
        <v/>
      </c>
      <c r="X292" s="163"/>
      <c r="Y292" s="163"/>
      <c r="Z292" s="163"/>
      <c r="AA292" s="163"/>
    </row>
    <row r="293" spans="1:27" ht="20.100000000000001" hidden="1" customHeight="1">
      <c r="A293" s="157">
        <v>200037</v>
      </c>
      <c r="B293" s="166" t="s">
        <v>235</v>
      </c>
      <c r="C293" s="157" t="s">
        <v>211</v>
      </c>
      <c r="D293" s="139">
        <v>5.03</v>
      </c>
      <c r="E293" s="139"/>
      <c r="F293" s="158"/>
      <c r="G293" s="159"/>
      <c r="H293" s="380">
        <f t="shared" si="140"/>
        <v>0</v>
      </c>
      <c r="I293" s="160"/>
      <c r="J293" s="161" t="str">
        <f t="array" ref="J293">IF(ISERROR(G293/I293),"",G293/I293)</f>
        <v/>
      </c>
      <c r="K293" s="162">
        <f t="array" ref="K293">IF(ISERROR(G293/L293),"",G293/L293)</f>
        <v>0</v>
      </c>
      <c r="L293" s="160">
        <v>25</v>
      </c>
      <c r="M293" s="140">
        <f t="shared" si="141"/>
        <v>0</v>
      </c>
      <c r="N293" s="161">
        <f t="shared" si="142"/>
        <v>0</v>
      </c>
      <c r="O293" s="387"/>
      <c r="P293" s="387"/>
      <c r="Q293" s="387"/>
      <c r="R293" s="387"/>
      <c r="S293" s="387"/>
      <c r="T293" s="387"/>
      <c r="U293" s="387"/>
      <c r="V293" s="163">
        <f t="shared" si="143"/>
        <v>0</v>
      </c>
      <c r="W293" s="164" t="str">
        <f t="shared" si="138"/>
        <v/>
      </c>
      <c r="X293" s="163"/>
      <c r="Y293" s="163"/>
      <c r="Z293" s="163"/>
      <c r="AA293" s="163"/>
    </row>
    <row r="294" spans="1:27" ht="20.100000000000001" hidden="1" customHeight="1">
      <c r="A294" s="165">
        <v>200074</v>
      </c>
      <c r="B294" s="166" t="s">
        <v>191</v>
      </c>
      <c r="C294" s="157" t="s">
        <v>201</v>
      </c>
      <c r="D294" s="139">
        <v>5.04</v>
      </c>
      <c r="E294" s="139"/>
      <c r="F294" s="158"/>
      <c r="G294" s="159"/>
      <c r="H294" s="380">
        <f t="shared" si="140"/>
        <v>0</v>
      </c>
      <c r="I294" s="160"/>
      <c r="J294" s="161" t="str">
        <f t="array" ref="J294">IF(ISERROR(G294/I294),"",G294/I294)</f>
        <v/>
      </c>
      <c r="K294" s="162">
        <f t="array" ref="K294">IF(ISERROR(G294/L294),"",G294/L294)</f>
        <v>0</v>
      </c>
      <c r="L294" s="160">
        <v>20</v>
      </c>
      <c r="M294" s="140">
        <f t="shared" si="141"/>
        <v>0</v>
      </c>
      <c r="N294" s="161">
        <f t="shared" si="142"/>
        <v>0</v>
      </c>
      <c r="O294" s="387"/>
      <c r="P294" s="387"/>
      <c r="Q294" s="387"/>
      <c r="R294" s="387"/>
      <c r="S294" s="387"/>
      <c r="T294" s="387"/>
      <c r="U294" s="387"/>
      <c r="V294" s="163">
        <f t="shared" si="143"/>
        <v>0</v>
      </c>
      <c r="W294" s="164" t="str">
        <f t="shared" si="138"/>
        <v/>
      </c>
      <c r="X294" s="163"/>
      <c r="Y294" s="163"/>
      <c r="Z294" s="163"/>
      <c r="AA294" s="163"/>
    </row>
    <row r="295" spans="1:27" ht="20.100000000000001" hidden="1" customHeight="1">
      <c r="A295" s="172">
        <v>200904</v>
      </c>
      <c r="B295" s="174" t="s">
        <v>237</v>
      </c>
      <c r="C295" s="157" t="s">
        <v>219</v>
      </c>
      <c r="D295" s="139">
        <v>5.03</v>
      </c>
      <c r="E295" s="139"/>
      <c r="F295" s="158"/>
      <c r="G295" s="159"/>
      <c r="H295" s="380">
        <f t="shared" si="140"/>
        <v>0</v>
      </c>
      <c r="I295" s="160"/>
      <c r="J295" s="161" t="str">
        <f t="array" ref="J295">IF(ISERROR(G295/I295),"",G295/I295)</f>
        <v/>
      </c>
      <c r="K295" s="162">
        <f t="array" ref="K295">IF(ISERROR(G295/L295),"",G295/L295)</f>
        <v>0</v>
      </c>
      <c r="L295" s="160">
        <v>4</v>
      </c>
      <c r="M295" s="140">
        <f t="shared" si="141"/>
        <v>0</v>
      </c>
      <c r="N295" s="161">
        <f t="shared" si="142"/>
        <v>0</v>
      </c>
      <c r="O295" s="387"/>
      <c r="P295" s="387"/>
      <c r="Q295" s="387"/>
      <c r="R295" s="387"/>
      <c r="S295" s="387"/>
      <c r="T295" s="387"/>
      <c r="U295" s="387"/>
      <c r="V295" s="163">
        <f t="shared" si="143"/>
        <v>0</v>
      </c>
      <c r="W295" s="164" t="str">
        <f t="shared" si="138"/>
        <v/>
      </c>
      <c r="X295" s="163"/>
      <c r="Y295" s="163"/>
      <c r="Z295" s="163"/>
      <c r="AA295" s="163"/>
    </row>
    <row r="296" spans="1:27" ht="20.100000000000001" hidden="1" customHeight="1">
      <c r="A296" s="172">
        <v>200905</v>
      </c>
      <c r="B296" s="174" t="s">
        <v>237</v>
      </c>
      <c r="C296" s="384" t="s">
        <v>210</v>
      </c>
      <c r="D296" s="139">
        <v>5.03</v>
      </c>
      <c r="E296" s="139"/>
      <c r="F296" s="158"/>
      <c r="G296" s="188"/>
      <c r="H296" s="380">
        <f t="shared" si="140"/>
        <v>0</v>
      </c>
      <c r="I296" s="160"/>
      <c r="J296" s="161" t="str">
        <f t="array" ref="J296">IF(ISERROR(G296/I296),"",G296/I296)</f>
        <v/>
      </c>
      <c r="K296" s="162">
        <f t="array" ref="K296">IF(ISERROR(G296/L296),"",G296/L296)</f>
        <v>0</v>
      </c>
      <c r="L296" s="160">
        <v>4</v>
      </c>
      <c r="M296" s="140">
        <f t="shared" si="141"/>
        <v>0</v>
      </c>
      <c r="N296" s="161">
        <f t="shared" si="142"/>
        <v>0</v>
      </c>
      <c r="O296" s="387"/>
      <c r="P296" s="387"/>
      <c r="Q296" s="387"/>
      <c r="R296" s="387"/>
      <c r="S296" s="387"/>
      <c r="T296" s="387"/>
      <c r="U296" s="387"/>
      <c r="V296" s="163">
        <f t="shared" si="143"/>
        <v>0</v>
      </c>
      <c r="W296" s="164" t="str">
        <f t="shared" si="138"/>
        <v/>
      </c>
      <c r="X296" s="163"/>
      <c r="Y296" s="163"/>
      <c r="Z296" s="163"/>
      <c r="AA296" s="163"/>
    </row>
    <row r="297" spans="1:27" ht="20.100000000000001" hidden="1" customHeight="1">
      <c r="A297" s="172">
        <v>200906</v>
      </c>
      <c r="B297" s="174" t="s">
        <v>237</v>
      </c>
      <c r="C297" s="157" t="s">
        <v>206</v>
      </c>
      <c r="D297" s="139">
        <v>5.03</v>
      </c>
      <c r="E297" s="139"/>
      <c r="F297" s="158"/>
      <c r="G297" s="159"/>
      <c r="H297" s="380">
        <f t="shared" si="140"/>
        <v>0</v>
      </c>
      <c r="I297" s="160"/>
      <c r="J297" s="161" t="str">
        <f t="array" ref="J297">IF(ISERROR(G297/I297),"",G297/I297)</f>
        <v/>
      </c>
      <c r="K297" s="162">
        <f t="array" ref="K297">IF(ISERROR(G297/L297),"",G297/L297)</f>
        <v>0</v>
      </c>
      <c r="L297" s="160">
        <v>4</v>
      </c>
      <c r="M297" s="140">
        <f t="shared" si="141"/>
        <v>0</v>
      </c>
      <c r="N297" s="161">
        <f t="shared" si="142"/>
        <v>0</v>
      </c>
      <c r="O297" s="387"/>
      <c r="P297" s="387"/>
      <c r="Q297" s="387"/>
      <c r="R297" s="387"/>
      <c r="S297" s="387"/>
      <c r="T297" s="387"/>
      <c r="U297" s="387"/>
      <c r="V297" s="163">
        <f t="shared" si="143"/>
        <v>0</v>
      </c>
      <c r="W297" s="164" t="str">
        <f t="shared" si="138"/>
        <v/>
      </c>
      <c r="X297" s="163"/>
      <c r="Y297" s="163"/>
      <c r="Z297" s="163"/>
      <c r="AA297" s="163"/>
    </row>
    <row r="298" spans="1:27" ht="20.100000000000001" hidden="1" customHeight="1">
      <c r="A298" s="172">
        <v>200907</v>
      </c>
      <c r="B298" s="174" t="s">
        <v>237</v>
      </c>
      <c r="C298" s="157" t="s">
        <v>193</v>
      </c>
      <c r="D298" s="139">
        <v>5.03</v>
      </c>
      <c r="E298" s="139"/>
      <c r="F298" s="158"/>
      <c r="G298" s="159"/>
      <c r="H298" s="380">
        <f t="shared" si="140"/>
        <v>0</v>
      </c>
      <c r="I298" s="160"/>
      <c r="J298" s="161" t="str">
        <f t="array" ref="J298">IF(ISERROR(G298/I298),"",G298/I298)</f>
        <v/>
      </c>
      <c r="K298" s="162">
        <f t="array" ref="K298">IF(ISERROR(G298/L298),"",G298/L298)</f>
        <v>0</v>
      </c>
      <c r="L298" s="160">
        <v>4</v>
      </c>
      <c r="M298" s="140">
        <f t="shared" si="141"/>
        <v>0</v>
      </c>
      <c r="N298" s="161">
        <f t="shared" si="142"/>
        <v>0</v>
      </c>
      <c r="O298" s="387"/>
      <c r="P298" s="387"/>
      <c r="Q298" s="387"/>
      <c r="R298" s="387"/>
      <c r="S298" s="387"/>
      <c r="T298" s="387"/>
      <c r="U298" s="387"/>
      <c r="V298" s="163">
        <f t="shared" si="143"/>
        <v>0</v>
      </c>
      <c r="W298" s="164" t="str">
        <f t="shared" si="138"/>
        <v/>
      </c>
      <c r="X298" s="163"/>
      <c r="Y298" s="163"/>
      <c r="Z298" s="163"/>
      <c r="AA298" s="163"/>
    </row>
    <row r="299" spans="1:27" ht="20.100000000000001" hidden="1" customHeight="1">
      <c r="A299" s="172">
        <v>200908</v>
      </c>
      <c r="B299" s="174" t="s">
        <v>237</v>
      </c>
      <c r="C299" s="384" t="s">
        <v>238</v>
      </c>
      <c r="D299" s="139">
        <v>5.03</v>
      </c>
      <c r="E299" s="139"/>
      <c r="F299" s="158"/>
      <c r="G299" s="159"/>
      <c r="H299" s="380">
        <f t="shared" si="140"/>
        <v>0</v>
      </c>
      <c r="I299" s="160"/>
      <c r="J299" s="161" t="str">
        <f t="array" ref="J299">IF(ISERROR(G299/I299),"",G299/I299)</f>
        <v/>
      </c>
      <c r="K299" s="162">
        <f t="array" ref="K299">IF(ISERROR(G299/L299),"",G299/L299)</f>
        <v>0</v>
      </c>
      <c r="L299" s="160">
        <v>4</v>
      </c>
      <c r="M299" s="140">
        <f t="shared" si="141"/>
        <v>0</v>
      </c>
      <c r="N299" s="161">
        <f t="shared" si="142"/>
        <v>0</v>
      </c>
      <c r="O299" s="387"/>
      <c r="P299" s="387"/>
      <c r="Q299" s="387"/>
      <c r="R299" s="387"/>
      <c r="S299" s="387"/>
      <c r="T299" s="387"/>
      <c r="U299" s="387"/>
      <c r="V299" s="163">
        <f t="shared" si="143"/>
        <v>0</v>
      </c>
      <c r="W299" s="164" t="str">
        <f t="shared" si="138"/>
        <v/>
      </c>
      <c r="X299" s="163"/>
      <c r="Y299" s="163"/>
      <c r="Z299" s="163"/>
      <c r="AA299" s="163"/>
    </row>
    <row r="300" spans="1:27" ht="20.100000000000001" hidden="1" customHeight="1">
      <c r="A300" s="172">
        <v>200904</v>
      </c>
      <c r="B300" s="174" t="s">
        <v>239</v>
      </c>
      <c r="C300" s="384" t="s">
        <v>219</v>
      </c>
      <c r="D300" s="139">
        <v>5.03</v>
      </c>
      <c r="E300" s="139"/>
      <c r="F300" s="158"/>
      <c r="G300" s="159"/>
      <c r="H300" s="380">
        <f t="shared" si="140"/>
        <v>0</v>
      </c>
      <c r="I300" s="160"/>
      <c r="J300" s="161" t="str">
        <f t="array" ref="J300">IF(ISERROR(G300/I300),"",G300/I300)</f>
        <v/>
      </c>
      <c r="K300" s="162" t="str">
        <f t="array" ref="K300">IF(ISERROR(G300/L300),"",G300/L300)</f>
        <v/>
      </c>
      <c r="L300" s="160"/>
      <c r="M300" s="140" t="str">
        <f t="shared" si="141"/>
        <v/>
      </c>
      <c r="N300" s="161">
        <f t="shared" si="142"/>
        <v>0</v>
      </c>
      <c r="O300" s="387"/>
      <c r="P300" s="387"/>
      <c r="Q300" s="387"/>
      <c r="R300" s="387"/>
      <c r="S300" s="387"/>
      <c r="T300" s="387"/>
      <c r="U300" s="387"/>
      <c r="V300" s="163">
        <f t="shared" si="143"/>
        <v>0</v>
      </c>
      <c r="W300" s="164" t="str">
        <f t="shared" si="138"/>
        <v/>
      </c>
      <c r="X300" s="163"/>
      <c r="Y300" s="163"/>
      <c r="Z300" s="163"/>
      <c r="AA300" s="163"/>
    </row>
    <row r="301" spans="1:27" ht="20.100000000000001" hidden="1" customHeight="1">
      <c r="A301" s="172">
        <v>200905</v>
      </c>
      <c r="B301" s="174" t="s">
        <v>239</v>
      </c>
      <c r="C301" s="384" t="s">
        <v>210</v>
      </c>
      <c r="D301" s="139">
        <v>5.03</v>
      </c>
      <c r="E301" s="139"/>
      <c r="F301" s="158"/>
      <c r="G301" s="159"/>
      <c r="H301" s="380">
        <f t="shared" si="140"/>
        <v>0</v>
      </c>
      <c r="I301" s="160"/>
      <c r="J301" s="161" t="str">
        <f t="array" ref="J301">IF(ISERROR(G301/I301),"",G301/I301)</f>
        <v/>
      </c>
      <c r="K301" s="162" t="str">
        <f t="array" ref="K301">IF(ISERROR(G301/L301),"",G301/L301)</f>
        <v/>
      </c>
      <c r="L301" s="160"/>
      <c r="M301" s="140" t="str">
        <f t="shared" si="141"/>
        <v/>
      </c>
      <c r="N301" s="161">
        <f t="shared" si="142"/>
        <v>0</v>
      </c>
      <c r="O301" s="387"/>
      <c r="P301" s="387"/>
      <c r="Q301" s="387"/>
      <c r="R301" s="387"/>
      <c r="S301" s="387"/>
      <c r="T301" s="387"/>
      <c r="U301" s="387"/>
      <c r="V301" s="163">
        <f t="shared" si="143"/>
        <v>0</v>
      </c>
      <c r="W301" s="164" t="str">
        <f t="shared" si="138"/>
        <v/>
      </c>
      <c r="X301" s="163"/>
      <c r="Y301" s="163"/>
      <c r="Z301" s="163"/>
      <c r="AA301" s="163"/>
    </row>
    <row r="302" spans="1:27" ht="20.100000000000001" hidden="1" customHeight="1">
      <c r="A302" s="172">
        <v>200904</v>
      </c>
      <c r="B302" s="174" t="s">
        <v>239</v>
      </c>
      <c r="C302" s="384" t="s">
        <v>193</v>
      </c>
      <c r="D302" s="139">
        <v>5.03</v>
      </c>
      <c r="E302" s="139"/>
      <c r="F302" s="158"/>
      <c r="G302" s="159"/>
      <c r="H302" s="380">
        <f t="shared" si="140"/>
        <v>0</v>
      </c>
      <c r="I302" s="160"/>
      <c r="J302" s="161" t="str">
        <f t="array" ref="J302">IF(ISERROR(G302/I302),"",G302/I302)</f>
        <v/>
      </c>
      <c r="K302" s="162" t="str">
        <f t="array" ref="K302">IF(ISERROR(G302/L302),"",G302/L302)</f>
        <v/>
      </c>
      <c r="L302" s="160"/>
      <c r="M302" s="140" t="str">
        <f t="shared" si="141"/>
        <v/>
      </c>
      <c r="N302" s="161">
        <f t="shared" si="142"/>
        <v>0</v>
      </c>
      <c r="O302" s="387"/>
      <c r="P302" s="387"/>
      <c r="Q302" s="387"/>
      <c r="R302" s="387"/>
      <c r="S302" s="387"/>
      <c r="T302" s="387"/>
      <c r="U302" s="387"/>
      <c r="V302" s="163">
        <f t="shared" si="143"/>
        <v>0</v>
      </c>
      <c r="W302" s="164" t="str">
        <f t="shared" si="138"/>
        <v/>
      </c>
      <c r="X302" s="163"/>
      <c r="Y302" s="163"/>
      <c r="Z302" s="163"/>
      <c r="AA302" s="163"/>
    </row>
    <row r="303" spans="1:27" ht="20.100000000000001" hidden="1" customHeight="1">
      <c r="A303" s="172">
        <v>200904</v>
      </c>
      <c r="B303" s="174" t="s">
        <v>239</v>
      </c>
      <c r="C303" s="384" t="s">
        <v>238</v>
      </c>
      <c r="D303" s="139">
        <v>5.03</v>
      </c>
      <c r="E303" s="139"/>
      <c r="F303" s="158"/>
      <c r="G303" s="159"/>
      <c r="H303" s="380">
        <f t="shared" si="140"/>
        <v>0</v>
      </c>
      <c r="I303" s="160"/>
      <c r="J303" s="161" t="str">
        <f t="array" ref="J303">IF(ISERROR(G303/I303),"",G303/I303)</f>
        <v/>
      </c>
      <c r="K303" s="162" t="str">
        <f t="array" ref="K303">IF(ISERROR(G303/L303),"",G303/L303)</f>
        <v/>
      </c>
      <c r="L303" s="160"/>
      <c r="M303" s="140" t="str">
        <f t="shared" si="141"/>
        <v/>
      </c>
      <c r="N303" s="161">
        <f t="shared" si="142"/>
        <v>0</v>
      </c>
      <c r="O303" s="387"/>
      <c r="P303" s="387"/>
      <c r="Q303" s="387"/>
      <c r="R303" s="387"/>
      <c r="S303" s="387"/>
      <c r="T303" s="387"/>
      <c r="U303" s="387"/>
      <c r="V303" s="163">
        <f t="shared" si="143"/>
        <v>0</v>
      </c>
      <c r="W303" s="164" t="str">
        <f t="shared" si="138"/>
        <v/>
      </c>
      <c r="X303" s="163"/>
      <c r="Y303" s="163"/>
      <c r="Z303" s="163"/>
      <c r="AA303" s="163"/>
    </row>
    <row r="304" spans="1:27" ht="20.100000000000001" hidden="1" customHeight="1">
      <c r="A304" s="172">
        <v>200908</v>
      </c>
      <c r="B304" s="174" t="s">
        <v>239</v>
      </c>
      <c r="C304" s="384" t="s">
        <v>206</v>
      </c>
      <c r="D304" s="139">
        <v>5.03</v>
      </c>
      <c r="E304" s="139"/>
      <c r="F304" s="158"/>
      <c r="G304" s="159"/>
      <c r="H304" s="380">
        <f t="shared" si="140"/>
        <v>0</v>
      </c>
      <c r="I304" s="160"/>
      <c r="J304" s="161" t="str">
        <f t="array" ref="J304">IF(ISERROR(G304/I304),"",G304/I304)</f>
        <v/>
      </c>
      <c r="K304" s="162" t="str">
        <f t="array" ref="K304">IF(ISERROR(G304/L304),"",G304/L304)</f>
        <v/>
      </c>
      <c r="L304" s="160"/>
      <c r="M304" s="140" t="str">
        <f t="shared" si="141"/>
        <v/>
      </c>
      <c r="N304" s="161">
        <f t="shared" si="142"/>
        <v>0</v>
      </c>
      <c r="O304" s="387"/>
      <c r="P304" s="387"/>
      <c r="Q304" s="387"/>
      <c r="R304" s="387"/>
      <c r="S304" s="387"/>
      <c r="T304" s="387"/>
      <c r="U304" s="387"/>
      <c r="V304" s="163">
        <f t="shared" si="143"/>
        <v>0</v>
      </c>
      <c r="W304" s="164" t="str">
        <f t="shared" si="138"/>
        <v/>
      </c>
      <c r="X304" s="163"/>
      <c r="Y304" s="163"/>
      <c r="Z304" s="163"/>
      <c r="AA304" s="163"/>
    </row>
    <row r="305" spans="1:27" ht="20.100000000000001" hidden="1" customHeight="1">
      <c r="A305" s="165">
        <v>200096</v>
      </c>
      <c r="B305" s="166" t="s">
        <v>240</v>
      </c>
      <c r="C305" s="157" t="s">
        <v>211</v>
      </c>
      <c r="D305" s="139">
        <v>5.0599999999999996</v>
      </c>
      <c r="E305" s="139"/>
      <c r="F305" s="158"/>
      <c r="G305" s="159"/>
      <c r="H305" s="380">
        <f t="shared" si="140"/>
        <v>0</v>
      </c>
      <c r="I305" s="160"/>
      <c r="J305" s="161" t="str">
        <f t="array" ref="J305">IF(ISERROR(G305/I305),"",G305/I305)</f>
        <v/>
      </c>
      <c r="K305" s="162">
        <f t="array" ref="K305">IF(ISERROR(G305/L305),"",G305/L305)</f>
        <v>0</v>
      </c>
      <c r="L305" s="160">
        <v>25</v>
      </c>
      <c r="M305" s="140">
        <f t="shared" si="141"/>
        <v>0</v>
      </c>
      <c r="N305" s="161">
        <f t="shared" si="142"/>
        <v>0</v>
      </c>
      <c r="O305" s="387"/>
      <c r="P305" s="387"/>
      <c r="Q305" s="387"/>
      <c r="R305" s="387"/>
      <c r="S305" s="387"/>
      <c r="T305" s="387"/>
      <c r="U305" s="387"/>
      <c r="V305" s="163">
        <f t="shared" si="143"/>
        <v>0</v>
      </c>
      <c r="W305" s="164" t="str">
        <f t="shared" si="138"/>
        <v/>
      </c>
      <c r="X305" s="163"/>
      <c r="Y305" s="163"/>
      <c r="Z305" s="163"/>
      <c r="AA305" s="163"/>
    </row>
    <row r="306" spans="1:27" ht="20.100000000000001" hidden="1" customHeight="1">
      <c r="A306" s="165">
        <v>200097</v>
      </c>
      <c r="B306" s="166" t="s">
        <v>240</v>
      </c>
      <c r="C306" s="157" t="s">
        <v>236</v>
      </c>
      <c r="D306" s="139">
        <v>5.0599999999999996</v>
      </c>
      <c r="E306" s="139"/>
      <c r="F306" s="158"/>
      <c r="G306" s="159"/>
      <c r="H306" s="380">
        <f t="shared" si="140"/>
        <v>0</v>
      </c>
      <c r="I306" s="160"/>
      <c r="J306" s="161" t="str">
        <f t="array" ref="J306">IF(ISERROR(G306/I306),"",G306/I306)</f>
        <v/>
      </c>
      <c r="K306" s="162">
        <f t="array" ref="K306">IF(ISERROR(G306/L306),"",G306/L306)</f>
        <v>0</v>
      </c>
      <c r="L306" s="160">
        <v>25</v>
      </c>
      <c r="M306" s="140">
        <f t="shared" si="141"/>
        <v>0</v>
      </c>
      <c r="N306" s="161">
        <f t="shared" si="142"/>
        <v>0</v>
      </c>
      <c r="O306" s="387"/>
      <c r="P306" s="387"/>
      <c r="Q306" s="387"/>
      <c r="R306" s="387"/>
      <c r="S306" s="387"/>
      <c r="T306" s="387"/>
      <c r="U306" s="387"/>
      <c r="V306" s="163">
        <f t="shared" si="143"/>
        <v>0</v>
      </c>
      <c r="W306" s="164" t="str">
        <f t="shared" si="138"/>
        <v/>
      </c>
      <c r="X306" s="163"/>
      <c r="Y306" s="163"/>
      <c r="Z306" s="163"/>
      <c r="AA306" s="163"/>
    </row>
    <row r="307" spans="1:27" ht="20.100000000000001" hidden="1" customHeight="1">
      <c r="A307" s="465" t="s">
        <v>241</v>
      </c>
      <c r="B307" s="466"/>
      <c r="C307" s="388" t="s">
        <v>209</v>
      </c>
      <c r="D307" s="177"/>
      <c r="E307" s="177"/>
      <c r="F307" s="178"/>
      <c r="G307" s="179">
        <f>SUM(G292:G306)</f>
        <v>0</v>
      </c>
      <c r="H307" s="180">
        <f>SUM(H292:H306)</f>
        <v>0</v>
      </c>
      <c r="I307" s="180">
        <f>SUM(I292:I306)</f>
        <v>0</v>
      </c>
      <c r="J307" s="161" t="str">
        <f t="array" ref="J307">IF(ISERROR(G307/I307),"",G307/I307)</f>
        <v/>
      </c>
      <c r="K307" s="180">
        <f>SUM(K292:K306)</f>
        <v>0</v>
      </c>
      <c r="L307" s="180"/>
      <c r="M307" s="185">
        <f>SUM(M292:M306)</f>
        <v>0</v>
      </c>
      <c r="N307" s="180">
        <f>SUM(N292:N306)</f>
        <v>0</v>
      </c>
      <c r="O307" s="182">
        <f>SUM(O292:O306)</f>
        <v>0</v>
      </c>
      <c r="P307" s="182">
        <f>SUM(P292:P306)</f>
        <v>0</v>
      </c>
      <c r="Q307" s="182">
        <f>SUM(Q292:Q306)</f>
        <v>0</v>
      </c>
      <c r="R307" s="182"/>
      <c r="S307" s="182">
        <f>SUM(S292:S306)</f>
        <v>0</v>
      </c>
      <c r="T307" s="182">
        <f>SUM(T292:T306)</f>
        <v>0</v>
      </c>
      <c r="U307" s="182">
        <f>SUM(U292:U306)</f>
        <v>0</v>
      </c>
      <c r="V307" s="183">
        <f>SUM(V292:V306)</f>
        <v>0</v>
      </c>
      <c r="W307" s="164" t="str">
        <f t="shared" si="138"/>
        <v/>
      </c>
      <c r="X307" s="183">
        <f>SUM(X292:X306)</f>
        <v>0</v>
      </c>
      <c r="Y307" s="183">
        <f>SUM(Y292:Y306)</f>
        <v>0</v>
      </c>
      <c r="Z307" s="183">
        <f>SUM(Z292:Z306)</f>
        <v>0</v>
      </c>
      <c r="AA307" s="183">
        <f>SUM(AA292:AA306)</f>
        <v>0</v>
      </c>
    </row>
    <row r="308" spans="1:27" ht="20.100000000000001" hidden="1" customHeight="1">
      <c r="A308" s="165">
        <v>200544</v>
      </c>
      <c r="B308" s="166" t="s">
        <v>242</v>
      </c>
      <c r="C308" s="157" t="s">
        <v>186</v>
      </c>
      <c r="D308" s="139">
        <v>5.04</v>
      </c>
      <c r="E308" s="139"/>
      <c r="F308" s="158"/>
      <c r="G308" s="159"/>
      <c r="H308" s="380">
        <f t="shared" ref="H308:H312" si="144">D308*G308</f>
        <v>0</v>
      </c>
      <c r="I308" s="160"/>
      <c r="J308" s="161" t="str">
        <f t="array" ref="J308">IF(ISERROR(G308/I308),"",G308/I308)</f>
        <v/>
      </c>
      <c r="K308" s="162">
        <f t="array" ref="K308">IF(ISERROR(G308/L308),"",G308/L308)</f>
        <v>0</v>
      </c>
      <c r="L308" s="160">
        <v>22</v>
      </c>
      <c r="M308" s="140">
        <f t="shared" ref="M308:M312" si="145">IF(ISERROR(I308-K308),"",I308-K308)</f>
        <v>0</v>
      </c>
      <c r="N308" s="161">
        <f t="shared" ref="N308:N312" si="146">SUM(O308:U308)</f>
        <v>0</v>
      </c>
      <c r="O308" s="387"/>
      <c r="P308" s="387"/>
      <c r="Q308" s="387"/>
      <c r="R308" s="387"/>
      <c r="S308" s="387"/>
      <c r="T308" s="387"/>
      <c r="U308" s="387"/>
      <c r="V308" s="163">
        <f t="shared" ref="V308:V312" si="147">SUM(X308:AA308)</f>
        <v>0</v>
      </c>
      <c r="W308" s="164" t="str">
        <f t="shared" si="138"/>
        <v/>
      </c>
      <c r="X308" s="163"/>
      <c r="Y308" s="163"/>
      <c r="Z308" s="163"/>
      <c r="AA308" s="163"/>
    </row>
    <row r="309" spans="1:27" ht="20.100000000000001" hidden="1" customHeight="1">
      <c r="A309" s="165">
        <v>200545</v>
      </c>
      <c r="B309" s="166" t="s">
        <v>242</v>
      </c>
      <c r="C309" s="157" t="s">
        <v>193</v>
      </c>
      <c r="D309" s="139">
        <v>5.04</v>
      </c>
      <c r="E309" s="139"/>
      <c r="F309" s="158"/>
      <c r="G309" s="159"/>
      <c r="H309" s="380">
        <f t="shared" si="144"/>
        <v>0</v>
      </c>
      <c r="I309" s="160"/>
      <c r="J309" s="161" t="str">
        <f t="array" ref="J309">IF(ISERROR(G309/I309),"",G309/I309)</f>
        <v/>
      </c>
      <c r="K309" s="162">
        <f t="array" ref="K309">IF(ISERROR(G309/L309),"",G309/L309)</f>
        <v>0</v>
      </c>
      <c r="L309" s="160">
        <v>22</v>
      </c>
      <c r="M309" s="140">
        <f t="shared" si="145"/>
        <v>0</v>
      </c>
      <c r="N309" s="161">
        <f t="shared" si="146"/>
        <v>0</v>
      </c>
      <c r="O309" s="387"/>
      <c r="P309" s="387"/>
      <c r="Q309" s="387"/>
      <c r="R309" s="387"/>
      <c r="S309" s="387"/>
      <c r="T309" s="387"/>
      <c r="U309" s="387"/>
      <c r="V309" s="163">
        <f t="shared" si="147"/>
        <v>0</v>
      </c>
      <c r="W309" s="164" t="str">
        <f t="shared" si="138"/>
        <v/>
      </c>
      <c r="X309" s="163"/>
      <c r="Y309" s="163"/>
      <c r="Z309" s="163"/>
      <c r="AA309" s="163"/>
    </row>
    <row r="310" spans="1:27" ht="20.100000000000001" hidden="1" customHeight="1">
      <c r="A310" s="165">
        <v>200546</v>
      </c>
      <c r="B310" s="166" t="s">
        <v>242</v>
      </c>
      <c r="C310" s="157" t="s">
        <v>211</v>
      </c>
      <c r="D310" s="139">
        <v>5.04</v>
      </c>
      <c r="E310" s="139"/>
      <c r="F310" s="158"/>
      <c r="G310" s="159"/>
      <c r="H310" s="380">
        <f t="shared" si="144"/>
        <v>0</v>
      </c>
      <c r="I310" s="160"/>
      <c r="J310" s="161" t="str">
        <f t="array" ref="J310">IF(ISERROR(G310/I310),"",G310/I310)</f>
        <v/>
      </c>
      <c r="K310" s="162">
        <f t="array" ref="K310">IF(ISERROR(G310/L310),"",G310/L310)</f>
        <v>0</v>
      </c>
      <c r="L310" s="160">
        <v>22</v>
      </c>
      <c r="M310" s="140">
        <f t="shared" si="145"/>
        <v>0</v>
      </c>
      <c r="N310" s="161">
        <f t="shared" si="146"/>
        <v>0</v>
      </c>
      <c r="O310" s="387"/>
      <c r="P310" s="387"/>
      <c r="Q310" s="387"/>
      <c r="R310" s="387"/>
      <c r="S310" s="387"/>
      <c r="T310" s="387"/>
      <c r="U310" s="387"/>
      <c r="V310" s="163">
        <f t="shared" si="147"/>
        <v>0</v>
      </c>
      <c r="W310" s="164" t="str">
        <f t="shared" si="138"/>
        <v/>
      </c>
      <c r="X310" s="163"/>
      <c r="Y310" s="163"/>
      <c r="Z310" s="163"/>
      <c r="AA310" s="163"/>
    </row>
    <row r="311" spans="1:27" ht="20.100000000000001" hidden="1" customHeight="1">
      <c r="A311" s="165">
        <v>200547</v>
      </c>
      <c r="B311" s="166" t="s">
        <v>242</v>
      </c>
      <c r="C311" s="157" t="s">
        <v>202</v>
      </c>
      <c r="D311" s="139">
        <v>5.04</v>
      </c>
      <c r="E311" s="139"/>
      <c r="F311" s="158"/>
      <c r="G311" s="159"/>
      <c r="H311" s="380">
        <f t="shared" si="144"/>
        <v>0</v>
      </c>
      <c r="I311" s="160"/>
      <c r="J311" s="161" t="str">
        <f t="array" ref="J311">IF(ISERROR(G311/I311),"",G311/I311)</f>
        <v/>
      </c>
      <c r="K311" s="162">
        <f t="array" ref="K311">IF(ISERROR(G311/L311),"",G311/L311)</f>
        <v>0</v>
      </c>
      <c r="L311" s="160">
        <v>22</v>
      </c>
      <c r="M311" s="140">
        <f t="shared" si="145"/>
        <v>0</v>
      </c>
      <c r="N311" s="161">
        <f t="shared" si="146"/>
        <v>0</v>
      </c>
      <c r="O311" s="387"/>
      <c r="P311" s="387"/>
      <c r="Q311" s="387"/>
      <c r="R311" s="387"/>
      <c r="S311" s="387"/>
      <c r="T311" s="387"/>
      <c r="U311" s="387"/>
      <c r="V311" s="163">
        <f t="shared" si="147"/>
        <v>0</v>
      </c>
      <c r="W311" s="164" t="str">
        <f t="shared" si="138"/>
        <v/>
      </c>
      <c r="X311" s="163"/>
      <c r="Y311" s="163"/>
      <c r="Z311" s="163"/>
      <c r="AA311" s="163"/>
    </row>
    <row r="312" spans="1:27" ht="20.100000000000001" hidden="1" customHeight="1">
      <c r="A312" s="165">
        <v>200548</v>
      </c>
      <c r="B312" s="166" t="s">
        <v>242</v>
      </c>
      <c r="C312" s="157" t="s">
        <v>243</v>
      </c>
      <c r="D312" s="139">
        <v>5.04</v>
      </c>
      <c r="E312" s="139"/>
      <c r="F312" s="158"/>
      <c r="G312" s="159"/>
      <c r="H312" s="380">
        <f t="shared" si="144"/>
        <v>0</v>
      </c>
      <c r="I312" s="160"/>
      <c r="J312" s="161" t="str">
        <f t="array" ref="J312">IF(ISERROR(G312/I312),"",G312/I312)</f>
        <v/>
      </c>
      <c r="K312" s="162">
        <f t="array" ref="K312">IF(ISERROR(G312/L312),"",G312/L312)</f>
        <v>0</v>
      </c>
      <c r="L312" s="160">
        <v>22</v>
      </c>
      <c r="M312" s="140">
        <f t="shared" si="145"/>
        <v>0</v>
      </c>
      <c r="N312" s="161">
        <f t="shared" si="146"/>
        <v>0</v>
      </c>
      <c r="O312" s="387"/>
      <c r="P312" s="387"/>
      <c r="Q312" s="387"/>
      <c r="R312" s="387"/>
      <c r="S312" s="387"/>
      <c r="T312" s="387"/>
      <c r="U312" s="387"/>
      <c r="V312" s="163">
        <f t="shared" si="147"/>
        <v>0</v>
      </c>
      <c r="W312" s="164" t="str">
        <f t="shared" si="138"/>
        <v/>
      </c>
      <c r="X312" s="163"/>
      <c r="Y312" s="163"/>
      <c r="Z312" s="163"/>
      <c r="AA312" s="163"/>
    </row>
    <row r="313" spans="1:27" ht="20.100000000000001" hidden="1" customHeight="1">
      <c r="A313" s="165">
        <v>201407</v>
      </c>
      <c r="B313" s="166" t="s">
        <v>475</v>
      </c>
      <c r="C313" s="232" t="s">
        <v>477</v>
      </c>
      <c r="D313" s="139">
        <v>5.03</v>
      </c>
      <c r="E313" s="139"/>
      <c r="F313" s="158"/>
      <c r="G313" s="159"/>
      <c r="H313" s="380"/>
      <c r="I313" s="160"/>
      <c r="J313" s="161"/>
      <c r="K313" s="162"/>
      <c r="L313" s="160"/>
      <c r="M313" s="140"/>
      <c r="N313" s="161"/>
      <c r="O313" s="387"/>
      <c r="P313" s="387"/>
      <c r="Q313" s="387"/>
      <c r="R313" s="387"/>
      <c r="S313" s="387"/>
      <c r="T313" s="387"/>
      <c r="U313" s="387"/>
      <c r="V313" s="163"/>
      <c r="W313" s="164"/>
      <c r="X313" s="163"/>
      <c r="Y313" s="163"/>
      <c r="Z313" s="163"/>
      <c r="AA313" s="163"/>
    </row>
    <row r="314" spans="1:27" ht="20.100000000000001" hidden="1" customHeight="1">
      <c r="A314" s="165">
        <v>200549</v>
      </c>
      <c r="B314" s="166" t="s">
        <v>242</v>
      </c>
      <c r="C314" s="157" t="s">
        <v>188</v>
      </c>
      <c r="D314" s="139">
        <v>5.04</v>
      </c>
      <c r="E314" s="139"/>
      <c r="F314" s="158"/>
      <c r="G314" s="159"/>
      <c r="H314" s="380">
        <f t="shared" ref="H314" si="148">D314*G314</f>
        <v>0</v>
      </c>
      <c r="I314" s="160"/>
      <c r="J314" s="161" t="str">
        <f t="array" ref="J314">IF(ISERROR(G314/I314),"",G314/I314)</f>
        <v/>
      </c>
      <c r="K314" s="162">
        <f t="array" ref="K314">IF(ISERROR(G314/L314),"",G314/L314)</f>
        <v>0</v>
      </c>
      <c r="L314" s="160">
        <v>22</v>
      </c>
      <c r="M314" s="140">
        <f t="shared" ref="M314" si="149">IF(ISERROR(I314-K314),"",I314-K314)</f>
        <v>0</v>
      </c>
      <c r="N314" s="161">
        <f t="shared" ref="N314" si="150">SUM(O314:U314)</f>
        <v>0</v>
      </c>
      <c r="O314" s="387"/>
      <c r="P314" s="387"/>
      <c r="Q314" s="387"/>
      <c r="R314" s="387"/>
      <c r="S314" s="387"/>
      <c r="T314" s="387"/>
      <c r="U314" s="387"/>
      <c r="V314" s="163">
        <f t="shared" ref="V314" si="151">SUM(X314:AA314)</f>
        <v>0</v>
      </c>
      <c r="W314" s="164" t="str">
        <f t="shared" ref="W314:W319" si="152">IF(ISERROR(V314/G314),"",V314/G314)</f>
        <v/>
      </c>
      <c r="X314" s="163"/>
      <c r="Y314" s="163"/>
      <c r="Z314" s="163"/>
      <c r="AA314" s="163"/>
    </row>
    <row r="315" spans="1:27" ht="20.100000000000001" hidden="1" customHeight="1">
      <c r="A315" s="465" t="s">
        <v>244</v>
      </c>
      <c r="B315" s="466"/>
      <c r="C315" s="388" t="s">
        <v>209</v>
      </c>
      <c r="D315" s="177"/>
      <c r="E315" s="177"/>
      <c r="F315" s="178"/>
      <c r="G315" s="179">
        <f>SUM(G308:G314)</f>
        <v>0</v>
      </c>
      <c r="H315" s="180">
        <f>SUM(H308:H314)</f>
        <v>0</v>
      </c>
      <c r="I315" s="180">
        <f>SUM(I308:I314)</f>
        <v>0</v>
      </c>
      <c r="J315" s="161" t="str">
        <f t="array" ref="J315">IF(ISERROR(G315/I315),"",G315/I315)</f>
        <v/>
      </c>
      <c r="K315" s="180">
        <f>SUM(K308:K314)</f>
        <v>0</v>
      </c>
      <c r="L315" s="181"/>
      <c r="M315" s="185">
        <f>SUM(M308:M314)</f>
        <v>0</v>
      </c>
      <c r="N315" s="180">
        <f>SUM(N308:N314)</f>
        <v>0</v>
      </c>
      <c r="O315" s="182">
        <f>SUM(O308:O314)</f>
        <v>0</v>
      </c>
      <c r="P315" s="182">
        <f>SUM(P308:P314)</f>
        <v>0</v>
      </c>
      <c r="Q315" s="182">
        <f>SUM(Q308:Q314)</f>
        <v>0</v>
      </c>
      <c r="R315" s="182"/>
      <c r="S315" s="182">
        <f>SUM(S308:S314)</f>
        <v>0</v>
      </c>
      <c r="T315" s="182">
        <f>SUM(T308:T314)</f>
        <v>0</v>
      </c>
      <c r="U315" s="182">
        <f>SUM(U308:U314)</f>
        <v>0</v>
      </c>
      <c r="V315" s="183">
        <f>SUM(V308:V314)</f>
        <v>0</v>
      </c>
      <c r="W315" s="164" t="str">
        <f t="shared" si="152"/>
        <v/>
      </c>
      <c r="X315" s="183">
        <f>SUM(X308:X314)</f>
        <v>0</v>
      </c>
      <c r="Y315" s="183">
        <f>SUM(Y308:Y314)</f>
        <v>0</v>
      </c>
      <c r="Z315" s="183">
        <f>SUM(Z308:Z314)</f>
        <v>0</v>
      </c>
      <c r="AA315" s="183">
        <f>SUM(AA308:AA314)</f>
        <v>0</v>
      </c>
    </row>
    <row r="316" spans="1:27" ht="20.100000000000001" hidden="1" customHeight="1">
      <c r="A316" s="157">
        <v>200112</v>
      </c>
      <c r="B316" s="175" t="s">
        <v>245</v>
      </c>
      <c r="C316" s="385"/>
      <c r="D316" s="139">
        <v>3.65</v>
      </c>
      <c r="E316" s="139"/>
      <c r="F316" s="189"/>
      <c r="G316" s="159"/>
      <c r="H316" s="380">
        <f t="shared" ref="H316:H319" si="153">D316*G316</f>
        <v>0</v>
      </c>
      <c r="I316" s="160"/>
      <c r="J316" s="161" t="str">
        <f t="array" ref="J316">IF(ISERROR(G316/I316),"",G316/I316)</f>
        <v/>
      </c>
      <c r="K316" s="380">
        <f t="array" ref="K316">IF(ISERROR(G316/L316),"",G316/L316)</f>
        <v>0</v>
      </c>
      <c r="L316" s="160">
        <v>5</v>
      </c>
      <c r="M316" s="140">
        <f t="shared" ref="M316:M319" si="154">IF(ISERROR(I316-K316),"",I316-K316)</f>
        <v>0</v>
      </c>
      <c r="N316" s="161">
        <f t="shared" ref="N316:N319" si="155">SUM(O316:U316)</f>
        <v>0</v>
      </c>
      <c r="O316" s="387"/>
      <c r="P316" s="387"/>
      <c r="Q316" s="387"/>
      <c r="R316" s="387"/>
      <c r="S316" s="387"/>
      <c r="T316" s="387"/>
      <c r="U316" s="387"/>
      <c r="V316" s="163">
        <f t="shared" ref="V316:V319" si="156">SUM(X316:AA316)</f>
        <v>0</v>
      </c>
      <c r="W316" s="164" t="str">
        <f t="shared" si="152"/>
        <v/>
      </c>
      <c r="X316" s="163"/>
      <c r="Y316" s="163"/>
      <c r="Z316" s="163"/>
      <c r="AA316" s="163"/>
    </row>
    <row r="317" spans="1:27" ht="20.100000000000001" hidden="1" customHeight="1">
      <c r="A317" s="157">
        <v>200116</v>
      </c>
      <c r="B317" s="175" t="s">
        <v>246</v>
      </c>
      <c r="C317" s="385"/>
      <c r="D317" s="139">
        <v>6.58</v>
      </c>
      <c r="E317" s="139"/>
      <c r="F317" s="158"/>
      <c r="G317" s="159"/>
      <c r="H317" s="380">
        <f t="shared" si="153"/>
        <v>0</v>
      </c>
      <c r="I317" s="160"/>
      <c r="J317" s="161" t="str">
        <f t="array" ref="J317">IF(ISERROR(G317/I317),"",G317/I317)</f>
        <v/>
      </c>
      <c r="K317" s="162">
        <f t="array" ref="K317">IF(ISERROR(G317/L317),"",G317/L317)</f>
        <v>0</v>
      </c>
      <c r="L317" s="160">
        <v>5</v>
      </c>
      <c r="M317" s="140">
        <f t="shared" si="154"/>
        <v>0</v>
      </c>
      <c r="N317" s="161">
        <f t="shared" si="155"/>
        <v>0</v>
      </c>
      <c r="O317" s="387"/>
      <c r="P317" s="387"/>
      <c r="Q317" s="387"/>
      <c r="R317" s="387"/>
      <c r="S317" s="387"/>
      <c r="T317" s="387"/>
      <c r="U317" s="387"/>
      <c r="V317" s="163">
        <f t="shared" si="156"/>
        <v>0</v>
      </c>
      <c r="W317" s="164" t="str">
        <f t="shared" si="152"/>
        <v/>
      </c>
      <c r="X317" s="163"/>
      <c r="Y317" s="163"/>
      <c r="Z317" s="163"/>
      <c r="AA317" s="163"/>
    </row>
    <row r="318" spans="1:27" ht="20.100000000000001" hidden="1" customHeight="1">
      <c r="A318" s="157">
        <v>200120</v>
      </c>
      <c r="B318" s="175" t="s">
        <v>247</v>
      </c>
      <c r="C318" s="385"/>
      <c r="D318" s="139">
        <v>7.8</v>
      </c>
      <c r="E318" s="139"/>
      <c r="F318" s="158"/>
      <c r="G318" s="159"/>
      <c r="H318" s="380">
        <f t="shared" si="153"/>
        <v>0</v>
      </c>
      <c r="I318" s="160"/>
      <c r="J318" s="161" t="str">
        <f t="array" ref="J318">IF(ISERROR(G318/I318),"",G318/I318)</f>
        <v/>
      </c>
      <c r="K318" s="162">
        <f t="array" ref="K318">IF(ISERROR(G318/L318),"",G318/L318)</f>
        <v>0</v>
      </c>
      <c r="L318" s="160">
        <v>4.5999999999999996</v>
      </c>
      <c r="M318" s="140">
        <f t="shared" si="154"/>
        <v>0</v>
      </c>
      <c r="N318" s="161">
        <f t="shared" si="155"/>
        <v>0</v>
      </c>
      <c r="O318" s="387"/>
      <c r="P318" s="387"/>
      <c r="Q318" s="387"/>
      <c r="R318" s="387"/>
      <c r="S318" s="387"/>
      <c r="T318" s="387"/>
      <c r="U318" s="387"/>
      <c r="V318" s="163">
        <f t="shared" si="156"/>
        <v>0</v>
      </c>
      <c r="W318" s="164" t="str">
        <f t="shared" si="152"/>
        <v/>
      </c>
      <c r="X318" s="163"/>
      <c r="Y318" s="163"/>
      <c r="Z318" s="163"/>
      <c r="AA318" s="163"/>
    </row>
    <row r="319" spans="1:27" ht="20.100000000000001" hidden="1" customHeight="1">
      <c r="A319" s="157">
        <v>200528</v>
      </c>
      <c r="B319" s="175" t="s">
        <v>248</v>
      </c>
      <c r="C319" s="385"/>
      <c r="D319" s="139">
        <v>4.4000000000000004</v>
      </c>
      <c r="E319" s="139"/>
      <c r="F319" s="158"/>
      <c r="G319" s="159"/>
      <c r="H319" s="380">
        <f t="shared" si="153"/>
        <v>0</v>
      </c>
      <c r="I319" s="160"/>
      <c r="J319" s="161" t="str">
        <f t="array" ref="J319">IF(ISERROR(G319/I319),"",G319/I319)</f>
        <v/>
      </c>
      <c r="K319" s="162">
        <f t="array" ref="K319">IF(ISERROR(G319/L319),"",G319/L319)</f>
        <v>0</v>
      </c>
      <c r="L319" s="160">
        <v>5.8</v>
      </c>
      <c r="M319" s="140">
        <f t="shared" si="154"/>
        <v>0</v>
      </c>
      <c r="N319" s="161">
        <f t="shared" si="155"/>
        <v>0</v>
      </c>
      <c r="O319" s="387"/>
      <c r="P319" s="387"/>
      <c r="Q319" s="387"/>
      <c r="R319" s="387"/>
      <c r="S319" s="387"/>
      <c r="T319" s="387"/>
      <c r="U319" s="387"/>
      <c r="V319" s="163">
        <f t="shared" si="156"/>
        <v>0</v>
      </c>
      <c r="W319" s="164" t="str">
        <f t="shared" si="152"/>
        <v/>
      </c>
      <c r="X319" s="163"/>
      <c r="Y319" s="163"/>
      <c r="Z319" s="163"/>
      <c r="AA319" s="163"/>
    </row>
    <row r="320" spans="1:27" ht="20.100000000000001" hidden="1" customHeight="1">
      <c r="A320" s="157">
        <v>201062</v>
      </c>
      <c r="B320" s="158" t="s">
        <v>379</v>
      </c>
      <c r="C320" s="385"/>
      <c r="D320" s="139"/>
      <c r="E320" s="139"/>
      <c r="F320" s="158"/>
      <c r="G320" s="159"/>
      <c r="H320" s="380"/>
      <c r="I320" s="160"/>
      <c r="J320" s="161"/>
      <c r="K320" s="162"/>
      <c r="L320" s="160">
        <v>6</v>
      </c>
      <c r="M320" s="140"/>
      <c r="N320" s="161"/>
      <c r="O320" s="387"/>
      <c r="P320" s="387"/>
      <c r="Q320" s="387"/>
      <c r="R320" s="387"/>
      <c r="S320" s="387"/>
      <c r="T320" s="387"/>
      <c r="U320" s="387"/>
      <c r="V320" s="163"/>
      <c r="W320" s="164"/>
      <c r="X320" s="163"/>
      <c r="Y320" s="163"/>
      <c r="Z320" s="163"/>
      <c r="AA320" s="163"/>
    </row>
    <row r="321" spans="1:27" ht="20.100000000000001" hidden="1" customHeight="1">
      <c r="A321" s="190">
        <v>200298</v>
      </c>
      <c r="B321" s="385" t="s">
        <v>249</v>
      </c>
      <c r="C321" s="385" t="s">
        <v>186</v>
      </c>
      <c r="D321" s="139">
        <v>6.04</v>
      </c>
      <c r="E321" s="139"/>
      <c r="F321" s="158"/>
      <c r="G321" s="159"/>
      <c r="H321" s="380">
        <f t="shared" ref="H321:H328" si="157">D321*G321</f>
        <v>0</v>
      </c>
      <c r="I321" s="160"/>
      <c r="J321" s="161" t="str">
        <f t="array" ref="J321">IF(ISERROR(G321/I321),"",G321/I321)</f>
        <v/>
      </c>
      <c r="K321" s="162">
        <f t="array" ref="K321">IF(ISERROR(G321/L321),"",G321/L321)</f>
        <v>0</v>
      </c>
      <c r="L321" s="160">
        <v>6</v>
      </c>
      <c r="M321" s="140">
        <f t="shared" ref="M321:M322" si="158">IF(ISERROR(I321-K321),"",I321-K321)</f>
        <v>0</v>
      </c>
      <c r="N321" s="161">
        <f t="shared" ref="N321:N322" si="159">SUM(O321:U321)</f>
        <v>0</v>
      </c>
      <c r="O321" s="387"/>
      <c r="P321" s="387"/>
      <c r="Q321" s="387"/>
      <c r="R321" s="387"/>
      <c r="S321" s="387"/>
      <c r="T321" s="387"/>
      <c r="U321" s="387"/>
      <c r="V321" s="163">
        <f t="shared" ref="V321:V322" si="160">SUM(X321:AA321)</f>
        <v>0</v>
      </c>
      <c r="W321" s="164" t="str">
        <f t="shared" ref="W321:W322" si="161">IF(ISERROR(V321/G321),"",V321/G321)</f>
        <v/>
      </c>
      <c r="X321" s="163"/>
      <c r="Y321" s="163"/>
      <c r="Z321" s="163"/>
      <c r="AA321" s="163"/>
    </row>
    <row r="322" spans="1:27" ht="20.100000000000001" hidden="1" customHeight="1">
      <c r="A322" s="190">
        <v>200299</v>
      </c>
      <c r="B322" s="385" t="s">
        <v>249</v>
      </c>
      <c r="C322" s="385" t="s">
        <v>193</v>
      </c>
      <c r="D322" s="139">
        <v>6.04</v>
      </c>
      <c r="E322" s="139"/>
      <c r="F322" s="158"/>
      <c r="G322" s="159"/>
      <c r="H322" s="380">
        <f t="shared" si="157"/>
        <v>0</v>
      </c>
      <c r="I322" s="160"/>
      <c r="J322" s="161" t="str">
        <f t="array" ref="J322">IF(ISERROR(G322/I322),"",G322/I322)</f>
        <v/>
      </c>
      <c r="K322" s="162">
        <f t="array" ref="K322">IF(ISERROR(G322/L322),"",G322/L322)</f>
        <v>0</v>
      </c>
      <c r="L322" s="160">
        <v>6</v>
      </c>
      <c r="M322" s="140">
        <f t="shared" si="158"/>
        <v>0</v>
      </c>
      <c r="N322" s="161">
        <f t="shared" si="159"/>
        <v>0</v>
      </c>
      <c r="O322" s="387"/>
      <c r="P322" s="387"/>
      <c r="Q322" s="387"/>
      <c r="R322" s="387"/>
      <c r="S322" s="387"/>
      <c r="T322" s="387"/>
      <c r="U322" s="387"/>
      <c r="V322" s="163">
        <f t="shared" si="160"/>
        <v>0</v>
      </c>
      <c r="W322" s="164" t="str">
        <f t="shared" si="161"/>
        <v/>
      </c>
      <c r="X322" s="163"/>
      <c r="Y322" s="163"/>
      <c r="Z322" s="163"/>
      <c r="AA322" s="163"/>
    </row>
    <row r="323" spans="1:27" ht="20.100000000000001" customHeight="1">
      <c r="A323" s="190">
        <v>201492</v>
      </c>
      <c r="B323" s="404" t="s">
        <v>480</v>
      </c>
      <c r="C323" s="404" t="s">
        <v>186</v>
      </c>
      <c r="D323" s="139">
        <v>6</v>
      </c>
      <c r="E323" s="139"/>
      <c r="F323" s="158"/>
      <c r="G323" s="159"/>
      <c r="H323" s="403">
        <f t="shared" si="157"/>
        <v>0</v>
      </c>
      <c r="I323" s="160"/>
      <c r="J323" s="161"/>
      <c r="K323" s="162"/>
      <c r="L323" s="160"/>
      <c r="M323" s="140"/>
      <c r="N323" s="161"/>
      <c r="O323" s="405"/>
      <c r="P323" s="405"/>
      <c r="Q323" s="405"/>
      <c r="R323" s="405"/>
      <c r="S323" s="405"/>
      <c r="T323" s="405"/>
      <c r="U323" s="405"/>
      <c r="V323" s="163"/>
      <c r="W323" s="164"/>
      <c r="X323" s="163"/>
      <c r="Y323" s="163"/>
      <c r="Z323" s="163"/>
      <c r="AA323" s="163"/>
    </row>
    <row r="324" spans="1:27" ht="20.100000000000001" customHeight="1">
      <c r="A324" s="190">
        <v>201491</v>
      </c>
      <c r="B324" s="410" t="s">
        <v>479</v>
      </c>
      <c r="C324" s="410" t="s">
        <v>481</v>
      </c>
      <c r="D324" s="139">
        <v>6</v>
      </c>
      <c r="E324" s="139"/>
      <c r="F324" s="158"/>
      <c r="G324" s="159"/>
      <c r="H324" s="380">
        <f t="shared" si="157"/>
        <v>0</v>
      </c>
      <c r="I324" s="160"/>
      <c r="J324" s="161"/>
      <c r="K324" s="162" t="str">
        <f t="array" ref="K324">IF(ISERROR(G324/L324),"",G324/L324)</f>
        <v/>
      </c>
      <c r="L324" s="160"/>
      <c r="M324" s="140"/>
      <c r="N324" s="161"/>
      <c r="O324" s="387"/>
      <c r="P324" s="387"/>
      <c r="Q324" s="387"/>
      <c r="R324" s="387"/>
      <c r="S324" s="387"/>
      <c r="T324" s="387"/>
      <c r="U324" s="387"/>
      <c r="V324" s="163"/>
      <c r="W324" s="164"/>
      <c r="X324" s="163"/>
      <c r="Y324" s="163"/>
      <c r="Z324" s="163"/>
      <c r="AA324" s="163"/>
    </row>
    <row r="325" spans="1:27" ht="20.100000000000001" customHeight="1">
      <c r="A325" s="157">
        <v>200948</v>
      </c>
      <c r="B325" s="379" t="s">
        <v>251</v>
      </c>
      <c r="C325" s="157"/>
      <c r="D325" s="139">
        <f>78*120/1000</f>
        <v>9.36</v>
      </c>
      <c r="E325" s="139"/>
      <c r="F325" s="158"/>
      <c r="G325" s="159"/>
      <c r="H325" s="380">
        <f t="shared" si="157"/>
        <v>0</v>
      </c>
      <c r="I325" s="160"/>
      <c r="J325" s="161"/>
      <c r="K325" s="162">
        <f t="array" ref="K325">IF(ISERROR(G325/L325),"",G325/L325)</f>
        <v>0</v>
      </c>
      <c r="L325" s="160">
        <v>7.5</v>
      </c>
      <c r="M325" s="140"/>
      <c r="N325" s="161">
        <f t="shared" ref="N325" si="162">SUM(O325:U325)</f>
        <v>0</v>
      </c>
      <c r="O325" s="387"/>
      <c r="P325" s="387"/>
      <c r="Q325" s="387"/>
      <c r="R325" s="387"/>
      <c r="S325" s="387"/>
      <c r="T325" s="387"/>
      <c r="U325" s="387"/>
      <c r="V325" s="163">
        <f t="shared" ref="V325" si="163">SUM(X325:AA325)</f>
        <v>0</v>
      </c>
      <c r="W325" s="164" t="str">
        <f t="shared" ref="W325" si="164">IF(ISERROR(V325/G325),"",V325/G325)</f>
        <v/>
      </c>
      <c r="X325" s="163"/>
      <c r="Y325" s="163"/>
      <c r="Z325" s="163"/>
      <c r="AA325" s="163"/>
    </row>
    <row r="326" spans="1:27" ht="20.100000000000001" customHeight="1">
      <c r="A326" s="157">
        <v>201012</v>
      </c>
      <c r="B326" s="253" t="s">
        <v>397</v>
      </c>
      <c r="C326" s="157"/>
      <c r="D326" s="139"/>
      <c r="E326" s="139"/>
      <c r="F326" s="158"/>
      <c r="G326" s="159"/>
      <c r="H326" s="380">
        <f t="shared" si="157"/>
        <v>0</v>
      </c>
      <c r="I326" s="160"/>
      <c r="J326" s="161"/>
      <c r="K326" s="162" t="str">
        <f t="array" ref="K326">IF(ISERROR(G326/L326),"",G326/L326)</f>
        <v/>
      </c>
      <c r="L326" s="160"/>
      <c r="M326" s="140"/>
      <c r="N326" s="161"/>
      <c r="O326" s="387"/>
      <c r="P326" s="387"/>
      <c r="Q326" s="387"/>
      <c r="R326" s="387"/>
      <c r="S326" s="387"/>
      <c r="T326" s="387"/>
      <c r="U326" s="387"/>
      <c r="V326" s="163"/>
      <c r="W326" s="164"/>
      <c r="X326" s="163"/>
      <c r="Y326" s="163"/>
      <c r="Z326" s="163"/>
      <c r="AA326" s="163"/>
    </row>
    <row r="327" spans="1:27" ht="20.100000000000001" customHeight="1">
      <c r="A327" s="157">
        <v>201010</v>
      </c>
      <c r="B327" s="379" t="s">
        <v>252</v>
      </c>
      <c r="C327" s="157"/>
      <c r="D327" s="139">
        <v>4.5</v>
      </c>
      <c r="E327" s="139"/>
      <c r="F327" s="158"/>
      <c r="G327" s="159"/>
      <c r="H327" s="380">
        <f t="shared" si="157"/>
        <v>0</v>
      </c>
      <c r="I327" s="160"/>
      <c r="J327" s="161"/>
      <c r="K327" s="162" t="str">
        <f t="array" ref="K327">IF(ISERROR(G327/L327),"",G327/L327)</f>
        <v/>
      </c>
      <c r="L327" s="160"/>
      <c r="M327" s="140"/>
      <c r="N327" s="161"/>
      <c r="O327" s="387"/>
      <c r="P327" s="387"/>
      <c r="Q327" s="387"/>
      <c r="R327" s="387"/>
      <c r="S327" s="387"/>
      <c r="T327" s="387"/>
      <c r="U327" s="387"/>
      <c r="V327" s="163"/>
      <c r="W327" s="164"/>
      <c r="X327" s="163"/>
      <c r="Y327" s="163"/>
      <c r="Z327" s="163"/>
      <c r="AA327" s="163"/>
    </row>
    <row r="328" spans="1:27" ht="20.100000000000001" customHeight="1">
      <c r="A328" s="157"/>
      <c r="B328" s="253" t="s">
        <v>474</v>
      </c>
      <c r="C328" s="157"/>
      <c r="D328" s="139">
        <v>4.5</v>
      </c>
      <c r="E328" s="139"/>
      <c r="F328" s="158"/>
      <c r="G328" s="159"/>
      <c r="H328" s="380">
        <f t="shared" si="157"/>
        <v>0</v>
      </c>
      <c r="I328" s="160"/>
      <c r="J328" s="161"/>
      <c r="K328" s="162" t="str">
        <f t="array" ref="K328">IF(ISERROR(G328/L328),"",G328/L328)</f>
        <v/>
      </c>
      <c r="L328" s="160"/>
      <c r="M328" s="140"/>
      <c r="N328" s="161"/>
      <c r="O328" s="387"/>
      <c r="P328" s="387"/>
      <c r="Q328" s="387"/>
      <c r="R328" s="387"/>
      <c r="S328" s="387"/>
      <c r="T328" s="387"/>
      <c r="U328" s="387"/>
      <c r="V328" s="163"/>
      <c r="W328" s="164"/>
      <c r="X328" s="163"/>
      <c r="Y328" s="163"/>
      <c r="Z328" s="163"/>
      <c r="AA328" s="163"/>
    </row>
    <row r="329" spans="1:27" ht="20.100000000000001" customHeight="1">
      <c r="A329" s="465" t="s">
        <v>254</v>
      </c>
      <c r="B329" s="466"/>
      <c r="C329" s="388" t="s">
        <v>209</v>
      </c>
      <c r="D329" s="177"/>
      <c r="E329" s="177"/>
      <c r="F329" s="178"/>
      <c r="G329" s="179">
        <f>SUM(G316:G328)</f>
        <v>0</v>
      </c>
      <c r="H329" s="180">
        <f>SUM(H316:H325)</f>
        <v>0</v>
      </c>
      <c r="I329" s="180">
        <f>SUM(I316:I328)</f>
        <v>0</v>
      </c>
      <c r="J329" s="161"/>
      <c r="K329" s="180">
        <f>SUM(K316:K325)</f>
        <v>0</v>
      </c>
      <c r="L329" s="181"/>
      <c r="M329" s="185">
        <f t="shared" ref="M329:AA329" si="165">SUM(M316:M325)</f>
        <v>0</v>
      </c>
      <c r="N329" s="180">
        <f t="shared" si="165"/>
        <v>0</v>
      </c>
      <c r="O329" s="182">
        <f t="shared" si="165"/>
        <v>0</v>
      </c>
      <c r="P329" s="182">
        <f t="shared" si="165"/>
        <v>0</v>
      </c>
      <c r="Q329" s="182">
        <f t="shared" si="165"/>
        <v>0</v>
      </c>
      <c r="R329" s="182">
        <f t="shared" si="165"/>
        <v>0</v>
      </c>
      <c r="S329" s="182">
        <f t="shared" si="165"/>
        <v>0</v>
      </c>
      <c r="T329" s="182">
        <f t="shared" si="165"/>
        <v>0</v>
      </c>
      <c r="U329" s="182">
        <f t="shared" si="165"/>
        <v>0</v>
      </c>
      <c r="V329" s="183">
        <f t="shared" si="165"/>
        <v>0</v>
      </c>
      <c r="W329" s="164">
        <f t="shared" si="165"/>
        <v>0</v>
      </c>
      <c r="X329" s="183">
        <f t="shared" si="165"/>
        <v>0</v>
      </c>
      <c r="Y329" s="183">
        <f t="shared" si="165"/>
        <v>0</v>
      </c>
      <c r="Z329" s="183">
        <f t="shared" si="165"/>
        <v>0</v>
      </c>
      <c r="AA329" s="183">
        <f t="shared" si="165"/>
        <v>0</v>
      </c>
    </row>
    <row r="330" spans="1:27" ht="20.100000000000001" customHeight="1">
      <c r="A330" s="467" t="s">
        <v>256</v>
      </c>
      <c r="B330" s="468"/>
      <c r="C330" s="468"/>
      <c r="D330" s="468"/>
      <c r="E330" s="468"/>
      <c r="F330" s="469"/>
      <c r="G330" s="191">
        <f>SUM(G198,G256,G291,G307,G315,G329)</f>
        <v>0</v>
      </c>
      <c r="H330" s="191">
        <f>SUM(H198,H256,H291,H307,H315,H329)</f>
        <v>0</v>
      </c>
      <c r="I330" s="191">
        <f>SUM(I198,I256,I291,I307,I315,I329)</f>
        <v>0</v>
      </c>
      <c r="J330" s="192" t="str">
        <f t="array" ref="J330">IF(ISERROR(G330/I330),"",G330/I330)</f>
        <v/>
      </c>
      <c r="K330" s="191">
        <f>SUM(K198,K256,K291,K307,K315,K329)</f>
        <v>0</v>
      </c>
      <c r="L330" s="192" t="str">
        <f>IF(ISERROR(G330/K330),"",G330/K330)</f>
        <v/>
      </c>
      <c r="M330" s="191">
        <f t="shared" ref="M330:AA330" si="166">SUM(M198,M256,M291,M307,M315,M329)</f>
        <v>0</v>
      </c>
      <c r="N330" s="191">
        <f t="shared" si="166"/>
        <v>0</v>
      </c>
      <c r="O330" s="191">
        <f t="shared" si="166"/>
        <v>0</v>
      </c>
      <c r="P330" s="191">
        <f t="shared" si="166"/>
        <v>0</v>
      </c>
      <c r="Q330" s="191">
        <f t="shared" si="166"/>
        <v>0</v>
      </c>
      <c r="R330" s="191">
        <f t="shared" si="166"/>
        <v>0</v>
      </c>
      <c r="S330" s="191">
        <f t="shared" si="166"/>
        <v>0</v>
      </c>
      <c r="T330" s="191">
        <f t="shared" si="166"/>
        <v>0</v>
      </c>
      <c r="U330" s="191">
        <f t="shared" si="166"/>
        <v>0</v>
      </c>
      <c r="V330" s="191">
        <f t="shared" si="166"/>
        <v>0</v>
      </c>
      <c r="W330" s="191">
        <f t="shared" si="166"/>
        <v>0</v>
      </c>
      <c r="X330" s="191">
        <f t="shared" si="166"/>
        <v>0</v>
      </c>
      <c r="Y330" s="191">
        <f t="shared" si="166"/>
        <v>0</v>
      </c>
      <c r="Z330" s="191">
        <f t="shared" si="166"/>
        <v>0</v>
      </c>
      <c r="AA330" s="191">
        <f t="shared" si="166"/>
        <v>0</v>
      </c>
    </row>
    <row r="331" spans="1:27" ht="20.100000000000001" customHeight="1">
      <c r="A331" s="470" t="s">
        <v>257</v>
      </c>
      <c r="B331" s="381" t="s">
        <v>258</v>
      </c>
      <c r="C331" s="473" t="s">
        <v>259</v>
      </c>
      <c r="D331" s="474"/>
      <c r="E331" s="475" t="s">
        <v>260</v>
      </c>
      <c r="F331" s="475"/>
      <c r="G331" s="478" t="s">
        <v>261</v>
      </c>
      <c r="H331" s="478"/>
      <c r="I331" s="475" t="s">
        <v>262</v>
      </c>
      <c r="J331" s="475"/>
      <c r="K331" s="475" t="s">
        <v>263</v>
      </c>
      <c r="L331" s="475"/>
      <c r="M331" s="475" t="s">
        <v>264</v>
      </c>
      <c r="N331" s="475"/>
      <c r="O331" s="475" t="s">
        <v>265</v>
      </c>
      <c r="P331" s="478" t="s">
        <v>266</v>
      </c>
      <c r="Q331" s="478"/>
      <c r="R331" s="478" t="s">
        <v>263</v>
      </c>
      <c r="S331" s="478"/>
      <c r="T331" s="478" t="s">
        <v>267</v>
      </c>
      <c r="U331" s="478"/>
      <c r="V331" s="478" t="s">
        <v>268</v>
      </c>
      <c r="W331" s="478"/>
      <c r="X331" s="478" t="s">
        <v>263</v>
      </c>
      <c r="Y331" s="478"/>
      <c r="Z331" s="478" t="s">
        <v>267</v>
      </c>
      <c r="AA331" s="478"/>
    </row>
    <row r="332" spans="1:27" ht="20.100000000000001" customHeight="1">
      <c r="A332" s="471"/>
      <c r="B332" s="381" t="s">
        <v>269</v>
      </c>
      <c r="C332" s="510">
        <v>1</v>
      </c>
      <c r="D332" s="511"/>
      <c r="E332" s="477">
        <f>C332*11</f>
        <v>11</v>
      </c>
      <c r="F332" s="477"/>
      <c r="G332" s="478">
        <v>1</v>
      </c>
      <c r="H332" s="478"/>
      <c r="I332" s="477">
        <f>G332*11</f>
        <v>11</v>
      </c>
      <c r="J332" s="477"/>
      <c r="K332" s="477">
        <f>E332-I332</f>
        <v>0</v>
      </c>
      <c r="L332" s="477"/>
      <c r="M332" s="479">
        <f>IF(ISERROR(K332/E332),"",K332/E332)</f>
        <v>0</v>
      </c>
      <c r="N332" s="479"/>
      <c r="O332" s="475"/>
      <c r="P332" s="478" t="s">
        <v>208</v>
      </c>
      <c r="Q332" s="478"/>
      <c r="R332" s="480">
        <f>SUM(O198:U198)</f>
        <v>0</v>
      </c>
      <c r="S332" s="480"/>
      <c r="T332" s="481" t="str">
        <f t="array" ref="T332">IF(ISERROR(R332/R339),"",R332/R339)</f>
        <v/>
      </c>
      <c r="U332" s="481"/>
      <c r="V332" s="478" t="s">
        <v>270</v>
      </c>
      <c r="W332" s="478"/>
      <c r="X332" s="512">
        <f>SUM(P197,P255,P290,P306,P314,P328)</f>
        <v>0</v>
      </c>
      <c r="Y332" s="513"/>
      <c r="Z332" s="481" t="str">
        <f t="array" ref="Z332">IF(ISERROR(X332/X339),"",X332/X339)</f>
        <v/>
      </c>
      <c r="AA332" s="481"/>
    </row>
    <row r="333" spans="1:27" ht="20.100000000000001" customHeight="1">
      <c r="A333" s="471"/>
      <c r="B333" s="381" t="s">
        <v>271</v>
      </c>
      <c r="C333" s="473">
        <v>0</v>
      </c>
      <c r="D333" s="474"/>
      <c r="E333" s="477">
        <f>C333*11</f>
        <v>0</v>
      </c>
      <c r="F333" s="477"/>
      <c r="G333" s="478">
        <v>0</v>
      </c>
      <c r="H333" s="478"/>
      <c r="I333" s="477">
        <f>G333*11</f>
        <v>0</v>
      </c>
      <c r="J333" s="477"/>
      <c r="K333" s="477">
        <f>E333-I333</f>
        <v>0</v>
      </c>
      <c r="L333" s="477"/>
      <c r="M333" s="479" t="str">
        <f>IF(ISERROR(K333/E333),"",K333/E333)</f>
        <v/>
      </c>
      <c r="N333" s="479"/>
      <c r="O333" s="475"/>
      <c r="P333" s="478" t="s">
        <v>223</v>
      </c>
      <c r="Q333" s="478"/>
      <c r="R333" s="480">
        <f>SUM(O256:U256)</f>
        <v>0</v>
      </c>
      <c r="S333" s="480"/>
      <c r="T333" s="481" t="str">
        <f>IF(ISERROR(R333/R339),"",R333/R339)</f>
        <v/>
      </c>
      <c r="U333" s="481"/>
      <c r="V333" s="478" t="s">
        <v>272</v>
      </c>
      <c r="W333" s="478"/>
      <c r="X333" s="512">
        <f>SUM(P198,P256,P291,P307,P315,P329)</f>
        <v>0</v>
      </c>
      <c r="Y333" s="513"/>
      <c r="Z333" s="481" t="str">
        <f>IF(ISERROR(X333/X339),"",X333/X339)</f>
        <v/>
      </c>
      <c r="AA333" s="481"/>
    </row>
    <row r="334" spans="1:27" ht="20.100000000000001" customHeight="1">
      <c r="A334" s="471"/>
      <c r="B334" s="381" t="s">
        <v>273</v>
      </c>
      <c r="C334" s="473">
        <v>0</v>
      </c>
      <c r="D334" s="474"/>
      <c r="E334" s="477">
        <f>C334*8</f>
        <v>0</v>
      </c>
      <c r="F334" s="477"/>
      <c r="G334" s="478">
        <v>1</v>
      </c>
      <c r="H334" s="478"/>
      <c r="I334" s="477">
        <f>G334*8</f>
        <v>8</v>
      </c>
      <c r="J334" s="477"/>
      <c r="K334" s="477">
        <f>E334-I334</f>
        <v>-8</v>
      </c>
      <c r="L334" s="477"/>
      <c r="M334" s="479" t="str">
        <f>IF(ISERROR(K334/E334),"",K334/E334)</f>
        <v/>
      </c>
      <c r="N334" s="479"/>
      <c r="O334" s="475"/>
      <c r="P334" s="478" t="s">
        <v>234</v>
      </c>
      <c r="Q334" s="478"/>
      <c r="R334" s="480">
        <f>SUM(O291:U291)</f>
        <v>0</v>
      </c>
      <c r="S334" s="480"/>
      <c r="T334" s="481" t="str">
        <f>IF(ISERROR(R334/R339),"",R334/R339)</f>
        <v/>
      </c>
      <c r="U334" s="481"/>
      <c r="V334" s="478" t="s">
        <v>274</v>
      </c>
      <c r="W334" s="478"/>
      <c r="X334" s="512">
        <f>SUM(P199,P257,P292,P308,P316,P330)</f>
        <v>0</v>
      </c>
      <c r="Y334" s="513"/>
      <c r="Z334" s="481" t="str">
        <f>IF(ISERROR(X334/X339),"",X334/X339)</f>
        <v/>
      </c>
      <c r="AA334" s="481"/>
    </row>
    <row r="335" spans="1:27" ht="20.100000000000001" customHeight="1">
      <c r="A335" s="471"/>
      <c r="B335" s="381" t="s">
        <v>275</v>
      </c>
      <c r="C335" s="473">
        <v>1</v>
      </c>
      <c r="D335" s="474"/>
      <c r="E335" s="477">
        <f>C335*11</f>
        <v>11</v>
      </c>
      <c r="F335" s="477"/>
      <c r="G335" s="478">
        <v>1</v>
      </c>
      <c r="H335" s="478"/>
      <c r="I335" s="477">
        <f>G335*11</f>
        <v>11</v>
      </c>
      <c r="J335" s="477"/>
      <c r="K335" s="477">
        <f>E335-I335</f>
        <v>0</v>
      </c>
      <c r="L335" s="477"/>
      <c r="M335" s="479">
        <f>IF(ISERROR(K335/E335),"",K335/E335)</f>
        <v>0</v>
      </c>
      <c r="N335" s="479"/>
      <c r="O335" s="475"/>
      <c r="P335" s="478" t="s">
        <v>241</v>
      </c>
      <c r="Q335" s="478"/>
      <c r="R335" s="480">
        <f>SUM(O307:U307)</f>
        <v>0</v>
      </c>
      <c r="S335" s="480"/>
      <c r="T335" s="481" t="str">
        <f>IF(ISERROR(R335/R339),"",R335/R339)</f>
        <v/>
      </c>
      <c r="U335" s="481"/>
      <c r="V335" s="478" t="s">
        <v>276</v>
      </c>
      <c r="W335" s="478"/>
      <c r="X335" s="512">
        <f>SUM(P201,P258,P293,P309,P317,P331)</f>
        <v>0</v>
      </c>
      <c r="Y335" s="513"/>
      <c r="Z335" s="481" t="str">
        <f>IF(ISERROR(X335/X339),"",X335/X339)</f>
        <v/>
      </c>
      <c r="AA335" s="481"/>
    </row>
    <row r="336" spans="1:27" ht="20.100000000000001" customHeight="1">
      <c r="A336" s="472"/>
      <c r="B336" s="381" t="s">
        <v>277</v>
      </c>
      <c r="C336" s="483">
        <f>SUM(C332:D335)</f>
        <v>2</v>
      </c>
      <c r="D336" s="484"/>
      <c r="E336" s="477">
        <f>SUM(E332:F335)</f>
        <v>22</v>
      </c>
      <c r="F336" s="477"/>
      <c r="G336" s="478">
        <f>SUM(G332:H335)</f>
        <v>3</v>
      </c>
      <c r="H336" s="478"/>
      <c r="I336" s="477">
        <f>SUM(I332:J335)</f>
        <v>30</v>
      </c>
      <c r="J336" s="477"/>
      <c r="K336" s="477">
        <f>SUM(K332:L335)</f>
        <v>-8</v>
      </c>
      <c r="L336" s="477"/>
      <c r="M336" s="479">
        <f>IF(ISERROR(K336/E336),"",K336/E336)</f>
        <v>-0.36363636363636365</v>
      </c>
      <c r="N336" s="479"/>
      <c r="O336" s="475"/>
      <c r="P336" s="478" t="s">
        <v>244</v>
      </c>
      <c r="Q336" s="478"/>
      <c r="R336" s="480">
        <f>SUM(O315:U315)</f>
        <v>0</v>
      </c>
      <c r="S336" s="480"/>
      <c r="T336" s="481" t="str">
        <f>IF(ISERROR(R336/R339),"",R336/R339)</f>
        <v/>
      </c>
      <c r="U336" s="481"/>
      <c r="V336" s="478" t="s">
        <v>278</v>
      </c>
      <c r="W336" s="478"/>
      <c r="X336" s="512">
        <f>SUM(P202,P259,P294,P310,P318,P332)</f>
        <v>0</v>
      </c>
      <c r="Y336" s="513"/>
      <c r="Z336" s="481" t="str">
        <f>IF(ISERROR(X336/X339),"",X336/X339)</f>
        <v/>
      </c>
      <c r="AA336" s="481"/>
    </row>
    <row r="337" spans="1:27" ht="20.100000000000001" customHeight="1">
      <c r="A337" s="194" t="s">
        <v>279</v>
      </c>
      <c r="B337" s="381">
        <f>G330</f>
        <v>0</v>
      </c>
      <c r="C337" s="485" t="s">
        <v>280</v>
      </c>
      <c r="D337" s="486"/>
      <c r="E337" s="478">
        <f>H330</f>
        <v>0</v>
      </c>
      <c r="F337" s="478"/>
      <c r="G337" s="478" t="s">
        <v>281</v>
      </c>
      <c r="H337" s="478"/>
      <c r="I337" s="487" t="str">
        <f>L330</f>
        <v/>
      </c>
      <c r="J337" s="487"/>
      <c r="K337" s="475" t="s">
        <v>282</v>
      </c>
      <c r="L337" s="475"/>
      <c r="M337" s="487" t="str">
        <f>J330</f>
        <v/>
      </c>
      <c r="N337" s="487"/>
      <c r="O337" s="475"/>
      <c r="P337" s="478" t="s">
        <v>254</v>
      </c>
      <c r="Q337" s="478"/>
      <c r="R337" s="480">
        <f>SUM(O329:U329)</f>
        <v>0</v>
      </c>
      <c r="S337" s="480"/>
      <c r="T337" s="481" t="str">
        <f>IF(ISERROR(R337/R339),"",R337/R339)</f>
        <v/>
      </c>
      <c r="U337" s="481"/>
      <c r="V337" s="478" t="s">
        <v>283</v>
      </c>
      <c r="W337" s="478"/>
      <c r="X337" s="512">
        <f>SUM(P203,P260,P295,P311,P319,P333)</f>
        <v>0</v>
      </c>
      <c r="Y337" s="513"/>
      <c r="Z337" s="481" t="str">
        <f>IF(ISERROR(X337/X339),"",X337/X339)</f>
        <v/>
      </c>
      <c r="AA337" s="481"/>
    </row>
    <row r="338" spans="1:27" ht="20.100000000000001" customHeight="1">
      <c r="A338" s="195" t="s">
        <v>284</v>
      </c>
      <c r="B338" s="381">
        <f>I330+C336</f>
        <v>2</v>
      </c>
      <c r="C338" s="488" t="s">
        <v>262</v>
      </c>
      <c r="D338" s="489"/>
      <c r="E338" s="490">
        <f>K330+I336</f>
        <v>30</v>
      </c>
      <c r="F338" s="490"/>
      <c r="G338" s="478" t="s">
        <v>285</v>
      </c>
      <c r="H338" s="478"/>
      <c r="I338" s="487">
        <f>B338-E338</f>
        <v>-28</v>
      </c>
      <c r="J338" s="487"/>
      <c r="K338" s="475" t="s">
        <v>286</v>
      </c>
      <c r="L338" s="475"/>
      <c r="M338" s="479">
        <f>IF(ISERROR(I338/E338),"",I338/E338)</f>
        <v>-0.93333333333333335</v>
      </c>
      <c r="N338" s="479"/>
      <c r="O338" s="475"/>
      <c r="P338" s="478" t="s">
        <v>255</v>
      </c>
      <c r="Q338" s="478"/>
      <c r="R338" s="480"/>
      <c r="S338" s="480"/>
      <c r="T338" s="481" t="str">
        <f>IF(ISERROR(R338/R339),"",R338/R339)</f>
        <v/>
      </c>
      <c r="U338" s="481"/>
      <c r="V338" s="478" t="s">
        <v>275</v>
      </c>
      <c r="W338" s="478"/>
      <c r="X338" s="512">
        <f>SUM(P204,P261,P296,P312,P320,P334)</f>
        <v>0</v>
      </c>
      <c r="Y338" s="513"/>
      <c r="Z338" s="481" t="str">
        <f>IF(ISERROR(X338/X339),"",X338/X339)</f>
        <v/>
      </c>
      <c r="AA338" s="481"/>
    </row>
    <row r="339" spans="1:27" ht="20.100000000000001" customHeight="1">
      <c r="A339" s="195" t="s">
        <v>287</v>
      </c>
      <c r="B339" s="381">
        <f>N330</f>
        <v>0</v>
      </c>
      <c r="C339" s="488" t="s">
        <v>288</v>
      </c>
      <c r="D339" s="489"/>
      <c r="E339" s="481">
        <f>IF(ISERROR(B339/B338),"",B339/B338)</f>
        <v>0</v>
      </c>
      <c r="F339" s="481"/>
      <c r="G339" s="478" t="s">
        <v>289</v>
      </c>
      <c r="H339" s="478"/>
      <c r="I339" s="475">
        <f>V330</f>
        <v>0</v>
      </c>
      <c r="J339" s="475"/>
      <c r="K339" s="475" t="s">
        <v>290</v>
      </c>
      <c r="L339" s="475"/>
      <c r="M339" s="479" t="str">
        <f t="array" ref="M339">IF(ISERROR(I339/B337),"",I339/B337)</f>
        <v/>
      </c>
      <c r="N339" s="479"/>
      <c r="O339" s="475"/>
      <c r="P339" s="478" t="s">
        <v>277</v>
      </c>
      <c r="Q339" s="478"/>
      <c r="R339" s="480">
        <f>SUM(R332:S338)</f>
        <v>0</v>
      </c>
      <c r="S339" s="480"/>
      <c r="T339" s="481"/>
      <c r="U339" s="481"/>
      <c r="V339" s="478" t="s">
        <v>277</v>
      </c>
      <c r="W339" s="478"/>
      <c r="X339" s="482">
        <f>SUM(X332:Y338)</f>
        <v>0</v>
      </c>
      <c r="Y339" s="482"/>
      <c r="Z339" s="481"/>
      <c r="AA339" s="481"/>
    </row>
    <row r="340" spans="1:27" ht="36" customHeight="1">
      <c r="A340" s="230" t="s">
        <v>353</v>
      </c>
      <c r="B340" s="231"/>
      <c r="C340" s="153"/>
      <c r="D340" s="153"/>
      <c r="E340" s="153"/>
      <c r="F340" s="153"/>
      <c r="G340" s="155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</row>
    <row r="341" spans="1:27" ht="21.95" customHeight="1">
      <c r="A341" s="491" t="s">
        <v>291</v>
      </c>
      <c r="B341" s="491" t="s">
        <v>292</v>
      </c>
      <c r="C341" s="491" t="s">
        <v>293</v>
      </c>
      <c r="D341" s="491" t="s">
        <v>294</v>
      </c>
      <c r="E341" s="494" t="s">
        <v>295</v>
      </c>
      <c r="F341" s="507" t="s">
        <v>296</v>
      </c>
      <c r="G341" s="475" t="s">
        <v>297</v>
      </c>
      <c r="H341" s="475"/>
      <c r="I341" s="491" t="s">
        <v>298</v>
      </c>
      <c r="J341" s="497" t="s">
        <v>282</v>
      </c>
      <c r="K341" s="500" t="s">
        <v>299</v>
      </c>
      <c r="L341" s="491" t="s">
        <v>281</v>
      </c>
      <c r="M341" s="503" t="s">
        <v>300</v>
      </c>
      <c r="N341" s="505" t="s">
        <v>263</v>
      </c>
      <c r="O341" s="475" t="s">
        <v>301</v>
      </c>
      <c r="P341" s="475"/>
      <c r="Q341" s="475"/>
      <c r="R341" s="475"/>
      <c r="S341" s="475"/>
      <c r="T341" s="475"/>
      <c r="U341" s="475"/>
      <c r="V341" s="475" t="s">
        <v>302</v>
      </c>
      <c r="W341" s="505" t="s">
        <v>303</v>
      </c>
      <c r="X341" s="475" t="s">
        <v>304</v>
      </c>
      <c r="Y341" s="475"/>
      <c r="Z341" s="475"/>
      <c r="AA341" s="475"/>
    </row>
    <row r="342" spans="1:27" ht="21.95" customHeight="1">
      <c r="A342" s="492"/>
      <c r="B342" s="492"/>
      <c r="C342" s="492"/>
      <c r="D342" s="492"/>
      <c r="E342" s="495"/>
      <c r="F342" s="508"/>
      <c r="G342" s="475"/>
      <c r="H342" s="475"/>
      <c r="I342" s="492"/>
      <c r="J342" s="498"/>
      <c r="K342" s="501"/>
      <c r="L342" s="492"/>
      <c r="M342" s="504"/>
      <c r="N342" s="505"/>
      <c r="O342" s="475" t="s">
        <v>270</v>
      </c>
      <c r="P342" s="475" t="s">
        <v>272</v>
      </c>
      <c r="Q342" s="475" t="s">
        <v>274</v>
      </c>
      <c r="R342" s="506" t="s">
        <v>276</v>
      </c>
      <c r="S342" s="478" t="s">
        <v>278</v>
      </c>
      <c r="T342" s="475" t="s">
        <v>283</v>
      </c>
      <c r="U342" s="475" t="s">
        <v>275</v>
      </c>
      <c r="V342" s="475"/>
      <c r="W342" s="505"/>
      <c r="X342" s="475" t="s">
        <v>305</v>
      </c>
      <c r="Y342" s="475" t="s">
        <v>306</v>
      </c>
      <c r="Z342" s="475" t="s">
        <v>307</v>
      </c>
      <c r="AA342" s="475" t="s">
        <v>275</v>
      </c>
    </row>
    <row r="343" spans="1:27" ht="21.95" customHeight="1">
      <c r="A343" s="493"/>
      <c r="B343" s="493"/>
      <c r="C343" s="493"/>
      <c r="D343" s="493"/>
      <c r="E343" s="496"/>
      <c r="F343" s="509"/>
      <c r="G343" s="196" t="s">
        <v>308</v>
      </c>
      <c r="H343" s="385" t="s">
        <v>309</v>
      </c>
      <c r="I343" s="493"/>
      <c r="J343" s="499"/>
      <c r="K343" s="502"/>
      <c r="L343" s="493"/>
      <c r="M343" s="504"/>
      <c r="N343" s="505"/>
      <c r="O343" s="475"/>
      <c r="P343" s="475"/>
      <c r="Q343" s="475"/>
      <c r="R343" s="506"/>
      <c r="S343" s="478"/>
      <c r="T343" s="475"/>
      <c r="U343" s="475"/>
      <c r="V343" s="475"/>
      <c r="W343" s="505"/>
      <c r="X343" s="475"/>
      <c r="Y343" s="475"/>
      <c r="Z343" s="475"/>
      <c r="AA343" s="475"/>
    </row>
    <row r="344" spans="1:27" ht="20.100000000000001" hidden="1" customHeight="1">
      <c r="A344" s="157">
        <v>200032</v>
      </c>
      <c r="B344" s="379" t="s">
        <v>185</v>
      </c>
      <c r="C344" s="157" t="s">
        <v>186</v>
      </c>
      <c r="D344" s="139">
        <v>5.03</v>
      </c>
      <c r="E344" s="139"/>
      <c r="F344" s="158"/>
      <c r="G344" s="159"/>
      <c r="H344" s="380">
        <f t="shared" ref="H344:H362" si="167">D344*G344</f>
        <v>0</v>
      </c>
      <c r="I344" s="160"/>
      <c r="J344" s="161" t="str">
        <f t="array" ref="J344">IF(ISERROR(G344/I344),"",G344/I344)</f>
        <v/>
      </c>
      <c r="K344" s="162">
        <f t="array" ref="K344">IF(ISERROR(G344/L344),"",G344/L344)</f>
        <v>0</v>
      </c>
      <c r="L344" s="160">
        <v>16</v>
      </c>
      <c r="M344" s="140">
        <f t="shared" ref="M344:M362" si="168">IF(ISERROR(I344-K344),"",I344-K344)</f>
        <v>0</v>
      </c>
      <c r="N344" s="161">
        <f t="shared" ref="N344:N349" si="169">SUM(O344:U344)</f>
        <v>0</v>
      </c>
      <c r="O344" s="387"/>
      <c r="P344" s="387"/>
      <c r="Q344" s="387"/>
      <c r="R344" s="387"/>
      <c r="S344" s="387"/>
      <c r="T344" s="387"/>
      <c r="U344" s="387"/>
      <c r="V344" s="163">
        <f t="shared" ref="V344:V349" si="170">SUM(X344:AA344)</f>
        <v>0</v>
      </c>
      <c r="W344" s="164" t="str">
        <f t="shared" ref="W344:W349" si="171">IF(ISERROR(V344/G344),"",V344/G344)</f>
        <v/>
      </c>
      <c r="X344" s="163"/>
      <c r="Y344" s="163"/>
      <c r="Z344" s="163"/>
      <c r="AA344" s="163"/>
    </row>
    <row r="345" spans="1:27" ht="20.100000000000001" hidden="1" customHeight="1">
      <c r="A345" s="165">
        <v>200038</v>
      </c>
      <c r="B345" s="166" t="s">
        <v>187</v>
      </c>
      <c r="C345" s="157" t="s">
        <v>186</v>
      </c>
      <c r="D345" s="139">
        <v>5.03</v>
      </c>
      <c r="E345" s="139"/>
      <c r="F345" s="158"/>
      <c r="G345" s="159"/>
      <c r="H345" s="380">
        <f t="shared" si="167"/>
        <v>0</v>
      </c>
      <c r="I345" s="160"/>
      <c r="J345" s="161" t="str">
        <f t="array" ref="J345">IF(ISERROR(G345/I345),"",G345/I345)</f>
        <v/>
      </c>
      <c r="K345" s="162">
        <f t="array" ref="K345">IF(ISERROR(G345/L345),"",G345/L345)</f>
        <v>0</v>
      </c>
      <c r="L345" s="160">
        <v>19</v>
      </c>
      <c r="M345" s="140">
        <f t="shared" si="168"/>
        <v>0</v>
      </c>
      <c r="N345" s="161">
        <f t="shared" si="169"/>
        <v>0</v>
      </c>
      <c r="O345" s="387"/>
      <c r="P345" s="387"/>
      <c r="Q345" s="387"/>
      <c r="R345" s="387"/>
      <c r="S345" s="387"/>
      <c r="T345" s="387"/>
      <c r="U345" s="387"/>
      <c r="V345" s="163">
        <f t="shared" si="170"/>
        <v>0</v>
      </c>
      <c r="W345" s="164" t="str">
        <f t="shared" si="171"/>
        <v/>
      </c>
      <c r="X345" s="163"/>
      <c r="Y345" s="163"/>
      <c r="Z345" s="163"/>
      <c r="AA345" s="163"/>
    </row>
    <row r="346" spans="1:27" ht="20.100000000000001" hidden="1" customHeight="1">
      <c r="A346" s="168">
        <v>200039</v>
      </c>
      <c r="B346" s="166" t="s">
        <v>187</v>
      </c>
      <c r="C346" s="157" t="s">
        <v>188</v>
      </c>
      <c r="D346" s="139">
        <v>5.03</v>
      </c>
      <c r="E346" s="139"/>
      <c r="F346" s="158"/>
      <c r="G346" s="159"/>
      <c r="H346" s="380">
        <f t="shared" si="167"/>
        <v>0</v>
      </c>
      <c r="I346" s="160"/>
      <c r="J346" s="161" t="str">
        <f t="array" ref="J346">IF(ISERROR(G346/I346),"",G346/I346)</f>
        <v/>
      </c>
      <c r="K346" s="162">
        <f t="array" ref="K346">IF(ISERROR(G346/L346),"",G346/L346)</f>
        <v>0</v>
      </c>
      <c r="L346" s="160">
        <v>19</v>
      </c>
      <c r="M346" s="140">
        <f t="shared" si="168"/>
        <v>0</v>
      </c>
      <c r="N346" s="161">
        <f t="shared" si="169"/>
        <v>0</v>
      </c>
      <c r="O346" s="387"/>
      <c r="P346" s="387"/>
      <c r="Q346" s="387"/>
      <c r="R346" s="387"/>
      <c r="S346" s="387"/>
      <c r="T346" s="387"/>
      <c r="U346" s="387"/>
      <c r="V346" s="163">
        <f t="shared" si="170"/>
        <v>0</v>
      </c>
      <c r="W346" s="164" t="str">
        <f t="shared" si="171"/>
        <v/>
      </c>
      <c r="X346" s="163"/>
      <c r="Y346" s="163"/>
      <c r="Z346" s="163"/>
      <c r="AA346" s="163"/>
    </row>
    <row r="347" spans="1:27" ht="20.100000000000001" hidden="1" customHeight="1">
      <c r="A347" s="165">
        <v>200045</v>
      </c>
      <c r="B347" s="166" t="s">
        <v>189</v>
      </c>
      <c r="C347" s="157" t="s">
        <v>186</v>
      </c>
      <c r="D347" s="139">
        <v>5.03</v>
      </c>
      <c r="E347" s="139"/>
      <c r="F347" s="158"/>
      <c r="G347" s="159"/>
      <c r="H347" s="380">
        <f t="shared" si="167"/>
        <v>0</v>
      </c>
      <c r="I347" s="160"/>
      <c r="J347" s="161" t="str">
        <f t="array" ref="J347">IF(ISERROR(G347/I347),"",G347/I347)</f>
        <v/>
      </c>
      <c r="K347" s="162">
        <f t="array" ref="K347">IF(ISERROR(G347/L347),"",G347/L347)</f>
        <v>0</v>
      </c>
      <c r="L347" s="160">
        <v>19</v>
      </c>
      <c r="M347" s="140">
        <f t="shared" si="168"/>
        <v>0</v>
      </c>
      <c r="N347" s="161">
        <f t="shared" si="169"/>
        <v>0</v>
      </c>
      <c r="O347" s="387"/>
      <c r="P347" s="387"/>
      <c r="Q347" s="387"/>
      <c r="R347" s="387"/>
      <c r="S347" s="387"/>
      <c r="T347" s="387"/>
      <c r="U347" s="387"/>
      <c r="V347" s="163">
        <f t="shared" si="170"/>
        <v>0</v>
      </c>
      <c r="W347" s="164" t="str">
        <f t="shared" si="171"/>
        <v/>
      </c>
      <c r="X347" s="163"/>
      <c r="Y347" s="163"/>
      <c r="Z347" s="163"/>
      <c r="AA347" s="163"/>
    </row>
    <row r="348" spans="1:27" ht="20.100000000000001" hidden="1" customHeight="1">
      <c r="A348" s="165">
        <v>200050</v>
      </c>
      <c r="B348" s="166" t="s">
        <v>189</v>
      </c>
      <c r="C348" s="157" t="s">
        <v>190</v>
      </c>
      <c r="D348" s="139">
        <v>5.03</v>
      </c>
      <c r="E348" s="139"/>
      <c r="F348" s="158"/>
      <c r="G348" s="159"/>
      <c r="H348" s="380">
        <f t="shared" si="167"/>
        <v>0</v>
      </c>
      <c r="I348" s="160"/>
      <c r="J348" s="161" t="str">
        <f t="array" ref="J348">IF(ISERROR(G348/I348),"",G348/I348)</f>
        <v/>
      </c>
      <c r="K348" s="162">
        <f t="array" ref="K348">IF(ISERROR(G348/L348),"",G348/L348)</f>
        <v>0</v>
      </c>
      <c r="L348" s="160">
        <v>20</v>
      </c>
      <c r="M348" s="140">
        <f t="shared" si="168"/>
        <v>0</v>
      </c>
      <c r="N348" s="161">
        <f t="shared" si="169"/>
        <v>0</v>
      </c>
      <c r="O348" s="387"/>
      <c r="P348" s="387"/>
      <c r="Q348" s="387"/>
      <c r="R348" s="387"/>
      <c r="S348" s="387"/>
      <c r="T348" s="387"/>
      <c r="U348" s="387"/>
      <c r="V348" s="163">
        <f t="shared" si="170"/>
        <v>0</v>
      </c>
      <c r="W348" s="164" t="str">
        <f t="shared" si="171"/>
        <v/>
      </c>
      <c r="X348" s="163"/>
      <c r="Y348" s="163"/>
      <c r="Z348" s="163"/>
      <c r="AA348" s="163"/>
    </row>
    <row r="349" spans="1:27" ht="20.100000000000001" hidden="1" customHeight="1">
      <c r="A349" s="165">
        <v>200076</v>
      </c>
      <c r="B349" s="166" t="s">
        <v>191</v>
      </c>
      <c r="C349" s="157" t="s">
        <v>186</v>
      </c>
      <c r="D349" s="139">
        <v>5.04</v>
      </c>
      <c r="E349" s="139"/>
      <c r="F349" s="197"/>
      <c r="G349" s="170"/>
      <c r="H349" s="380">
        <f t="shared" si="167"/>
        <v>0</v>
      </c>
      <c r="I349" s="171"/>
      <c r="J349" s="161" t="str">
        <f t="array" ref="J349">IF(ISERROR(G349/I349),"",G349/I349)</f>
        <v/>
      </c>
      <c r="K349" s="162">
        <f t="array" ref="K349">IF(ISERROR(G349/L349),"",G349/L349)</f>
        <v>0</v>
      </c>
      <c r="L349" s="160">
        <v>19</v>
      </c>
      <c r="M349" s="140">
        <f t="shared" si="168"/>
        <v>0</v>
      </c>
      <c r="N349" s="161">
        <f t="shared" si="169"/>
        <v>0</v>
      </c>
      <c r="O349" s="387"/>
      <c r="P349" s="387"/>
      <c r="Q349" s="387"/>
      <c r="R349" s="387"/>
      <c r="S349" s="387"/>
      <c r="T349" s="387"/>
      <c r="U349" s="387"/>
      <c r="V349" s="163">
        <f t="shared" si="170"/>
        <v>0</v>
      </c>
      <c r="W349" s="164" t="str">
        <f t="shared" si="171"/>
        <v/>
      </c>
      <c r="X349" s="163"/>
      <c r="Y349" s="163"/>
      <c r="Z349" s="163"/>
      <c r="AA349" s="163"/>
    </row>
    <row r="350" spans="1:27" ht="20.100000000000001" hidden="1" customHeight="1">
      <c r="A350" s="172">
        <v>200898</v>
      </c>
      <c r="B350" s="166" t="s">
        <v>192</v>
      </c>
      <c r="C350" s="157" t="s">
        <v>193</v>
      </c>
      <c r="D350" s="139">
        <v>5.03</v>
      </c>
      <c r="E350" s="139"/>
      <c r="F350" s="158"/>
      <c r="G350" s="159"/>
      <c r="H350" s="380">
        <f t="shared" si="167"/>
        <v>0</v>
      </c>
      <c r="I350" s="160"/>
      <c r="J350" s="161"/>
      <c r="K350" s="162">
        <f t="array" ref="K350">IF(ISERROR(G350/L350),"",G350/L350)</f>
        <v>0</v>
      </c>
      <c r="L350" s="160">
        <v>3</v>
      </c>
      <c r="M350" s="140">
        <f t="shared" si="168"/>
        <v>0</v>
      </c>
      <c r="N350" s="161"/>
      <c r="O350" s="387"/>
      <c r="P350" s="387"/>
      <c r="Q350" s="387"/>
      <c r="R350" s="387"/>
      <c r="S350" s="387"/>
      <c r="T350" s="387"/>
      <c r="U350" s="387"/>
      <c r="V350" s="163"/>
      <c r="W350" s="164"/>
      <c r="X350" s="163"/>
      <c r="Y350" s="163"/>
      <c r="Z350" s="163"/>
      <c r="AA350" s="163"/>
    </row>
    <row r="351" spans="1:27" ht="20.100000000000001" hidden="1" customHeight="1">
      <c r="A351" s="172">
        <v>200899</v>
      </c>
      <c r="B351" s="166" t="s">
        <v>192</v>
      </c>
      <c r="C351" s="157" t="s">
        <v>194</v>
      </c>
      <c r="D351" s="139">
        <v>5.03</v>
      </c>
      <c r="E351" s="139"/>
      <c r="F351" s="158"/>
      <c r="G351" s="159"/>
      <c r="H351" s="380">
        <f t="shared" si="167"/>
        <v>0</v>
      </c>
      <c r="I351" s="160"/>
      <c r="J351" s="161"/>
      <c r="K351" s="162">
        <f t="array" ref="K351">IF(ISERROR(G351/L351),"",G351/L351)</f>
        <v>0</v>
      </c>
      <c r="L351" s="160">
        <v>3</v>
      </c>
      <c r="M351" s="140">
        <f t="shared" si="168"/>
        <v>0</v>
      </c>
      <c r="N351" s="161"/>
      <c r="O351" s="387"/>
      <c r="P351" s="387"/>
      <c r="Q351" s="387"/>
      <c r="R351" s="387"/>
      <c r="S351" s="387"/>
      <c r="T351" s="387"/>
      <c r="U351" s="387"/>
      <c r="V351" s="163"/>
      <c r="W351" s="164"/>
      <c r="X351" s="163"/>
      <c r="Y351" s="163"/>
      <c r="Z351" s="163"/>
      <c r="AA351" s="163"/>
    </row>
    <row r="352" spans="1:27" ht="20.100000000000001" hidden="1" customHeight="1">
      <c r="A352" s="165">
        <v>200085</v>
      </c>
      <c r="B352" s="166" t="s">
        <v>195</v>
      </c>
      <c r="C352" s="157" t="s">
        <v>196</v>
      </c>
      <c r="D352" s="139">
        <v>5.04</v>
      </c>
      <c r="E352" s="139"/>
      <c r="F352" s="157"/>
      <c r="G352" s="159"/>
      <c r="H352" s="380">
        <f t="shared" si="167"/>
        <v>0</v>
      </c>
      <c r="I352" s="380"/>
      <c r="J352" s="161" t="str">
        <f t="array" ref="J352">IF(ISERROR(G352/I352),"",G352/I352)</f>
        <v/>
      </c>
      <c r="K352" s="162">
        <f t="array" ref="K352">IF(ISERROR(G352/L352),"",G352/L352)</f>
        <v>0</v>
      </c>
      <c r="L352" s="160">
        <v>17</v>
      </c>
      <c r="M352" s="140">
        <f t="shared" si="168"/>
        <v>0</v>
      </c>
      <c r="N352" s="161">
        <f>SUM(O352:U352)</f>
        <v>0</v>
      </c>
      <c r="O352" s="387"/>
      <c r="P352" s="387"/>
      <c r="Q352" s="387"/>
      <c r="R352" s="387"/>
      <c r="S352" s="387"/>
      <c r="T352" s="387"/>
      <c r="U352" s="387"/>
      <c r="V352" s="163">
        <f>SUM(X352:AA352)</f>
        <v>0</v>
      </c>
      <c r="W352" s="164" t="str">
        <f>IF(ISERROR(V352/G352),"",V352/G352)</f>
        <v/>
      </c>
      <c r="X352" s="163"/>
      <c r="Y352" s="163"/>
      <c r="Z352" s="163"/>
      <c r="AA352" s="163"/>
    </row>
    <row r="353" spans="1:27" ht="20.100000000000001" hidden="1" customHeight="1">
      <c r="A353" s="165">
        <v>200087</v>
      </c>
      <c r="B353" s="166" t="s">
        <v>195</v>
      </c>
      <c r="C353" s="157" t="s">
        <v>197</v>
      </c>
      <c r="D353" s="139">
        <v>5.04</v>
      </c>
      <c r="E353" s="139"/>
      <c r="F353" s="157"/>
      <c r="G353" s="159"/>
      <c r="H353" s="380">
        <f t="shared" si="167"/>
        <v>0</v>
      </c>
      <c r="I353" s="380"/>
      <c r="J353" s="161" t="str">
        <f t="array" ref="J353">IF(ISERROR(G353/I353),"",G353/I353)</f>
        <v/>
      </c>
      <c r="K353" s="162">
        <f t="array" ref="K353">IF(ISERROR(G353/L353),"",G353/L353)</f>
        <v>0</v>
      </c>
      <c r="L353" s="160">
        <v>17</v>
      </c>
      <c r="M353" s="140">
        <f t="shared" si="168"/>
        <v>0</v>
      </c>
      <c r="N353" s="161">
        <f>SUM(O353:U353)</f>
        <v>0</v>
      </c>
      <c r="O353" s="387"/>
      <c r="P353" s="387"/>
      <c r="Q353" s="387"/>
      <c r="R353" s="387"/>
      <c r="S353" s="387"/>
      <c r="T353" s="387"/>
      <c r="U353" s="387"/>
      <c r="V353" s="163">
        <f>SUM(X353:AA353)</f>
        <v>0</v>
      </c>
      <c r="W353" s="164" t="str">
        <f>IF(ISERROR(V353/G353),"",V353/G353)</f>
        <v/>
      </c>
      <c r="X353" s="163"/>
      <c r="Y353" s="163"/>
      <c r="Z353" s="163"/>
      <c r="AA353" s="163"/>
    </row>
    <row r="354" spans="1:27" ht="20.100000000000001" hidden="1" customHeight="1">
      <c r="A354" s="165">
        <v>200171</v>
      </c>
      <c r="B354" s="166" t="s">
        <v>203</v>
      </c>
      <c r="C354" s="157" t="s">
        <v>196</v>
      </c>
      <c r="D354" s="139">
        <v>5.0599999999999996</v>
      </c>
      <c r="E354" s="139"/>
      <c r="F354" s="158"/>
      <c r="G354" s="159"/>
      <c r="H354" s="380">
        <f t="shared" si="167"/>
        <v>0</v>
      </c>
      <c r="I354" s="160"/>
      <c r="J354" s="161" t="str">
        <f t="array" ref="J354">IF(ISERROR(G354/I354),"",G354/I354)</f>
        <v/>
      </c>
      <c r="K354" s="162">
        <f t="array" ref="K354">IF(ISERROR(G354/L354),"",G354/L354)</f>
        <v>0</v>
      </c>
      <c r="L354" s="160">
        <v>19</v>
      </c>
      <c r="M354" s="140">
        <f t="shared" si="168"/>
        <v>0</v>
      </c>
      <c r="N354" s="161">
        <f t="shared" ref="N354:N356" si="172">SUM(O354:U354)</f>
        <v>0</v>
      </c>
      <c r="O354" s="387"/>
      <c r="P354" s="387"/>
      <c r="Q354" s="387"/>
      <c r="R354" s="387"/>
      <c r="S354" s="387"/>
      <c r="T354" s="387"/>
      <c r="U354" s="387"/>
      <c r="V354" s="163">
        <f t="shared" ref="V354:V356" si="173">SUM(X354:AA354)</f>
        <v>0</v>
      </c>
      <c r="W354" s="164" t="str">
        <f t="shared" ref="W354:W356" si="174">IF(ISERROR(V354/G354),"",V354/G354)</f>
        <v/>
      </c>
      <c r="X354" s="163"/>
      <c r="Y354" s="163"/>
      <c r="Z354" s="163"/>
      <c r="AA354" s="163"/>
    </row>
    <row r="355" spans="1:27" ht="20.100000000000001" hidden="1" customHeight="1">
      <c r="A355" s="165">
        <v>200009</v>
      </c>
      <c r="B355" s="166" t="s">
        <v>204</v>
      </c>
      <c r="C355" s="157" t="s">
        <v>196</v>
      </c>
      <c r="D355" s="139">
        <v>5.09</v>
      </c>
      <c r="E355" s="139"/>
      <c r="F355" s="158"/>
      <c r="G355" s="159"/>
      <c r="H355" s="380">
        <f t="shared" si="167"/>
        <v>0</v>
      </c>
      <c r="I355" s="160"/>
      <c r="J355" s="161" t="str">
        <f t="array" ref="J355">IF(ISERROR(G355/I355),"",G355/I355)</f>
        <v/>
      </c>
      <c r="K355" s="162">
        <f t="array" ref="K355">IF(ISERROR(G355/L355),"",G355/L355)</f>
        <v>0</v>
      </c>
      <c r="L355" s="160">
        <v>23</v>
      </c>
      <c r="M355" s="140">
        <f t="shared" si="168"/>
        <v>0</v>
      </c>
      <c r="N355" s="161">
        <f t="shared" si="172"/>
        <v>0</v>
      </c>
      <c r="O355" s="387"/>
      <c r="P355" s="387"/>
      <c r="Q355" s="387"/>
      <c r="R355" s="387"/>
      <c r="S355" s="387"/>
      <c r="T355" s="387"/>
      <c r="U355" s="387"/>
      <c r="V355" s="163">
        <f t="shared" si="173"/>
        <v>0</v>
      </c>
      <c r="W355" s="164" t="str">
        <f t="shared" si="174"/>
        <v/>
      </c>
      <c r="X355" s="163"/>
      <c r="Y355" s="163"/>
      <c r="Z355" s="163"/>
      <c r="AA355" s="163"/>
    </row>
    <row r="356" spans="1:27" ht="20.100000000000001" hidden="1" customHeight="1">
      <c r="A356" s="165">
        <v>200010</v>
      </c>
      <c r="B356" s="166" t="s">
        <v>204</v>
      </c>
      <c r="C356" s="157" t="s">
        <v>197</v>
      </c>
      <c r="D356" s="139">
        <v>5.09</v>
      </c>
      <c r="E356" s="139"/>
      <c r="F356" s="158"/>
      <c r="G356" s="159"/>
      <c r="H356" s="380">
        <f t="shared" si="167"/>
        <v>0</v>
      </c>
      <c r="I356" s="160"/>
      <c r="J356" s="161" t="str">
        <f t="array" ref="J356">IF(ISERROR(G356/I356),"",G356/I356)</f>
        <v/>
      </c>
      <c r="K356" s="162">
        <f t="array" ref="K356">IF(ISERROR(G356/L356),"",G356/L356)</f>
        <v>0</v>
      </c>
      <c r="L356" s="160">
        <v>23</v>
      </c>
      <c r="M356" s="140">
        <f t="shared" si="168"/>
        <v>0</v>
      </c>
      <c r="N356" s="161">
        <f t="shared" si="172"/>
        <v>0</v>
      </c>
      <c r="O356" s="387"/>
      <c r="P356" s="387"/>
      <c r="Q356" s="387"/>
      <c r="R356" s="387"/>
      <c r="S356" s="387"/>
      <c r="T356" s="387"/>
      <c r="U356" s="387"/>
      <c r="V356" s="163">
        <f t="shared" si="173"/>
        <v>0</v>
      </c>
      <c r="W356" s="164" t="str">
        <f t="shared" si="174"/>
        <v/>
      </c>
      <c r="X356" s="163"/>
      <c r="Y356" s="163"/>
      <c r="Z356" s="163"/>
      <c r="AA356" s="163"/>
    </row>
    <row r="357" spans="1:27" ht="20.100000000000001" hidden="1" customHeight="1">
      <c r="A357" s="165">
        <v>200342</v>
      </c>
      <c r="B357" s="175" t="s">
        <v>205</v>
      </c>
      <c r="C357" s="385" t="s">
        <v>197</v>
      </c>
      <c r="D357" s="139">
        <v>4.8</v>
      </c>
      <c r="E357" s="139"/>
      <c r="F357" s="158"/>
      <c r="G357" s="159"/>
      <c r="H357" s="380">
        <f t="shared" si="167"/>
        <v>0</v>
      </c>
      <c r="I357" s="160"/>
      <c r="J357" s="161"/>
      <c r="K357" s="162">
        <f t="array" ref="K357">IF(ISERROR(G357/L357),"",G357/L357)</f>
        <v>0</v>
      </c>
      <c r="L357" s="160">
        <v>4</v>
      </c>
      <c r="M357" s="140">
        <f t="shared" si="168"/>
        <v>0</v>
      </c>
      <c r="N357" s="161"/>
      <c r="O357" s="387"/>
      <c r="P357" s="387"/>
      <c r="Q357" s="387"/>
      <c r="R357" s="387"/>
      <c r="S357" s="387"/>
      <c r="T357" s="387"/>
      <c r="U357" s="387"/>
      <c r="V357" s="163"/>
      <c r="W357" s="164"/>
      <c r="X357" s="163"/>
      <c r="Y357" s="163"/>
      <c r="Z357" s="163"/>
      <c r="AA357" s="163"/>
    </row>
    <row r="358" spans="1:27" ht="20.100000000000001" hidden="1" customHeight="1">
      <c r="A358" s="165">
        <v>200341</v>
      </c>
      <c r="B358" s="175" t="s">
        <v>205</v>
      </c>
      <c r="C358" s="385" t="s">
        <v>194</v>
      </c>
      <c r="D358" s="139">
        <v>4.8</v>
      </c>
      <c r="E358" s="139"/>
      <c r="F358" s="158"/>
      <c r="G358" s="159"/>
      <c r="H358" s="380">
        <f t="shared" si="167"/>
        <v>0</v>
      </c>
      <c r="I358" s="160"/>
      <c r="J358" s="161"/>
      <c r="K358" s="162">
        <f t="array" ref="K358">IF(ISERROR(G358/L358),"",G358/L358)</f>
        <v>0</v>
      </c>
      <c r="L358" s="160">
        <v>4</v>
      </c>
      <c r="M358" s="140">
        <f t="shared" si="168"/>
        <v>0</v>
      </c>
      <c r="N358" s="161"/>
      <c r="O358" s="387"/>
      <c r="P358" s="387"/>
      <c r="Q358" s="387"/>
      <c r="R358" s="387"/>
      <c r="S358" s="387"/>
      <c r="T358" s="387"/>
      <c r="U358" s="387"/>
      <c r="V358" s="163"/>
      <c r="W358" s="164"/>
      <c r="X358" s="163"/>
      <c r="Y358" s="163"/>
      <c r="Z358" s="163"/>
      <c r="AA358" s="163"/>
    </row>
    <row r="359" spans="1:27" ht="20.100000000000001" hidden="1" customHeight="1">
      <c r="A359" s="165">
        <v>200343</v>
      </c>
      <c r="B359" s="175" t="s">
        <v>205</v>
      </c>
      <c r="C359" s="385" t="s">
        <v>186</v>
      </c>
      <c r="D359" s="139">
        <v>4.8</v>
      </c>
      <c r="E359" s="139"/>
      <c r="F359" s="158"/>
      <c r="G359" s="159"/>
      <c r="H359" s="380">
        <f t="shared" si="167"/>
        <v>0</v>
      </c>
      <c r="I359" s="160"/>
      <c r="J359" s="161"/>
      <c r="K359" s="162">
        <f t="array" ref="K359">IF(ISERROR(G359/L359),"",G359/L359)</f>
        <v>0</v>
      </c>
      <c r="L359" s="160">
        <v>4</v>
      </c>
      <c r="M359" s="140">
        <f t="shared" si="168"/>
        <v>0</v>
      </c>
      <c r="N359" s="161"/>
      <c r="O359" s="387"/>
      <c r="P359" s="387"/>
      <c r="Q359" s="387"/>
      <c r="R359" s="387"/>
      <c r="S359" s="387"/>
      <c r="T359" s="387"/>
      <c r="U359" s="387"/>
      <c r="V359" s="163"/>
      <c r="W359" s="164"/>
      <c r="X359" s="163"/>
      <c r="Y359" s="163"/>
      <c r="Z359" s="163"/>
      <c r="AA359" s="163"/>
    </row>
    <row r="360" spans="1:27" ht="20.100000000000001" hidden="1" customHeight="1">
      <c r="A360" s="165">
        <v>200344</v>
      </c>
      <c r="B360" s="175" t="s">
        <v>205</v>
      </c>
      <c r="C360" s="385" t="s">
        <v>206</v>
      </c>
      <c r="D360" s="139">
        <v>4.8</v>
      </c>
      <c r="E360" s="139"/>
      <c r="F360" s="158"/>
      <c r="G360" s="159"/>
      <c r="H360" s="380">
        <f t="shared" si="167"/>
        <v>0</v>
      </c>
      <c r="I360" s="160"/>
      <c r="J360" s="161"/>
      <c r="K360" s="162">
        <f t="array" ref="K360">IF(ISERROR(G360/L360),"",G360/L360)</f>
        <v>0</v>
      </c>
      <c r="L360" s="160">
        <v>4</v>
      </c>
      <c r="M360" s="140">
        <f t="shared" si="168"/>
        <v>0</v>
      </c>
      <c r="N360" s="161"/>
      <c r="O360" s="387"/>
      <c r="P360" s="387"/>
      <c r="Q360" s="387"/>
      <c r="R360" s="387"/>
      <c r="S360" s="387"/>
      <c r="T360" s="387"/>
      <c r="U360" s="387"/>
      <c r="V360" s="163"/>
      <c r="W360" s="164"/>
      <c r="X360" s="163"/>
      <c r="Y360" s="163"/>
      <c r="Z360" s="163"/>
      <c r="AA360" s="163"/>
    </row>
    <row r="361" spans="1:27" ht="20.100000000000001" hidden="1" customHeight="1">
      <c r="A361" s="157">
        <v>200105</v>
      </c>
      <c r="B361" s="175" t="s">
        <v>207</v>
      </c>
      <c r="C361" s="157" t="s">
        <v>197</v>
      </c>
      <c r="D361" s="139">
        <v>4.99</v>
      </c>
      <c r="E361" s="139"/>
      <c r="F361" s="158"/>
      <c r="G361" s="159"/>
      <c r="H361" s="380">
        <f t="shared" si="167"/>
        <v>0</v>
      </c>
      <c r="I361" s="160"/>
      <c r="J361" s="161" t="str">
        <f t="array" ref="J361">IF(ISERROR(G361/I361),"",G361/I361)</f>
        <v/>
      </c>
      <c r="K361" s="162">
        <f t="array" ref="K361">IF(ISERROR(G361/L361),"",G361/L361)</f>
        <v>0</v>
      </c>
      <c r="L361" s="160">
        <v>23.5</v>
      </c>
      <c r="M361" s="140">
        <f t="shared" si="168"/>
        <v>0</v>
      </c>
      <c r="N361" s="161">
        <f t="shared" ref="N361:N362" si="175">SUM(O361:U361)</f>
        <v>0</v>
      </c>
      <c r="O361" s="387"/>
      <c r="P361" s="387"/>
      <c r="Q361" s="387"/>
      <c r="R361" s="387"/>
      <c r="S361" s="387"/>
      <c r="T361" s="387"/>
      <c r="U361" s="387"/>
      <c r="V361" s="163">
        <f t="shared" ref="V361:V362" si="176">SUM(X361:AA361)</f>
        <v>0</v>
      </c>
      <c r="W361" s="164" t="str">
        <f t="shared" ref="W361:W362" si="177">IF(ISERROR(V361/G361),"",V361/G361)</f>
        <v/>
      </c>
      <c r="X361" s="163"/>
      <c r="Y361" s="163"/>
      <c r="Z361" s="163"/>
      <c r="AA361" s="163"/>
    </row>
    <row r="362" spans="1:27" ht="20.100000000000001" hidden="1" customHeight="1">
      <c r="A362" s="157">
        <v>200106</v>
      </c>
      <c r="B362" s="175" t="s">
        <v>207</v>
      </c>
      <c r="C362" s="157" t="s">
        <v>196</v>
      </c>
      <c r="D362" s="139">
        <v>4.99</v>
      </c>
      <c r="E362" s="139"/>
      <c r="F362" s="176"/>
      <c r="G362" s="159"/>
      <c r="H362" s="380">
        <f t="shared" si="167"/>
        <v>0</v>
      </c>
      <c r="I362" s="160"/>
      <c r="J362" s="161" t="str">
        <f t="array" ref="J362">IF(ISERROR(G362/I362),"",G362/I362)</f>
        <v/>
      </c>
      <c r="K362" s="162">
        <f t="array" ref="K362">IF(ISERROR(G362/L362),"",G362/L362)</f>
        <v>0</v>
      </c>
      <c r="L362" s="160">
        <v>23.5</v>
      </c>
      <c r="M362" s="140">
        <f t="shared" si="168"/>
        <v>0</v>
      </c>
      <c r="N362" s="161">
        <f t="shared" si="175"/>
        <v>0</v>
      </c>
      <c r="O362" s="387"/>
      <c r="P362" s="387"/>
      <c r="Q362" s="387"/>
      <c r="R362" s="387"/>
      <c r="S362" s="387"/>
      <c r="T362" s="387"/>
      <c r="U362" s="387"/>
      <c r="V362" s="163">
        <f t="shared" si="176"/>
        <v>0</v>
      </c>
      <c r="W362" s="164" t="str">
        <f t="shared" si="177"/>
        <v/>
      </c>
      <c r="X362" s="163"/>
      <c r="Y362" s="163"/>
      <c r="Z362" s="163"/>
      <c r="AA362" s="163"/>
    </row>
    <row r="363" spans="1:27" ht="20.100000000000001" hidden="1" customHeight="1">
      <c r="A363" s="465" t="s">
        <v>208</v>
      </c>
      <c r="B363" s="466"/>
      <c r="C363" s="388" t="s">
        <v>209</v>
      </c>
      <c r="D363" s="177"/>
      <c r="E363" s="177"/>
      <c r="F363" s="178"/>
      <c r="G363" s="179">
        <f>SUM(G344:G362)</f>
        <v>0</v>
      </c>
      <c r="H363" s="180">
        <f>SUM(H344:H362)</f>
        <v>0</v>
      </c>
      <c r="I363" s="180">
        <f>SUM(I344:I362)</f>
        <v>0</v>
      </c>
      <c r="J363" s="161" t="str">
        <f t="array" ref="J363">IF(ISERROR(G363/I363),"",G363/I363)</f>
        <v/>
      </c>
      <c r="K363" s="180">
        <f>SUM(K344:K362)</f>
        <v>0</v>
      </c>
      <c r="L363" s="181"/>
      <c r="M363" s="185">
        <f t="shared" ref="M363:AA363" si="178">SUM(M344:M362)</f>
        <v>0</v>
      </c>
      <c r="N363" s="180">
        <f t="shared" si="178"/>
        <v>0</v>
      </c>
      <c r="O363" s="182">
        <f t="shared" si="178"/>
        <v>0</v>
      </c>
      <c r="P363" s="182">
        <f t="shared" si="178"/>
        <v>0</v>
      </c>
      <c r="Q363" s="182">
        <f t="shared" si="178"/>
        <v>0</v>
      </c>
      <c r="R363" s="182">
        <f t="shared" si="178"/>
        <v>0</v>
      </c>
      <c r="S363" s="182">
        <f t="shared" si="178"/>
        <v>0</v>
      </c>
      <c r="T363" s="182">
        <f t="shared" si="178"/>
        <v>0</v>
      </c>
      <c r="U363" s="182">
        <f t="shared" si="178"/>
        <v>0</v>
      </c>
      <c r="V363" s="183">
        <f t="shared" si="178"/>
        <v>0</v>
      </c>
      <c r="W363" s="164">
        <f t="shared" si="178"/>
        <v>0</v>
      </c>
      <c r="X363" s="183">
        <f t="shared" si="178"/>
        <v>0</v>
      </c>
      <c r="Y363" s="183">
        <f t="shared" si="178"/>
        <v>0</v>
      </c>
      <c r="Z363" s="183">
        <f t="shared" si="178"/>
        <v>0</v>
      </c>
      <c r="AA363" s="183">
        <f t="shared" si="178"/>
        <v>0</v>
      </c>
    </row>
    <row r="364" spans="1:27" ht="20.100000000000001" hidden="1" customHeight="1">
      <c r="A364" s="184">
        <v>200011</v>
      </c>
      <c r="B364" s="379" t="s">
        <v>213</v>
      </c>
      <c r="C364" s="157" t="s">
        <v>206</v>
      </c>
      <c r="D364" s="139">
        <v>5.03</v>
      </c>
      <c r="E364" s="139"/>
      <c r="F364" s="158"/>
      <c r="G364" s="159"/>
      <c r="H364" s="380">
        <f t="shared" ref="H364:H420" si="179">D364*G364</f>
        <v>0</v>
      </c>
      <c r="I364" s="160"/>
      <c r="J364" s="161" t="str">
        <f t="array" ref="J364">IF(ISERROR(G364/I364),"",G364/I364)</f>
        <v/>
      </c>
      <c r="K364" s="162">
        <f t="array" ref="K364">IF(ISERROR(G364/L364),"",G364/L364)</f>
        <v>0</v>
      </c>
      <c r="L364" s="160">
        <v>52</v>
      </c>
      <c r="M364" s="140">
        <f t="shared" ref="M364" si="180">IF(ISERROR(I364-K364),"",I364-K364)</f>
        <v>0</v>
      </c>
      <c r="N364" s="161">
        <f t="shared" ref="N364" si="181">SUM(O364:U364)</f>
        <v>0</v>
      </c>
      <c r="O364" s="383"/>
      <c r="P364" s="383"/>
      <c r="Q364" s="383"/>
      <c r="R364" s="383"/>
      <c r="S364" s="383"/>
      <c r="T364" s="383"/>
      <c r="U364" s="383"/>
      <c r="V364" s="163">
        <f t="shared" ref="V364" si="182">SUM(X364:AA364)</f>
        <v>0</v>
      </c>
      <c r="W364" s="164" t="str">
        <f t="shared" ref="W364" si="183">IF(ISERROR(V364/G364),"",V364/G364)</f>
        <v/>
      </c>
      <c r="X364" s="163"/>
      <c r="Y364" s="163"/>
      <c r="Z364" s="163"/>
      <c r="AA364" s="163"/>
    </row>
    <row r="365" spans="1:27" ht="20.100000000000001" hidden="1" customHeight="1">
      <c r="A365" s="184">
        <v>201402</v>
      </c>
      <c r="B365" s="379" t="s">
        <v>454</v>
      </c>
      <c r="C365" s="232" t="s">
        <v>456</v>
      </c>
      <c r="D365" s="139">
        <v>5.03</v>
      </c>
      <c r="E365" s="139"/>
      <c r="F365" s="158"/>
      <c r="G365" s="159"/>
      <c r="H365" s="380">
        <f t="shared" si="179"/>
        <v>0</v>
      </c>
      <c r="I365" s="160"/>
      <c r="J365" s="161"/>
      <c r="K365" s="162">
        <f t="array" ref="K365">IF(ISERROR(G365/L365),"",G365/L365)</f>
        <v>0</v>
      </c>
      <c r="L365" s="160">
        <v>52</v>
      </c>
      <c r="M365" s="140"/>
      <c r="N365" s="161"/>
      <c r="O365" s="383"/>
      <c r="P365" s="383"/>
      <c r="Q365" s="383"/>
      <c r="R365" s="383"/>
      <c r="S365" s="383"/>
      <c r="T365" s="383"/>
      <c r="U365" s="383"/>
      <c r="V365" s="163"/>
      <c r="W365" s="164"/>
      <c r="X365" s="163"/>
      <c r="Y365" s="163"/>
      <c r="Z365" s="163"/>
      <c r="AA365" s="163"/>
    </row>
    <row r="366" spans="1:27" ht="20.100000000000001" hidden="1" customHeight="1">
      <c r="A366" s="184">
        <v>200012</v>
      </c>
      <c r="B366" s="379" t="s">
        <v>213</v>
      </c>
      <c r="C366" s="157" t="s">
        <v>193</v>
      </c>
      <c r="D366" s="139">
        <v>5.03</v>
      </c>
      <c r="E366" s="139"/>
      <c r="F366" s="158"/>
      <c r="G366" s="159"/>
      <c r="H366" s="380">
        <f t="shared" si="179"/>
        <v>0</v>
      </c>
      <c r="I366" s="160"/>
      <c r="J366" s="161" t="str">
        <f t="array" ref="J366">IF(ISERROR(G366/I366),"",G366/I366)</f>
        <v/>
      </c>
      <c r="K366" s="162">
        <f t="array" ref="K366">IF(ISERROR(G366/L366),"",G366/L366)</f>
        <v>0</v>
      </c>
      <c r="L366" s="160">
        <v>52</v>
      </c>
      <c r="M366" s="140">
        <f t="shared" ref="M366:M401" si="184">IF(ISERROR(I366-K366),"",I366-K366)</f>
        <v>0</v>
      </c>
      <c r="N366" s="161">
        <f t="shared" ref="N366:N368" si="185">SUM(O366:U366)</f>
        <v>0</v>
      </c>
      <c r="O366" s="383"/>
      <c r="P366" s="383"/>
      <c r="Q366" s="383"/>
      <c r="R366" s="383"/>
      <c r="S366" s="383"/>
      <c r="T366" s="383"/>
      <c r="U366" s="383"/>
      <c r="V366" s="163">
        <f t="shared" ref="V366:V368" si="186">SUM(X366:AA366)</f>
        <v>0</v>
      </c>
      <c r="W366" s="164" t="str">
        <f t="shared" ref="W366:W368" si="187">IF(ISERROR(V366/G366),"",V366/G366)</f>
        <v/>
      </c>
      <c r="X366" s="163"/>
      <c r="Y366" s="163"/>
      <c r="Z366" s="163"/>
      <c r="AA366" s="163"/>
    </row>
    <row r="367" spans="1:27" ht="20.100000000000001" hidden="1" customHeight="1">
      <c r="A367" s="184">
        <v>200013</v>
      </c>
      <c r="B367" s="379" t="s">
        <v>213</v>
      </c>
      <c r="C367" s="157" t="s">
        <v>210</v>
      </c>
      <c r="D367" s="139">
        <v>5.03</v>
      </c>
      <c r="E367" s="139"/>
      <c r="F367" s="158"/>
      <c r="G367" s="159"/>
      <c r="H367" s="380">
        <f t="shared" si="179"/>
        <v>0</v>
      </c>
      <c r="I367" s="160"/>
      <c r="J367" s="161" t="str">
        <f t="array" ref="J367">IF(ISERROR(G367/I367),"",G367/I367)</f>
        <v/>
      </c>
      <c r="K367" s="162">
        <f t="array" ref="K367">IF(ISERROR(G367/L367),"",G367/L367)</f>
        <v>0</v>
      </c>
      <c r="L367" s="160">
        <v>52</v>
      </c>
      <c r="M367" s="140">
        <f t="shared" si="184"/>
        <v>0</v>
      </c>
      <c r="N367" s="161">
        <f t="shared" si="185"/>
        <v>0</v>
      </c>
      <c r="O367" s="383"/>
      <c r="P367" s="383"/>
      <c r="Q367" s="383"/>
      <c r="R367" s="383"/>
      <c r="S367" s="383"/>
      <c r="T367" s="383"/>
      <c r="U367" s="383"/>
      <c r="V367" s="163">
        <f t="shared" si="186"/>
        <v>0</v>
      </c>
      <c r="W367" s="164" t="str">
        <f t="shared" si="187"/>
        <v/>
      </c>
      <c r="X367" s="163"/>
      <c r="Y367" s="163"/>
      <c r="Z367" s="163"/>
      <c r="AA367" s="163"/>
    </row>
    <row r="368" spans="1:27" ht="20.100000000000001" hidden="1" customHeight="1">
      <c r="A368" s="184">
        <v>200016</v>
      </c>
      <c r="B368" s="379" t="s">
        <v>213</v>
      </c>
      <c r="C368" s="157" t="s">
        <v>214</v>
      </c>
      <c r="D368" s="139">
        <v>5.03</v>
      </c>
      <c r="E368" s="139"/>
      <c r="F368" s="158"/>
      <c r="G368" s="159"/>
      <c r="H368" s="380">
        <f t="shared" si="179"/>
        <v>0</v>
      </c>
      <c r="I368" s="160"/>
      <c r="J368" s="161" t="str">
        <f t="array" ref="J368">IF(ISERROR(G368/I368),"",G368/I368)</f>
        <v/>
      </c>
      <c r="K368" s="162">
        <f t="array" ref="K368">IF(ISERROR(G368/L368),"",G368/L368)</f>
        <v>0</v>
      </c>
      <c r="L368" s="160">
        <v>52</v>
      </c>
      <c r="M368" s="140">
        <f t="shared" si="184"/>
        <v>0</v>
      </c>
      <c r="N368" s="161">
        <f t="shared" si="185"/>
        <v>0</v>
      </c>
      <c r="O368" s="383"/>
      <c r="P368" s="383"/>
      <c r="Q368" s="383"/>
      <c r="R368" s="383"/>
      <c r="S368" s="383"/>
      <c r="T368" s="383"/>
      <c r="U368" s="383"/>
      <c r="V368" s="163">
        <f t="shared" si="186"/>
        <v>0</v>
      </c>
      <c r="W368" s="164" t="str">
        <f t="shared" si="187"/>
        <v/>
      </c>
      <c r="X368" s="163"/>
      <c r="Y368" s="163"/>
      <c r="Z368" s="163"/>
      <c r="AA368" s="163"/>
    </row>
    <row r="369" spans="1:27" ht="20.100000000000001" hidden="1" customHeight="1">
      <c r="A369" s="184">
        <v>201148</v>
      </c>
      <c r="B369" s="379" t="s">
        <v>440</v>
      </c>
      <c r="C369" s="232" t="s">
        <v>441</v>
      </c>
      <c r="D369" s="139"/>
      <c r="E369" s="139"/>
      <c r="F369" s="158"/>
      <c r="G369" s="159"/>
      <c r="H369" s="380">
        <f t="shared" si="179"/>
        <v>0</v>
      </c>
      <c r="I369" s="160"/>
      <c r="J369" s="161"/>
      <c r="K369" s="162">
        <f t="array" ref="K369">IF(ISERROR(G369/L369),"",G369/L369)</f>
        <v>0</v>
      </c>
      <c r="L369" s="160">
        <v>52</v>
      </c>
      <c r="M369" s="140">
        <f t="shared" si="184"/>
        <v>0</v>
      </c>
      <c r="N369" s="161"/>
      <c r="O369" s="383"/>
      <c r="P369" s="383"/>
      <c r="Q369" s="383"/>
      <c r="R369" s="383"/>
      <c r="S369" s="383"/>
      <c r="T369" s="383"/>
      <c r="U369" s="383"/>
      <c r="V369" s="163"/>
      <c r="W369" s="164"/>
      <c r="X369" s="163"/>
      <c r="Y369" s="163"/>
      <c r="Z369" s="163"/>
      <c r="AA369" s="163"/>
    </row>
    <row r="370" spans="1:27" ht="20.100000000000001" hidden="1" customHeight="1">
      <c r="A370" s="184">
        <v>201149</v>
      </c>
      <c r="B370" s="379" t="s">
        <v>440</v>
      </c>
      <c r="C370" s="232" t="s">
        <v>442</v>
      </c>
      <c r="D370" s="139"/>
      <c r="E370" s="139"/>
      <c r="F370" s="158"/>
      <c r="G370" s="159"/>
      <c r="H370" s="380">
        <f t="shared" si="179"/>
        <v>0</v>
      </c>
      <c r="I370" s="160"/>
      <c r="J370" s="161"/>
      <c r="K370" s="162">
        <f t="array" ref="K370">IF(ISERROR(G370/L370),"",G370/L370)</f>
        <v>0</v>
      </c>
      <c r="L370" s="160">
        <v>52</v>
      </c>
      <c r="M370" s="140">
        <f t="shared" si="184"/>
        <v>0</v>
      </c>
      <c r="N370" s="161"/>
      <c r="O370" s="383"/>
      <c r="P370" s="383"/>
      <c r="Q370" s="383"/>
      <c r="R370" s="383"/>
      <c r="S370" s="383"/>
      <c r="T370" s="383"/>
      <c r="U370" s="383"/>
      <c r="V370" s="163"/>
      <c r="W370" s="164"/>
      <c r="X370" s="163"/>
      <c r="Y370" s="163"/>
      <c r="Z370" s="163"/>
      <c r="AA370" s="163"/>
    </row>
    <row r="371" spans="1:27" ht="20.100000000000001" hidden="1" customHeight="1">
      <c r="A371" s="184">
        <v>201150</v>
      </c>
      <c r="B371" s="379" t="s">
        <v>440</v>
      </c>
      <c r="C371" s="232" t="s">
        <v>61</v>
      </c>
      <c r="D371" s="139"/>
      <c r="E371" s="139"/>
      <c r="F371" s="158"/>
      <c r="G371" s="159"/>
      <c r="H371" s="380">
        <f t="shared" si="179"/>
        <v>0</v>
      </c>
      <c r="I371" s="160"/>
      <c r="J371" s="161"/>
      <c r="K371" s="162">
        <f t="array" ref="K371">IF(ISERROR(G371/L371),"",G371/L371)</f>
        <v>0</v>
      </c>
      <c r="L371" s="160">
        <v>52</v>
      </c>
      <c r="M371" s="140">
        <f t="shared" si="184"/>
        <v>0</v>
      </c>
      <c r="N371" s="161"/>
      <c r="O371" s="383"/>
      <c r="P371" s="383"/>
      <c r="Q371" s="383"/>
      <c r="R371" s="383"/>
      <c r="S371" s="383"/>
      <c r="T371" s="383"/>
      <c r="U371" s="383"/>
      <c r="V371" s="163"/>
      <c r="W371" s="164"/>
      <c r="X371" s="163"/>
      <c r="Y371" s="163"/>
      <c r="Z371" s="163"/>
      <c r="AA371" s="163"/>
    </row>
    <row r="372" spans="1:27" ht="20.100000000000001" hidden="1" customHeight="1">
      <c r="A372" s="184">
        <v>200668</v>
      </c>
      <c r="B372" s="379" t="s">
        <v>215</v>
      </c>
      <c r="C372" s="157" t="s">
        <v>186</v>
      </c>
      <c r="D372" s="139">
        <v>5.08</v>
      </c>
      <c r="E372" s="139"/>
      <c r="F372" s="158"/>
      <c r="G372" s="159"/>
      <c r="H372" s="380">
        <f t="shared" si="179"/>
        <v>0</v>
      </c>
      <c r="I372" s="160"/>
      <c r="J372" s="161" t="str">
        <f t="array" ref="J372">IF(ISERROR(G372/I372),"",G372/I372)</f>
        <v/>
      </c>
      <c r="K372" s="162">
        <f t="array" ref="K372">IF(ISERROR(G372/L372),"",G372/L372)</f>
        <v>0</v>
      </c>
      <c r="L372" s="160">
        <v>21</v>
      </c>
      <c r="M372" s="140">
        <f t="shared" si="184"/>
        <v>0</v>
      </c>
      <c r="N372" s="161">
        <f t="shared" ref="N372:N387" si="188">SUM(O372:U372)</f>
        <v>0</v>
      </c>
      <c r="O372" s="383"/>
      <c r="P372" s="383"/>
      <c r="Q372" s="383"/>
      <c r="R372" s="383"/>
      <c r="S372" s="383"/>
      <c r="T372" s="383"/>
      <c r="U372" s="383"/>
      <c r="V372" s="163">
        <f t="shared" ref="V372:V383" si="189">SUM(X372:AA372)</f>
        <v>0</v>
      </c>
      <c r="W372" s="164" t="str">
        <f t="shared" ref="W372:W383" si="190">IF(ISERROR(V372/G372),"",V372/G372)</f>
        <v/>
      </c>
      <c r="X372" s="163"/>
      <c r="Y372" s="163"/>
      <c r="Z372" s="163"/>
      <c r="AA372" s="163"/>
    </row>
    <row r="373" spans="1:27" ht="20.100000000000001" hidden="1" customHeight="1">
      <c r="A373" s="184">
        <v>200667</v>
      </c>
      <c r="B373" s="379" t="s">
        <v>215</v>
      </c>
      <c r="C373" s="157" t="s">
        <v>211</v>
      </c>
      <c r="D373" s="139">
        <v>5.08</v>
      </c>
      <c r="E373" s="139"/>
      <c r="F373" s="158"/>
      <c r="G373" s="159"/>
      <c r="H373" s="380">
        <f t="shared" si="179"/>
        <v>0</v>
      </c>
      <c r="I373" s="160"/>
      <c r="J373" s="161" t="str">
        <f t="array" ref="J373">IF(ISERROR(G373/I373),"",G373/I373)</f>
        <v/>
      </c>
      <c r="K373" s="162">
        <f t="array" ref="K373">IF(ISERROR(G373/L373),"",G373/L373)</f>
        <v>0</v>
      </c>
      <c r="L373" s="160">
        <v>21</v>
      </c>
      <c r="M373" s="140">
        <f t="shared" si="184"/>
        <v>0</v>
      </c>
      <c r="N373" s="161">
        <f t="shared" si="188"/>
        <v>0</v>
      </c>
      <c r="O373" s="383"/>
      <c r="P373" s="383"/>
      <c r="Q373" s="383"/>
      <c r="R373" s="383"/>
      <c r="S373" s="383"/>
      <c r="T373" s="383"/>
      <c r="U373" s="383"/>
      <c r="V373" s="163">
        <f t="shared" si="189"/>
        <v>0</v>
      </c>
      <c r="W373" s="164" t="str">
        <f t="shared" si="190"/>
        <v/>
      </c>
      <c r="X373" s="163"/>
      <c r="Y373" s="163"/>
      <c r="Z373" s="163"/>
      <c r="AA373" s="163"/>
    </row>
    <row r="374" spans="1:27" ht="20.100000000000001" hidden="1" customHeight="1">
      <c r="A374" s="184">
        <v>200666</v>
      </c>
      <c r="B374" s="379" t="s">
        <v>215</v>
      </c>
      <c r="C374" s="157" t="s">
        <v>212</v>
      </c>
      <c r="D374" s="139">
        <v>5.08</v>
      </c>
      <c r="E374" s="139"/>
      <c r="F374" s="158"/>
      <c r="G374" s="159"/>
      <c r="H374" s="380">
        <f t="shared" si="179"/>
        <v>0</v>
      </c>
      <c r="I374" s="160"/>
      <c r="J374" s="161" t="str">
        <f t="array" ref="J374">IF(ISERROR(G374/I374),"",G374/I374)</f>
        <v/>
      </c>
      <c r="K374" s="162">
        <f t="array" ref="K374">IF(ISERROR(G374/L374),"",G374/L374)</f>
        <v>0</v>
      </c>
      <c r="L374" s="160">
        <v>21</v>
      </c>
      <c r="M374" s="140">
        <f t="shared" si="184"/>
        <v>0</v>
      </c>
      <c r="N374" s="161">
        <f t="shared" si="188"/>
        <v>0</v>
      </c>
      <c r="O374" s="383"/>
      <c r="P374" s="383"/>
      <c r="Q374" s="383"/>
      <c r="R374" s="383"/>
      <c r="S374" s="383"/>
      <c r="T374" s="383"/>
      <c r="U374" s="383"/>
      <c r="V374" s="163">
        <f t="shared" si="189"/>
        <v>0</v>
      </c>
      <c r="W374" s="164" t="str">
        <f t="shared" si="190"/>
        <v/>
      </c>
      <c r="X374" s="163"/>
      <c r="Y374" s="163"/>
      <c r="Z374" s="163"/>
      <c r="AA374" s="163"/>
    </row>
    <row r="375" spans="1:27" ht="20.100000000000001" hidden="1" customHeight="1">
      <c r="A375" s="184">
        <v>200662</v>
      </c>
      <c r="B375" s="379" t="s">
        <v>215</v>
      </c>
      <c r="C375" s="157" t="s">
        <v>193</v>
      </c>
      <c r="D375" s="139">
        <v>5.08</v>
      </c>
      <c r="E375" s="139"/>
      <c r="F375" s="158"/>
      <c r="G375" s="159"/>
      <c r="H375" s="380">
        <f t="shared" si="179"/>
        <v>0</v>
      </c>
      <c r="I375" s="160"/>
      <c r="J375" s="161" t="str">
        <f t="array" ref="J375">IF(ISERROR(G375/I375),"",G375/I375)</f>
        <v/>
      </c>
      <c r="K375" s="162">
        <f t="array" ref="K375">IF(ISERROR(G375/L375),"",G375/L375)</f>
        <v>0</v>
      </c>
      <c r="L375" s="160">
        <v>21</v>
      </c>
      <c r="M375" s="140">
        <f t="shared" si="184"/>
        <v>0</v>
      </c>
      <c r="N375" s="161">
        <f t="shared" si="188"/>
        <v>0</v>
      </c>
      <c r="O375" s="383"/>
      <c r="P375" s="383"/>
      <c r="Q375" s="383"/>
      <c r="R375" s="383"/>
      <c r="S375" s="383"/>
      <c r="T375" s="383"/>
      <c r="U375" s="383"/>
      <c r="V375" s="163">
        <f t="shared" si="189"/>
        <v>0</v>
      </c>
      <c r="W375" s="164" t="str">
        <f t="shared" si="190"/>
        <v/>
      </c>
      <c r="X375" s="163"/>
      <c r="Y375" s="163"/>
      <c r="Z375" s="163"/>
      <c r="AA375" s="163"/>
    </row>
    <row r="376" spans="1:27" ht="20.100000000000001" hidden="1" customHeight="1">
      <c r="A376" s="184">
        <v>200661</v>
      </c>
      <c r="B376" s="379" t="s">
        <v>215</v>
      </c>
      <c r="C376" s="157" t="s">
        <v>210</v>
      </c>
      <c r="D376" s="139">
        <v>5.08</v>
      </c>
      <c r="E376" s="139"/>
      <c r="F376" s="158"/>
      <c r="G376" s="159"/>
      <c r="H376" s="380">
        <f t="shared" si="179"/>
        <v>0</v>
      </c>
      <c r="I376" s="160"/>
      <c r="J376" s="161" t="str">
        <f t="array" ref="J376">IF(ISERROR(G376/I376),"",G376/I376)</f>
        <v/>
      </c>
      <c r="K376" s="162">
        <f t="array" ref="K376">IF(ISERROR(G376/L376),"",G376/L376)</f>
        <v>0</v>
      </c>
      <c r="L376" s="160">
        <v>21</v>
      </c>
      <c r="M376" s="140">
        <f t="shared" si="184"/>
        <v>0</v>
      </c>
      <c r="N376" s="161">
        <f t="shared" si="188"/>
        <v>0</v>
      </c>
      <c r="O376" s="383"/>
      <c r="P376" s="383"/>
      <c r="Q376" s="383"/>
      <c r="R376" s="383"/>
      <c r="S376" s="383"/>
      <c r="T376" s="383"/>
      <c r="U376" s="383"/>
      <c r="V376" s="163">
        <f t="shared" si="189"/>
        <v>0</v>
      </c>
      <c r="W376" s="164" t="str">
        <f t="shared" si="190"/>
        <v/>
      </c>
      <c r="X376" s="163"/>
      <c r="Y376" s="163"/>
      <c r="Z376" s="163"/>
      <c r="AA376" s="163"/>
    </row>
    <row r="377" spans="1:27" ht="20.100000000000001" hidden="1" customHeight="1">
      <c r="A377" s="184">
        <v>200663</v>
      </c>
      <c r="B377" s="379" t="s">
        <v>215</v>
      </c>
      <c r="C377" s="157" t="s">
        <v>206</v>
      </c>
      <c r="D377" s="139">
        <v>5.08</v>
      </c>
      <c r="E377" s="139"/>
      <c r="F377" s="158"/>
      <c r="G377" s="159"/>
      <c r="H377" s="380">
        <f t="shared" si="179"/>
        <v>0</v>
      </c>
      <c r="I377" s="160"/>
      <c r="J377" s="161" t="str">
        <f t="array" ref="J377">IF(ISERROR(G377/I377),"",G377/I377)</f>
        <v/>
      </c>
      <c r="K377" s="162">
        <f t="array" ref="K377">IF(ISERROR(G377/L377),"",G377/L377)</f>
        <v>0</v>
      </c>
      <c r="L377" s="160">
        <v>21</v>
      </c>
      <c r="M377" s="140">
        <f t="shared" si="184"/>
        <v>0</v>
      </c>
      <c r="N377" s="161">
        <f t="shared" si="188"/>
        <v>0</v>
      </c>
      <c r="O377" s="387"/>
      <c r="P377" s="387"/>
      <c r="Q377" s="387"/>
      <c r="R377" s="387"/>
      <c r="S377" s="387"/>
      <c r="T377" s="387"/>
      <c r="U377" s="387"/>
      <c r="V377" s="163">
        <f t="shared" si="189"/>
        <v>0</v>
      </c>
      <c r="W377" s="164" t="str">
        <f t="shared" si="190"/>
        <v/>
      </c>
      <c r="X377" s="163"/>
      <c r="Y377" s="163"/>
      <c r="Z377" s="163"/>
      <c r="AA377" s="163"/>
    </row>
    <row r="378" spans="1:27" ht="20.100000000000001" hidden="1" customHeight="1">
      <c r="A378" s="184">
        <v>200665</v>
      </c>
      <c r="B378" s="379" t="s">
        <v>215</v>
      </c>
      <c r="C378" s="157" t="s">
        <v>194</v>
      </c>
      <c r="D378" s="139">
        <v>5.08</v>
      </c>
      <c r="E378" s="139"/>
      <c r="F378" s="158"/>
      <c r="G378" s="159"/>
      <c r="H378" s="380">
        <f t="shared" si="179"/>
        <v>0</v>
      </c>
      <c r="I378" s="160"/>
      <c r="J378" s="161" t="str">
        <f t="array" ref="J378">IF(ISERROR(G378/I378),"",G378/I378)</f>
        <v/>
      </c>
      <c r="K378" s="162">
        <f t="array" ref="K378">IF(ISERROR(G378/L378),"",G378/L378)</f>
        <v>0</v>
      </c>
      <c r="L378" s="160">
        <v>21</v>
      </c>
      <c r="M378" s="140">
        <f t="shared" si="184"/>
        <v>0</v>
      </c>
      <c r="N378" s="161">
        <f t="shared" si="188"/>
        <v>0</v>
      </c>
      <c r="O378" s="383"/>
      <c r="P378" s="383"/>
      <c r="Q378" s="383"/>
      <c r="R378" s="383"/>
      <c r="S378" s="383"/>
      <c r="T378" s="383"/>
      <c r="U378" s="383"/>
      <c r="V378" s="163">
        <f t="shared" si="189"/>
        <v>0</v>
      </c>
      <c r="W378" s="164" t="str">
        <f t="shared" si="190"/>
        <v/>
      </c>
      <c r="X378" s="163"/>
      <c r="Y378" s="163"/>
      <c r="Z378" s="163"/>
      <c r="AA378" s="163"/>
    </row>
    <row r="379" spans="1:27" ht="20.100000000000001" hidden="1" customHeight="1">
      <c r="A379" s="184">
        <v>200664</v>
      </c>
      <c r="B379" s="379" t="s">
        <v>215</v>
      </c>
      <c r="C379" s="157" t="s">
        <v>214</v>
      </c>
      <c r="D379" s="139">
        <v>5.08</v>
      </c>
      <c r="E379" s="139"/>
      <c r="F379" s="158"/>
      <c r="G379" s="159"/>
      <c r="H379" s="380">
        <f t="shared" si="179"/>
        <v>0</v>
      </c>
      <c r="I379" s="160"/>
      <c r="J379" s="161" t="str">
        <f t="array" ref="J379">IF(ISERROR(G379/I379),"",G379/I379)</f>
        <v/>
      </c>
      <c r="K379" s="162">
        <f t="array" ref="K379">IF(ISERROR(G379/L379),"",G379/L379)</f>
        <v>0</v>
      </c>
      <c r="L379" s="160">
        <v>21</v>
      </c>
      <c r="M379" s="140">
        <f t="shared" si="184"/>
        <v>0</v>
      </c>
      <c r="N379" s="161">
        <f t="shared" si="188"/>
        <v>0</v>
      </c>
      <c r="O379" s="387"/>
      <c r="P379" s="387"/>
      <c r="Q379" s="387"/>
      <c r="R379" s="387"/>
      <c r="S379" s="387"/>
      <c r="T379" s="387"/>
      <c r="U379" s="387"/>
      <c r="V379" s="163">
        <f t="shared" si="189"/>
        <v>0</v>
      </c>
      <c r="W379" s="164" t="str">
        <f t="shared" si="190"/>
        <v/>
      </c>
      <c r="X379" s="163"/>
      <c r="Y379" s="163"/>
      <c r="Z379" s="163"/>
      <c r="AA379" s="163"/>
    </row>
    <row r="380" spans="1:27" ht="20.100000000000001" hidden="1" customHeight="1">
      <c r="A380" s="184">
        <v>200027</v>
      </c>
      <c r="B380" s="379" t="s">
        <v>216</v>
      </c>
      <c r="C380" s="157" t="s">
        <v>201</v>
      </c>
      <c r="D380" s="139">
        <v>5.03</v>
      </c>
      <c r="E380" s="139"/>
      <c r="F380" s="158"/>
      <c r="G380" s="159"/>
      <c r="H380" s="380">
        <f t="shared" si="179"/>
        <v>0</v>
      </c>
      <c r="I380" s="160"/>
      <c r="J380" s="161" t="str">
        <f t="array" ref="J380">IF(ISERROR(G380/I380),"",G380/I380)</f>
        <v/>
      </c>
      <c r="K380" s="162">
        <f t="array" ref="K380">IF(ISERROR(G380/L380),"",G380/L380)</f>
        <v>0</v>
      </c>
      <c r="L380" s="160">
        <v>56</v>
      </c>
      <c r="M380" s="140">
        <f t="shared" si="184"/>
        <v>0</v>
      </c>
      <c r="N380" s="161">
        <f t="shared" si="188"/>
        <v>0</v>
      </c>
      <c r="O380" s="383"/>
      <c r="P380" s="383"/>
      <c r="Q380" s="383"/>
      <c r="R380" s="383"/>
      <c r="S380" s="383"/>
      <c r="T380" s="383"/>
      <c r="U380" s="383"/>
      <c r="V380" s="163">
        <f t="shared" si="189"/>
        <v>0</v>
      </c>
      <c r="W380" s="164" t="str">
        <f t="shared" si="190"/>
        <v/>
      </c>
      <c r="X380" s="163"/>
      <c r="Y380" s="163"/>
      <c r="Z380" s="163"/>
      <c r="AA380" s="163"/>
    </row>
    <row r="381" spans="1:27" ht="20.100000000000001" hidden="1" customHeight="1">
      <c r="A381" s="184">
        <v>200028</v>
      </c>
      <c r="B381" s="379" t="s">
        <v>216</v>
      </c>
      <c r="C381" s="157" t="s">
        <v>186</v>
      </c>
      <c r="D381" s="139">
        <v>5.03</v>
      </c>
      <c r="E381" s="139"/>
      <c r="F381" s="158"/>
      <c r="G381" s="159"/>
      <c r="H381" s="380">
        <f t="shared" si="179"/>
        <v>0</v>
      </c>
      <c r="I381" s="160"/>
      <c r="J381" s="161" t="str">
        <f t="array" ref="J381">IF(ISERROR(G381/I381),"",G381/I381)</f>
        <v/>
      </c>
      <c r="K381" s="162">
        <f t="array" ref="K381">IF(ISERROR(G381/L381),"",G381/L381)</f>
        <v>0</v>
      </c>
      <c r="L381" s="160">
        <v>56</v>
      </c>
      <c r="M381" s="140">
        <f t="shared" si="184"/>
        <v>0</v>
      </c>
      <c r="N381" s="161">
        <f t="shared" si="188"/>
        <v>0</v>
      </c>
      <c r="O381" s="383"/>
      <c r="P381" s="383"/>
      <c r="Q381" s="383"/>
      <c r="R381" s="383"/>
      <c r="S381" s="383"/>
      <c r="T381" s="383"/>
      <c r="U381" s="383"/>
      <c r="V381" s="163">
        <f t="shared" si="189"/>
        <v>0</v>
      </c>
      <c r="W381" s="164" t="str">
        <f t="shared" si="190"/>
        <v/>
      </c>
      <c r="X381" s="163"/>
      <c r="Y381" s="163"/>
      <c r="Z381" s="163"/>
      <c r="AA381" s="163"/>
    </row>
    <row r="382" spans="1:27" ht="20.100000000000001" hidden="1" customHeight="1">
      <c r="A382" s="184">
        <v>200029</v>
      </c>
      <c r="B382" s="379" t="s">
        <v>216</v>
      </c>
      <c r="C382" s="157" t="s">
        <v>202</v>
      </c>
      <c r="D382" s="139">
        <v>5.03</v>
      </c>
      <c r="E382" s="139"/>
      <c r="F382" s="158"/>
      <c r="G382" s="159"/>
      <c r="H382" s="380">
        <f t="shared" si="179"/>
        <v>0</v>
      </c>
      <c r="I382" s="160"/>
      <c r="J382" s="161" t="str">
        <f t="array" ref="J382">IF(ISERROR(G382/I382),"",G382/I382)</f>
        <v/>
      </c>
      <c r="K382" s="162">
        <f t="array" ref="K382">IF(ISERROR(G382/L382),"",G382/L382)</f>
        <v>0</v>
      </c>
      <c r="L382" s="160">
        <v>56</v>
      </c>
      <c r="M382" s="140">
        <f t="shared" si="184"/>
        <v>0</v>
      </c>
      <c r="N382" s="161">
        <f t="shared" si="188"/>
        <v>0</v>
      </c>
      <c r="O382" s="383"/>
      <c r="P382" s="383"/>
      <c r="Q382" s="383"/>
      <c r="R382" s="383"/>
      <c r="S382" s="383"/>
      <c r="T382" s="383"/>
      <c r="U382" s="383"/>
      <c r="V382" s="163">
        <f t="shared" si="189"/>
        <v>0</v>
      </c>
      <c r="W382" s="164" t="str">
        <f t="shared" si="190"/>
        <v/>
      </c>
      <c r="X382" s="163"/>
      <c r="Y382" s="163"/>
      <c r="Z382" s="163"/>
      <c r="AA382" s="163"/>
    </row>
    <row r="383" spans="1:27" ht="20.100000000000001" hidden="1" customHeight="1">
      <c r="A383" s="184">
        <v>200704</v>
      </c>
      <c r="B383" s="379" t="s">
        <v>216</v>
      </c>
      <c r="C383" s="157" t="s">
        <v>211</v>
      </c>
      <c r="D383" s="139">
        <v>5.03</v>
      </c>
      <c r="E383" s="139"/>
      <c r="F383" s="158"/>
      <c r="G383" s="159"/>
      <c r="H383" s="380">
        <f t="shared" si="179"/>
        <v>0</v>
      </c>
      <c r="I383" s="160"/>
      <c r="J383" s="161" t="str">
        <f t="array" ref="J383">IF(ISERROR(G383/I383),"",G383/I383)</f>
        <v/>
      </c>
      <c r="K383" s="162">
        <f t="array" ref="K383">IF(ISERROR(G383/L383),"",G383/L383)</f>
        <v>0</v>
      </c>
      <c r="L383" s="160">
        <v>56</v>
      </c>
      <c r="M383" s="140">
        <f t="shared" si="184"/>
        <v>0</v>
      </c>
      <c r="N383" s="161">
        <f t="shared" si="188"/>
        <v>0</v>
      </c>
      <c r="O383" s="383"/>
      <c r="P383" s="383"/>
      <c r="Q383" s="383"/>
      <c r="R383" s="383"/>
      <c r="S383" s="383"/>
      <c r="T383" s="383"/>
      <c r="U383" s="383"/>
      <c r="V383" s="163">
        <f t="shared" si="189"/>
        <v>0</v>
      </c>
      <c r="W383" s="164" t="str">
        <f t="shared" si="190"/>
        <v/>
      </c>
      <c r="X383" s="163"/>
      <c r="Y383" s="163"/>
      <c r="Z383" s="163"/>
      <c r="AA383" s="163"/>
    </row>
    <row r="384" spans="1:27" ht="20.100000000000001" hidden="1" customHeight="1">
      <c r="A384" s="184">
        <v>201286</v>
      </c>
      <c r="B384" s="379" t="s">
        <v>404</v>
      </c>
      <c r="C384" s="232" t="s">
        <v>405</v>
      </c>
      <c r="D384" s="139">
        <v>5.03</v>
      </c>
      <c r="E384" s="139"/>
      <c r="F384" s="158"/>
      <c r="G384" s="159"/>
      <c r="H384" s="380">
        <f t="shared" si="179"/>
        <v>0</v>
      </c>
      <c r="I384" s="160"/>
      <c r="J384" s="161"/>
      <c r="K384" s="162">
        <f t="array" ref="K384">IF(ISERROR(G384/L384),"",G384/L384)</f>
        <v>0</v>
      </c>
      <c r="L384" s="160">
        <v>54</v>
      </c>
      <c r="M384" s="140">
        <f t="shared" si="184"/>
        <v>0</v>
      </c>
      <c r="N384" s="161">
        <f t="shared" si="188"/>
        <v>0</v>
      </c>
      <c r="O384" s="383"/>
      <c r="P384" s="383"/>
      <c r="Q384" s="383"/>
      <c r="R384" s="383"/>
      <c r="S384" s="383"/>
      <c r="T384" s="383"/>
      <c r="U384" s="383"/>
      <c r="V384" s="163"/>
      <c r="W384" s="164"/>
      <c r="X384" s="163"/>
      <c r="Y384" s="163"/>
      <c r="Z384" s="163"/>
      <c r="AA384" s="163"/>
    </row>
    <row r="385" spans="1:27" ht="20.100000000000001" hidden="1" customHeight="1">
      <c r="A385" s="184">
        <v>201287</v>
      </c>
      <c r="B385" s="379" t="s">
        <v>404</v>
      </c>
      <c r="C385" s="232" t="s">
        <v>406</v>
      </c>
      <c r="D385" s="139">
        <v>5.03</v>
      </c>
      <c r="E385" s="139"/>
      <c r="F385" s="158"/>
      <c r="G385" s="159"/>
      <c r="H385" s="380">
        <f t="shared" si="179"/>
        <v>0</v>
      </c>
      <c r="I385" s="160"/>
      <c r="J385" s="161"/>
      <c r="K385" s="162">
        <f t="array" ref="K385">IF(ISERROR(G385/L385),"",G385/L385)</f>
        <v>0</v>
      </c>
      <c r="L385" s="160">
        <v>54</v>
      </c>
      <c r="M385" s="140">
        <f t="shared" si="184"/>
        <v>0</v>
      </c>
      <c r="N385" s="161">
        <f t="shared" si="188"/>
        <v>0</v>
      </c>
      <c r="O385" s="383"/>
      <c r="P385" s="383"/>
      <c r="Q385" s="383"/>
      <c r="R385" s="383"/>
      <c r="S385" s="383"/>
      <c r="T385" s="383"/>
      <c r="U385" s="383"/>
      <c r="V385" s="163"/>
      <c r="W385" s="164"/>
      <c r="X385" s="163"/>
      <c r="Y385" s="163"/>
      <c r="Z385" s="163"/>
      <c r="AA385" s="163"/>
    </row>
    <row r="386" spans="1:27" ht="20.100000000000001" hidden="1" customHeight="1">
      <c r="A386" s="184">
        <v>201288</v>
      </c>
      <c r="B386" s="379" t="s">
        <v>404</v>
      </c>
      <c r="C386" s="232" t="s">
        <v>411</v>
      </c>
      <c r="D386" s="139">
        <v>5.03</v>
      </c>
      <c r="E386" s="139"/>
      <c r="F386" s="158"/>
      <c r="G386" s="159"/>
      <c r="H386" s="380">
        <f t="shared" si="179"/>
        <v>0</v>
      </c>
      <c r="I386" s="160"/>
      <c r="J386" s="161"/>
      <c r="K386" s="162">
        <f t="array" ref="K386">IF(ISERROR(G386/L386),"",G386/L386)</f>
        <v>0</v>
      </c>
      <c r="L386" s="160">
        <v>54</v>
      </c>
      <c r="M386" s="140">
        <f t="shared" si="184"/>
        <v>0</v>
      </c>
      <c r="N386" s="161">
        <f t="shared" si="188"/>
        <v>0</v>
      </c>
      <c r="O386" s="383"/>
      <c r="P386" s="383"/>
      <c r="Q386" s="383"/>
      <c r="R386" s="383"/>
      <c r="S386" s="383"/>
      <c r="T386" s="383"/>
      <c r="U386" s="383"/>
      <c r="V386" s="163"/>
      <c r="W386" s="164"/>
      <c r="X386" s="163"/>
      <c r="Y386" s="163"/>
      <c r="Z386" s="163"/>
      <c r="AA386" s="163"/>
    </row>
    <row r="387" spans="1:27" ht="20.100000000000001" hidden="1" customHeight="1">
      <c r="A387" s="184">
        <v>201289</v>
      </c>
      <c r="B387" s="379" t="s">
        <v>404</v>
      </c>
      <c r="C387" s="232" t="s">
        <v>413</v>
      </c>
      <c r="D387" s="139">
        <v>5.03</v>
      </c>
      <c r="E387" s="139"/>
      <c r="F387" s="158"/>
      <c r="G387" s="159"/>
      <c r="H387" s="380">
        <f t="shared" si="179"/>
        <v>0</v>
      </c>
      <c r="I387" s="160"/>
      <c r="J387" s="161"/>
      <c r="K387" s="162">
        <f t="array" ref="K387">IF(ISERROR(G387/L387),"",G387/L387)</f>
        <v>0</v>
      </c>
      <c r="L387" s="160">
        <v>54</v>
      </c>
      <c r="M387" s="140">
        <f t="shared" si="184"/>
        <v>0</v>
      </c>
      <c r="N387" s="161">
        <f t="shared" si="188"/>
        <v>0</v>
      </c>
      <c r="O387" s="383"/>
      <c r="P387" s="383"/>
      <c r="Q387" s="383"/>
      <c r="R387" s="383"/>
      <c r="S387" s="383"/>
      <c r="T387" s="383"/>
      <c r="U387" s="383"/>
      <c r="V387" s="163"/>
      <c r="W387" s="164"/>
      <c r="X387" s="163"/>
      <c r="Y387" s="163"/>
      <c r="Z387" s="163"/>
      <c r="AA387" s="163"/>
    </row>
    <row r="388" spans="1:27" ht="20.100000000000001" hidden="1" customHeight="1">
      <c r="A388" s="184">
        <v>201077</v>
      </c>
      <c r="B388" s="379" t="s">
        <v>444</v>
      </c>
      <c r="C388" s="232" t="s">
        <v>384</v>
      </c>
      <c r="D388" s="139">
        <v>5.03</v>
      </c>
      <c r="E388" s="139"/>
      <c r="F388" s="158"/>
      <c r="G388" s="159"/>
      <c r="H388" s="380">
        <f t="shared" si="179"/>
        <v>0</v>
      </c>
      <c r="I388" s="160"/>
      <c r="J388" s="161"/>
      <c r="K388" s="162">
        <f t="array" ref="K388">IF(ISERROR(G388/L388),"",G388/L388)</f>
        <v>0</v>
      </c>
      <c r="L388" s="160">
        <v>4</v>
      </c>
      <c r="M388" s="140">
        <f t="shared" si="184"/>
        <v>0</v>
      </c>
      <c r="N388" s="161"/>
      <c r="O388" s="383"/>
      <c r="P388" s="383"/>
      <c r="Q388" s="383"/>
      <c r="R388" s="383"/>
      <c r="S388" s="383"/>
      <c r="T388" s="383"/>
      <c r="U388" s="383"/>
      <c r="V388" s="163"/>
      <c r="W388" s="164"/>
      <c r="X388" s="163"/>
      <c r="Y388" s="163"/>
      <c r="Z388" s="163"/>
      <c r="AA388" s="163"/>
    </row>
    <row r="389" spans="1:27" ht="20.100000000000001" hidden="1" customHeight="1">
      <c r="A389" s="184">
        <v>201078</v>
      </c>
      <c r="B389" s="379" t="s">
        <v>444</v>
      </c>
      <c r="C389" s="232" t="s">
        <v>385</v>
      </c>
      <c r="D389" s="139">
        <v>5.03</v>
      </c>
      <c r="E389" s="139"/>
      <c r="F389" s="158"/>
      <c r="G389" s="159"/>
      <c r="H389" s="380">
        <f t="shared" si="179"/>
        <v>0</v>
      </c>
      <c r="I389" s="160"/>
      <c r="J389" s="161"/>
      <c r="K389" s="162">
        <f t="array" ref="K389">IF(ISERROR(G389/L389),"",G389/L389)</f>
        <v>0</v>
      </c>
      <c r="L389" s="160">
        <v>4</v>
      </c>
      <c r="M389" s="140">
        <f t="shared" si="184"/>
        <v>0</v>
      </c>
      <c r="N389" s="161"/>
      <c r="O389" s="383"/>
      <c r="P389" s="383"/>
      <c r="Q389" s="383"/>
      <c r="R389" s="383"/>
      <c r="S389" s="383"/>
      <c r="T389" s="383"/>
      <c r="U389" s="383"/>
      <c r="V389" s="163"/>
      <c r="W389" s="164"/>
      <c r="X389" s="163"/>
      <c r="Y389" s="163"/>
      <c r="Z389" s="163"/>
      <c r="AA389" s="163"/>
    </row>
    <row r="390" spans="1:27" ht="20.100000000000001" hidden="1" customHeight="1">
      <c r="A390" s="184">
        <v>201079</v>
      </c>
      <c r="B390" s="379" t="s">
        <v>444</v>
      </c>
      <c r="C390" s="232" t="s">
        <v>386</v>
      </c>
      <c r="D390" s="139">
        <v>5.03</v>
      </c>
      <c r="E390" s="139"/>
      <c r="F390" s="158"/>
      <c r="G390" s="159"/>
      <c r="H390" s="380">
        <f t="shared" si="179"/>
        <v>0</v>
      </c>
      <c r="I390" s="160"/>
      <c r="J390" s="161"/>
      <c r="K390" s="162">
        <f t="array" ref="K390">IF(ISERROR(G390/L390),"",G390/L390)</f>
        <v>0</v>
      </c>
      <c r="L390" s="160">
        <v>4</v>
      </c>
      <c r="M390" s="140">
        <f t="shared" si="184"/>
        <v>0</v>
      </c>
      <c r="N390" s="161"/>
      <c r="O390" s="383"/>
      <c r="P390" s="383"/>
      <c r="Q390" s="383"/>
      <c r="R390" s="383"/>
      <c r="S390" s="383"/>
      <c r="T390" s="383"/>
      <c r="U390" s="383"/>
      <c r="V390" s="163"/>
      <c r="W390" s="164"/>
      <c r="X390" s="163"/>
      <c r="Y390" s="163"/>
      <c r="Z390" s="163"/>
      <c r="AA390" s="163"/>
    </row>
    <row r="391" spans="1:27" ht="20.100000000000001" hidden="1" customHeight="1">
      <c r="A391" s="184">
        <v>201080</v>
      </c>
      <c r="B391" s="379" t="s">
        <v>444</v>
      </c>
      <c r="C391" s="232" t="s">
        <v>387</v>
      </c>
      <c r="D391" s="139">
        <v>5.03</v>
      </c>
      <c r="E391" s="139"/>
      <c r="F391" s="158"/>
      <c r="G391" s="159"/>
      <c r="H391" s="380">
        <f t="shared" si="179"/>
        <v>0</v>
      </c>
      <c r="I391" s="160"/>
      <c r="J391" s="161"/>
      <c r="K391" s="162">
        <f t="array" ref="K391">IF(ISERROR(G391/L391),"",G391/L391)</f>
        <v>0</v>
      </c>
      <c r="L391" s="160">
        <v>4</v>
      </c>
      <c r="M391" s="140">
        <f t="shared" si="184"/>
        <v>0</v>
      </c>
      <c r="N391" s="161"/>
      <c r="O391" s="383"/>
      <c r="P391" s="383"/>
      <c r="Q391" s="383"/>
      <c r="R391" s="383"/>
      <c r="S391" s="383"/>
      <c r="T391" s="383"/>
      <c r="U391" s="383"/>
      <c r="V391" s="163"/>
      <c r="W391" s="164"/>
      <c r="X391" s="163"/>
      <c r="Y391" s="163"/>
      <c r="Z391" s="163"/>
      <c r="AA391" s="163"/>
    </row>
    <row r="392" spans="1:27" ht="20.100000000000001" hidden="1" customHeight="1">
      <c r="A392" s="165">
        <v>200534</v>
      </c>
      <c r="B392" s="166" t="s">
        <v>217</v>
      </c>
      <c r="C392" s="157" t="s">
        <v>194</v>
      </c>
      <c r="D392" s="139">
        <v>5.03</v>
      </c>
      <c r="E392" s="139"/>
      <c r="F392" s="158"/>
      <c r="G392" s="159"/>
      <c r="H392" s="380">
        <f t="shared" si="179"/>
        <v>0</v>
      </c>
      <c r="I392" s="160"/>
      <c r="J392" s="161" t="str">
        <f t="array" ref="J392">IF(ISERROR(G392/I392),"",G392/I392)</f>
        <v/>
      </c>
      <c r="K392" s="162">
        <f t="array" ref="K392">IF(ISERROR(G392/L392),"",G392/L392)</f>
        <v>0</v>
      </c>
      <c r="L392" s="160">
        <v>40</v>
      </c>
      <c r="M392" s="140">
        <f t="shared" si="184"/>
        <v>0</v>
      </c>
      <c r="N392" s="161">
        <f t="shared" ref="N392:N401" si="191">SUM(O392:U392)</f>
        <v>0</v>
      </c>
      <c r="O392" s="387"/>
      <c r="P392" s="387"/>
      <c r="Q392" s="387"/>
      <c r="R392" s="387"/>
      <c r="S392" s="387"/>
      <c r="T392" s="387"/>
      <c r="U392" s="387"/>
      <c r="V392" s="163">
        <f t="shared" ref="V392:V401" si="192">SUM(X392:AA392)</f>
        <v>0</v>
      </c>
      <c r="W392" s="164" t="str">
        <f t="shared" ref="W392:W401" si="193">IF(ISERROR(V392/G392),"",V392/G392)</f>
        <v/>
      </c>
      <c r="X392" s="163"/>
      <c r="Y392" s="163"/>
      <c r="Z392" s="163"/>
      <c r="AA392" s="163"/>
    </row>
    <row r="393" spans="1:27" ht="20.100000000000001" hidden="1" customHeight="1">
      <c r="A393" s="165">
        <v>200535</v>
      </c>
      <c r="B393" s="166" t="s">
        <v>217</v>
      </c>
      <c r="C393" s="157" t="s">
        <v>193</v>
      </c>
      <c r="D393" s="139">
        <v>5.03</v>
      </c>
      <c r="E393" s="139"/>
      <c r="F393" s="158"/>
      <c r="G393" s="159"/>
      <c r="H393" s="380">
        <f t="shared" si="179"/>
        <v>0</v>
      </c>
      <c r="I393" s="160"/>
      <c r="J393" s="161" t="str">
        <f t="array" ref="J393">IF(ISERROR(G393/I393),"",G393/I393)</f>
        <v/>
      </c>
      <c r="K393" s="162">
        <f t="array" ref="K393">IF(ISERROR(G393/L393),"",G393/L393)</f>
        <v>0</v>
      </c>
      <c r="L393" s="160">
        <v>40</v>
      </c>
      <c r="M393" s="140">
        <f t="shared" si="184"/>
        <v>0</v>
      </c>
      <c r="N393" s="161">
        <f t="shared" si="191"/>
        <v>0</v>
      </c>
      <c r="O393" s="387"/>
      <c r="P393" s="387"/>
      <c r="Q393" s="387"/>
      <c r="R393" s="387"/>
      <c r="S393" s="387"/>
      <c r="T393" s="387"/>
      <c r="U393" s="387"/>
      <c r="V393" s="163">
        <f t="shared" si="192"/>
        <v>0</v>
      </c>
      <c r="W393" s="164" t="str">
        <f t="shared" si="193"/>
        <v/>
      </c>
      <c r="X393" s="163"/>
      <c r="Y393" s="163"/>
      <c r="Z393" s="163"/>
      <c r="AA393" s="163"/>
    </row>
    <row r="394" spans="1:27" ht="20.100000000000001" hidden="1" customHeight="1">
      <c r="A394" s="165">
        <v>200536</v>
      </c>
      <c r="B394" s="166" t="s">
        <v>217</v>
      </c>
      <c r="C394" s="157" t="s">
        <v>201</v>
      </c>
      <c r="D394" s="139">
        <v>5.03</v>
      </c>
      <c r="E394" s="139"/>
      <c r="F394" s="158"/>
      <c r="G394" s="159"/>
      <c r="H394" s="380">
        <f t="shared" si="179"/>
        <v>0</v>
      </c>
      <c r="I394" s="160"/>
      <c r="J394" s="161" t="str">
        <f t="array" ref="J394">IF(ISERROR(G394/I394),"",G394/I394)</f>
        <v/>
      </c>
      <c r="K394" s="162">
        <f t="array" ref="K394">IF(ISERROR(G394/L394),"",G394/L394)</f>
        <v>0</v>
      </c>
      <c r="L394" s="160">
        <v>40</v>
      </c>
      <c r="M394" s="140">
        <f t="shared" si="184"/>
        <v>0</v>
      </c>
      <c r="N394" s="161">
        <f t="shared" si="191"/>
        <v>0</v>
      </c>
      <c r="O394" s="387"/>
      <c r="P394" s="387"/>
      <c r="Q394" s="387"/>
      <c r="R394" s="387"/>
      <c r="S394" s="387"/>
      <c r="T394" s="387"/>
      <c r="U394" s="387"/>
      <c r="V394" s="163">
        <f t="shared" si="192"/>
        <v>0</v>
      </c>
      <c r="W394" s="164" t="str">
        <f t="shared" si="193"/>
        <v/>
      </c>
      <c r="X394" s="163"/>
      <c r="Y394" s="163"/>
      <c r="Z394" s="163"/>
      <c r="AA394" s="163"/>
    </row>
    <row r="395" spans="1:27" ht="20.100000000000001" hidden="1" customHeight="1">
      <c r="A395" s="165">
        <v>200437</v>
      </c>
      <c r="B395" s="166" t="s">
        <v>218</v>
      </c>
      <c r="C395" s="157" t="s">
        <v>219</v>
      </c>
      <c r="D395" s="139">
        <v>5.03</v>
      </c>
      <c r="E395" s="139"/>
      <c r="F395" s="158"/>
      <c r="G395" s="159"/>
      <c r="H395" s="380">
        <f t="shared" si="179"/>
        <v>0</v>
      </c>
      <c r="I395" s="160"/>
      <c r="J395" s="161" t="str">
        <f t="array" ref="J395">IF(ISERROR(G395/I395),"",G395/I395)</f>
        <v/>
      </c>
      <c r="K395" s="162">
        <f t="array" ref="K395">IF(ISERROR(G395/L395),"",G395/L395)</f>
        <v>0</v>
      </c>
      <c r="L395" s="160">
        <v>50</v>
      </c>
      <c r="M395" s="140">
        <f t="shared" si="184"/>
        <v>0</v>
      </c>
      <c r="N395" s="161">
        <f t="shared" si="191"/>
        <v>0</v>
      </c>
      <c r="O395" s="387"/>
      <c r="P395" s="387"/>
      <c r="Q395" s="387"/>
      <c r="R395" s="387"/>
      <c r="S395" s="387"/>
      <c r="T395" s="387"/>
      <c r="U395" s="387"/>
      <c r="V395" s="163">
        <f t="shared" si="192"/>
        <v>0</v>
      </c>
      <c r="W395" s="164" t="str">
        <f t="shared" si="193"/>
        <v/>
      </c>
      <c r="X395" s="163"/>
      <c r="Y395" s="163"/>
      <c r="Z395" s="163"/>
      <c r="AA395" s="163"/>
    </row>
    <row r="396" spans="1:27" ht="20.100000000000001" hidden="1" customHeight="1">
      <c r="A396" s="165">
        <v>200438</v>
      </c>
      <c r="B396" s="166" t="s">
        <v>218</v>
      </c>
      <c r="C396" s="157" t="s">
        <v>193</v>
      </c>
      <c r="D396" s="139">
        <v>5.03</v>
      </c>
      <c r="E396" s="139"/>
      <c r="F396" s="158"/>
      <c r="G396" s="159"/>
      <c r="H396" s="380">
        <f t="shared" si="179"/>
        <v>0</v>
      </c>
      <c r="I396" s="160"/>
      <c r="J396" s="161" t="str">
        <f t="array" ref="J396">IF(ISERROR(G396/I396),"",G396/I396)</f>
        <v/>
      </c>
      <c r="K396" s="162">
        <f t="array" ref="K396">IF(ISERROR(G396/L396),"",G396/L396)</f>
        <v>0</v>
      </c>
      <c r="L396" s="160">
        <v>50</v>
      </c>
      <c r="M396" s="140">
        <f t="shared" si="184"/>
        <v>0</v>
      </c>
      <c r="N396" s="161">
        <f t="shared" si="191"/>
        <v>0</v>
      </c>
      <c r="O396" s="387"/>
      <c r="P396" s="387"/>
      <c r="Q396" s="387"/>
      <c r="R396" s="387"/>
      <c r="S396" s="387"/>
      <c r="T396" s="387"/>
      <c r="U396" s="387"/>
      <c r="V396" s="163">
        <f t="shared" si="192"/>
        <v>0</v>
      </c>
      <c r="W396" s="164" t="str">
        <f t="shared" si="193"/>
        <v/>
      </c>
      <c r="X396" s="163"/>
      <c r="Y396" s="163"/>
      <c r="Z396" s="163"/>
      <c r="AA396" s="163"/>
    </row>
    <row r="397" spans="1:27" ht="20.100000000000001" hidden="1" customHeight="1">
      <c r="A397" s="165">
        <v>200439</v>
      </c>
      <c r="B397" s="166" t="s">
        <v>218</v>
      </c>
      <c r="C397" s="157" t="s">
        <v>194</v>
      </c>
      <c r="D397" s="139">
        <v>5.03</v>
      </c>
      <c r="E397" s="139"/>
      <c r="F397" s="158"/>
      <c r="G397" s="159"/>
      <c r="H397" s="380">
        <f t="shared" si="179"/>
        <v>0</v>
      </c>
      <c r="I397" s="160"/>
      <c r="J397" s="161" t="str">
        <f t="array" ref="J397">IF(ISERROR(G397/I397),"",G397/I397)</f>
        <v/>
      </c>
      <c r="K397" s="162">
        <f t="array" ref="K397">IF(ISERROR(G397/L397),"",G397/L397)</f>
        <v>0</v>
      </c>
      <c r="L397" s="160">
        <v>50</v>
      </c>
      <c r="M397" s="140">
        <f t="shared" si="184"/>
        <v>0</v>
      </c>
      <c r="N397" s="161">
        <f t="shared" si="191"/>
        <v>0</v>
      </c>
      <c r="O397" s="387"/>
      <c r="P397" s="387"/>
      <c r="Q397" s="387"/>
      <c r="R397" s="387"/>
      <c r="S397" s="387"/>
      <c r="T397" s="387"/>
      <c r="U397" s="387"/>
      <c r="V397" s="163">
        <f t="shared" si="192"/>
        <v>0</v>
      </c>
      <c r="W397" s="164" t="str">
        <f t="shared" si="193"/>
        <v/>
      </c>
      <c r="X397" s="163"/>
      <c r="Y397" s="163"/>
      <c r="Z397" s="163"/>
      <c r="AA397" s="163"/>
    </row>
    <row r="398" spans="1:27" ht="20.100000000000001" hidden="1" customHeight="1">
      <c r="A398" s="165">
        <v>200440</v>
      </c>
      <c r="B398" s="166" t="s">
        <v>218</v>
      </c>
      <c r="C398" s="157" t="s">
        <v>201</v>
      </c>
      <c r="D398" s="139">
        <v>5.03</v>
      </c>
      <c r="E398" s="139"/>
      <c r="F398" s="158"/>
      <c r="G398" s="159"/>
      <c r="H398" s="380">
        <f t="shared" si="179"/>
        <v>0</v>
      </c>
      <c r="I398" s="160"/>
      <c r="J398" s="161" t="str">
        <f t="array" ref="J398">IF(ISERROR(G398/I398),"",G398/I398)</f>
        <v/>
      </c>
      <c r="K398" s="162">
        <f t="array" ref="K398">IF(ISERROR(G398/L398),"",G398/L398)</f>
        <v>0</v>
      </c>
      <c r="L398" s="160">
        <v>50</v>
      </c>
      <c r="M398" s="140">
        <f t="shared" si="184"/>
        <v>0</v>
      </c>
      <c r="N398" s="161">
        <f t="shared" si="191"/>
        <v>0</v>
      </c>
      <c r="O398" s="387"/>
      <c r="P398" s="387"/>
      <c r="Q398" s="387"/>
      <c r="R398" s="387"/>
      <c r="S398" s="387"/>
      <c r="T398" s="387"/>
      <c r="U398" s="387"/>
      <c r="V398" s="163">
        <f t="shared" si="192"/>
        <v>0</v>
      </c>
      <c r="W398" s="164" t="str">
        <f t="shared" si="193"/>
        <v/>
      </c>
      <c r="X398" s="163"/>
      <c r="Y398" s="163"/>
      <c r="Z398" s="163"/>
      <c r="AA398" s="163"/>
    </row>
    <row r="399" spans="1:27" ht="20.100000000000001" hidden="1" customHeight="1">
      <c r="A399" s="165">
        <v>200051</v>
      </c>
      <c r="B399" s="166" t="s">
        <v>220</v>
      </c>
      <c r="C399" s="157" t="s">
        <v>206</v>
      </c>
      <c r="D399" s="139">
        <v>5.03</v>
      </c>
      <c r="E399" s="139"/>
      <c r="F399" s="158"/>
      <c r="G399" s="159"/>
      <c r="H399" s="380">
        <f t="shared" si="179"/>
        <v>0</v>
      </c>
      <c r="I399" s="160"/>
      <c r="J399" s="161" t="str">
        <f t="array" ref="J399">IF(ISERROR(G399/I399),"",G399/I399)</f>
        <v/>
      </c>
      <c r="K399" s="162">
        <f t="array" ref="K399">IF(ISERROR(G399/L399),"",G399/L399)</f>
        <v>0</v>
      </c>
      <c r="L399" s="160">
        <v>50</v>
      </c>
      <c r="M399" s="140">
        <f t="shared" si="184"/>
        <v>0</v>
      </c>
      <c r="N399" s="161">
        <f t="shared" si="191"/>
        <v>0</v>
      </c>
      <c r="O399" s="387"/>
      <c r="P399" s="387"/>
      <c r="Q399" s="387"/>
      <c r="R399" s="387"/>
      <c r="S399" s="387"/>
      <c r="T399" s="387"/>
      <c r="U399" s="387"/>
      <c r="V399" s="163">
        <f t="shared" si="192"/>
        <v>0</v>
      </c>
      <c r="W399" s="164" t="str">
        <f t="shared" si="193"/>
        <v/>
      </c>
      <c r="X399" s="163"/>
      <c r="Y399" s="163"/>
      <c r="Z399" s="163"/>
      <c r="AA399" s="163"/>
    </row>
    <row r="400" spans="1:27" ht="20.100000000000001" hidden="1" customHeight="1">
      <c r="A400" s="165">
        <v>200052</v>
      </c>
      <c r="B400" s="166" t="s">
        <v>220</v>
      </c>
      <c r="C400" s="157" t="s">
        <v>194</v>
      </c>
      <c r="D400" s="139">
        <v>5.03</v>
      </c>
      <c r="E400" s="139"/>
      <c r="F400" s="158"/>
      <c r="G400" s="159"/>
      <c r="H400" s="380">
        <f t="shared" si="179"/>
        <v>0</v>
      </c>
      <c r="I400" s="160"/>
      <c r="J400" s="161" t="str">
        <f t="array" ref="J400">IF(ISERROR(G400/I400),"",G400/I400)</f>
        <v/>
      </c>
      <c r="K400" s="162">
        <f t="array" ref="K400">IF(ISERROR(G400/L400),"",G400/L400)</f>
        <v>0</v>
      </c>
      <c r="L400" s="160">
        <v>50</v>
      </c>
      <c r="M400" s="140">
        <f t="shared" si="184"/>
        <v>0</v>
      </c>
      <c r="N400" s="161">
        <f t="shared" si="191"/>
        <v>0</v>
      </c>
      <c r="O400" s="387"/>
      <c r="P400" s="387"/>
      <c r="Q400" s="387"/>
      <c r="R400" s="387"/>
      <c r="S400" s="387"/>
      <c r="T400" s="387"/>
      <c r="U400" s="387"/>
      <c r="V400" s="163">
        <f t="shared" si="192"/>
        <v>0</v>
      </c>
      <c r="W400" s="164" t="str">
        <f t="shared" si="193"/>
        <v/>
      </c>
      <c r="X400" s="163"/>
      <c r="Y400" s="163"/>
      <c r="Z400" s="163"/>
      <c r="AA400" s="163"/>
    </row>
    <row r="401" spans="1:27" ht="20.100000000000001" hidden="1" customHeight="1">
      <c r="A401" s="165">
        <v>200054</v>
      </c>
      <c r="B401" s="166" t="s">
        <v>220</v>
      </c>
      <c r="C401" s="157" t="s">
        <v>214</v>
      </c>
      <c r="D401" s="139">
        <v>5.03</v>
      </c>
      <c r="E401" s="139"/>
      <c r="F401" s="158"/>
      <c r="G401" s="159"/>
      <c r="H401" s="380">
        <f t="shared" si="179"/>
        <v>0</v>
      </c>
      <c r="I401" s="160"/>
      <c r="J401" s="161" t="str">
        <f t="array" ref="J401">IF(ISERROR(G401/I401),"",G401/I401)</f>
        <v/>
      </c>
      <c r="K401" s="162">
        <f t="array" ref="K401">IF(ISERROR(G401/L401),"",G401/L401)</f>
        <v>0</v>
      </c>
      <c r="L401" s="160">
        <v>50</v>
      </c>
      <c r="M401" s="140">
        <f t="shared" si="184"/>
        <v>0</v>
      </c>
      <c r="N401" s="161">
        <f t="shared" si="191"/>
        <v>0</v>
      </c>
      <c r="O401" s="387"/>
      <c r="P401" s="387"/>
      <c r="Q401" s="387"/>
      <c r="R401" s="387"/>
      <c r="S401" s="387"/>
      <c r="T401" s="387"/>
      <c r="U401" s="387"/>
      <c r="V401" s="163">
        <f t="shared" si="192"/>
        <v>0</v>
      </c>
      <c r="W401" s="164" t="str">
        <f t="shared" si="193"/>
        <v/>
      </c>
      <c r="X401" s="163"/>
      <c r="Y401" s="163"/>
      <c r="Z401" s="163"/>
      <c r="AA401" s="163"/>
    </row>
    <row r="402" spans="1:27" ht="20.100000000000001" hidden="1" customHeight="1">
      <c r="A402" s="165">
        <v>201403</v>
      </c>
      <c r="B402" s="166" t="s">
        <v>458</v>
      </c>
      <c r="C402" s="232" t="s">
        <v>456</v>
      </c>
      <c r="D402" s="139">
        <v>50.3</v>
      </c>
      <c r="E402" s="139"/>
      <c r="F402" s="158"/>
      <c r="G402" s="159"/>
      <c r="H402" s="380">
        <f t="shared" si="179"/>
        <v>0</v>
      </c>
      <c r="I402" s="160"/>
      <c r="J402" s="161"/>
      <c r="K402" s="162">
        <f t="array" ref="K402">IF(ISERROR(G402/L402),"",G402/L402)</f>
        <v>0</v>
      </c>
      <c r="L402" s="160">
        <v>50</v>
      </c>
      <c r="M402" s="140"/>
      <c r="N402" s="161"/>
      <c r="O402" s="387"/>
      <c r="P402" s="387"/>
      <c r="Q402" s="387"/>
      <c r="R402" s="387"/>
      <c r="S402" s="387"/>
      <c r="T402" s="387"/>
      <c r="U402" s="387"/>
      <c r="V402" s="163"/>
      <c r="W402" s="164"/>
      <c r="X402" s="163"/>
      <c r="Y402" s="163"/>
      <c r="Z402" s="163"/>
      <c r="AA402" s="163"/>
    </row>
    <row r="403" spans="1:27" ht="20.100000000000001" hidden="1" customHeight="1">
      <c r="A403" s="165">
        <v>201290</v>
      </c>
      <c r="B403" s="166" t="s">
        <v>423</v>
      </c>
      <c r="C403" s="232" t="s">
        <v>421</v>
      </c>
      <c r="D403" s="139">
        <v>5</v>
      </c>
      <c r="E403" s="139"/>
      <c r="F403" s="158"/>
      <c r="G403" s="159"/>
      <c r="H403" s="380">
        <f t="shared" si="179"/>
        <v>0</v>
      </c>
      <c r="I403" s="160"/>
      <c r="J403" s="161"/>
      <c r="K403" s="162"/>
      <c r="L403" s="160">
        <v>50</v>
      </c>
      <c r="M403" s="140"/>
      <c r="N403" s="161"/>
      <c r="O403" s="387"/>
      <c r="P403" s="387"/>
      <c r="Q403" s="387"/>
      <c r="R403" s="387"/>
      <c r="S403" s="387"/>
      <c r="T403" s="387"/>
      <c r="U403" s="387"/>
      <c r="V403" s="163"/>
      <c r="W403" s="164"/>
      <c r="X403" s="163"/>
      <c r="Y403" s="163"/>
      <c r="Z403" s="163"/>
      <c r="AA403" s="163"/>
    </row>
    <row r="404" spans="1:27" ht="20.100000000000001" hidden="1" customHeight="1">
      <c r="A404" s="165">
        <v>200113</v>
      </c>
      <c r="B404" s="166" t="s">
        <v>221</v>
      </c>
      <c r="C404" s="157" t="s">
        <v>197</v>
      </c>
      <c r="D404" s="139">
        <v>5.03</v>
      </c>
      <c r="E404" s="139"/>
      <c r="F404" s="158"/>
      <c r="G404" s="159"/>
      <c r="H404" s="380">
        <f t="shared" si="179"/>
        <v>0</v>
      </c>
      <c r="I404" s="160"/>
      <c r="J404" s="161" t="str">
        <f t="array" ref="J404">IF(ISERROR(G404/I404),"",G404/I404)</f>
        <v/>
      </c>
      <c r="K404" s="162">
        <f t="array" ref="K404">IF(ISERROR(G404/L404),"",G404/L404)</f>
        <v>0</v>
      </c>
      <c r="L404" s="160">
        <v>21.5</v>
      </c>
      <c r="M404" s="140">
        <f t="shared" ref="M404:M405" si="194">IF(ISERROR(I404-K404),"",I404-K404)</f>
        <v>0</v>
      </c>
      <c r="N404" s="161">
        <f t="shared" ref="N404:N405" si="195">SUM(O404:U404)</f>
        <v>0</v>
      </c>
      <c r="O404" s="387"/>
      <c r="P404" s="387"/>
      <c r="Q404" s="387"/>
      <c r="R404" s="387"/>
      <c r="S404" s="387"/>
      <c r="T404" s="387"/>
      <c r="U404" s="387"/>
      <c r="V404" s="163">
        <f t="shared" ref="V404:V405" si="196">SUM(X404:AA404)</f>
        <v>0</v>
      </c>
      <c r="W404" s="164" t="str">
        <f t="shared" ref="W404:W405" si="197">IF(ISERROR(V404/G404),"",V404/G404)</f>
        <v/>
      </c>
      <c r="X404" s="163"/>
      <c r="Y404" s="163"/>
      <c r="Z404" s="163"/>
      <c r="AA404" s="163"/>
    </row>
    <row r="405" spans="1:27" ht="20.100000000000001" hidden="1" customHeight="1">
      <c r="A405" s="165">
        <v>200114</v>
      </c>
      <c r="B405" s="166" t="s">
        <v>221</v>
      </c>
      <c r="C405" s="157" t="s">
        <v>201</v>
      </c>
      <c r="D405" s="139">
        <v>5.03</v>
      </c>
      <c r="E405" s="139"/>
      <c r="F405" s="158"/>
      <c r="G405" s="159"/>
      <c r="H405" s="380">
        <f t="shared" si="179"/>
        <v>0</v>
      </c>
      <c r="I405" s="160"/>
      <c r="J405" s="161" t="str">
        <f t="array" ref="J405">IF(ISERROR(G405/I405),"",G405/I405)</f>
        <v/>
      </c>
      <c r="K405" s="162">
        <f t="array" ref="K405">IF(ISERROR(G405/L405),"",G405/L405)</f>
        <v>0</v>
      </c>
      <c r="L405" s="160">
        <v>21.5</v>
      </c>
      <c r="M405" s="140">
        <f t="shared" si="194"/>
        <v>0</v>
      </c>
      <c r="N405" s="161">
        <f t="shared" si="195"/>
        <v>0</v>
      </c>
      <c r="O405" s="387"/>
      <c r="P405" s="387"/>
      <c r="Q405" s="387"/>
      <c r="R405" s="387"/>
      <c r="S405" s="387"/>
      <c r="T405" s="387"/>
      <c r="U405" s="387"/>
      <c r="V405" s="163">
        <f t="shared" si="196"/>
        <v>0</v>
      </c>
      <c r="W405" s="164" t="str">
        <f t="shared" si="197"/>
        <v/>
      </c>
      <c r="X405" s="163"/>
      <c r="Y405" s="163"/>
      <c r="Z405" s="163"/>
      <c r="AA405" s="163"/>
    </row>
    <row r="406" spans="1:27" ht="20.100000000000001" hidden="1" customHeight="1">
      <c r="A406" s="165"/>
      <c r="B406" s="166" t="s">
        <v>380</v>
      </c>
      <c r="C406" s="232" t="s">
        <v>381</v>
      </c>
      <c r="D406" s="139"/>
      <c r="E406" s="139"/>
      <c r="F406" s="158"/>
      <c r="G406" s="159"/>
      <c r="H406" s="380">
        <f t="shared" si="179"/>
        <v>0</v>
      </c>
      <c r="I406" s="160"/>
      <c r="J406" s="161"/>
      <c r="K406" s="162"/>
      <c r="L406" s="160"/>
      <c r="M406" s="140"/>
      <c r="N406" s="161"/>
      <c r="O406" s="387"/>
      <c r="P406" s="387"/>
      <c r="Q406" s="387"/>
      <c r="R406" s="387"/>
      <c r="S406" s="387"/>
      <c r="T406" s="387"/>
      <c r="U406" s="387"/>
      <c r="V406" s="163"/>
      <c r="W406" s="164"/>
      <c r="X406" s="163"/>
      <c r="Y406" s="163"/>
      <c r="Z406" s="163"/>
      <c r="AA406" s="163"/>
    </row>
    <row r="407" spans="1:27" ht="20.100000000000001" hidden="1" customHeight="1">
      <c r="A407" s="172">
        <v>200617</v>
      </c>
      <c r="B407" s="174" t="s">
        <v>222</v>
      </c>
      <c r="C407" s="157" t="s">
        <v>193</v>
      </c>
      <c r="D407" s="139">
        <v>5.0599999999999996</v>
      </c>
      <c r="E407" s="139"/>
      <c r="F407" s="158"/>
      <c r="G407" s="159"/>
      <c r="H407" s="380">
        <f t="shared" si="179"/>
        <v>0</v>
      </c>
      <c r="I407" s="160"/>
      <c r="J407" s="161" t="str">
        <f t="array" ref="J407">IF(ISERROR(G407/I407),"",G407/I407)</f>
        <v/>
      </c>
      <c r="K407" s="162" t="str">
        <f t="array" ref="K407">IF(ISERROR(G407/L407),"",G407/L407)</f>
        <v/>
      </c>
      <c r="L407" s="160"/>
      <c r="M407" s="140" t="str">
        <f t="shared" ref="M407:M420" si="198">IF(ISERROR(I407-K407),"",I407-K407)</f>
        <v/>
      </c>
      <c r="N407" s="161">
        <f t="shared" ref="N407:N410" si="199">SUM(O407:U407)</f>
        <v>0</v>
      </c>
      <c r="O407" s="387"/>
      <c r="P407" s="387"/>
      <c r="Q407" s="387"/>
      <c r="R407" s="387"/>
      <c r="S407" s="387"/>
      <c r="T407" s="387"/>
      <c r="U407" s="387"/>
      <c r="V407" s="163">
        <f t="shared" ref="V407:V410" si="200">SUM(X407:AA407)</f>
        <v>0</v>
      </c>
      <c r="W407" s="164" t="str">
        <f t="shared" ref="W407:W410" si="201">IF(ISERROR(V407/G407),"",V407/G407)</f>
        <v/>
      </c>
      <c r="X407" s="163"/>
      <c r="Y407" s="163"/>
      <c r="Z407" s="163"/>
      <c r="AA407" s="163"/>
    </row>
    <row r="408" spans="1:27" ht="20.100000000000001" hidden="1" customHeight="1">
      <c r="A408" s="172">
        <v>200618</v>
      </c>
      <c r="B408" s="174" t="s">
        <v>222</v>
      </c>
      <c r="C408" s="157" t="s">
        <v>211</v>
      </c>
      <c r="D408" s="139">
        <v>5.0599999999999996</v>
      </c>
      <c r="E408" s="139"/>
      <c r="F408" s="158"/>
      <c r="G408" s="159"/>
      <c r="H408" s="380">
        <f t="shared" si="179"/>
        <v>0</v>
      </c>
      <c r="I408" s="160"/>
      <c r="J408" s="161" t="str">
        <f t="array" ref="J408">IF(ISERROR(G408/I408),"",G408/I408)</f>
        <v/>
      </c>
      <c r="K408" s="162" t="str">
        <f t="array" ref="K408">IF(ISERROR(G408/L408),"",G408/L408)</f>
        <v/>
      </c>
      <c r="L408" s="160"/>
      <c r="M408" s="140" t="str">
        <f t="shared" si="198"/>
        <v/>
      </c>
      <c r="N408" s="161">
        <f t="shared" si="199"/>
        <v>0</v>
      </c>
      <c r="O408" s="387"/>
      <c r="P408" s="387"/>
      <c r="Q408" s="387"/>
      <c r="R408" s="387"/>
      <c r="S408" s="387"/>
      <c r="T408" s="387"/>
      <c r="U408" s="387"/>
      <c r="V408" s="163">
        <f t="shared" si="200"/>
        <v>0</v>
      </c>
      <c r="W408" s="164" t="str">
        <f t="shared" si="201"/>
        <v/>
      </c>
      <c r="X408" s="163"/>
      <c r="Y408" s="163"/>
      <c r="Z408" s="163"/>
      <c r="AA408" s="163"/>
    </row>
    <row r="409" spans="1:27" ht="20.100000000000001" hidden="1" customHeight="1">
      <c r="A409" s="172">
        <v>200619</v>
      </c>
      <c r="B409" s="174" t="s">
        <v>222</v>
      </c>
      <c r="C409" s="157" t="s">
        <v>201</v>
      </c>
      <c r="D409" s="139">
        <v>5.0599999999999996</v>
      </c>
      <c r="E409" s="139"/>
      <c r="F409" s="158"/>
      <c r="G409" s="159"/>
      <c r="H409" s="380">
        <f t="shared" si="179"/>
        <v>0</v>
      </c>
      <c r="I409" s="160"/>
      <c r="J409" s="161" t="str">
        <f t="array" ref="J409">IF(ISERROR(G409/I409),"",G409/I409)</f>
        <v/>
      </c>
      <c r="K409" s="162" t="str">
        <f t="array" ref="K409">IF(ISERROR(G409/L409),"",G409/L409)</f>
        <v/>
      </c>
      <c r="L409" s="160"/>
      <c r="M409" s="140" t="str">
        <f t="shared" si="198"/>
        <v/>
      </c>
      <c r="N409" s="161">
        <f t="shared" si="199"/>
        <v>0</v>
      </c>
      <c r="O409" s="387"/>
      <c r="P409" s="387"/>
      <c r="Q409" s="387"/>
      <c r="R409" s="387"/>
      <c r="S409" s="387"/>
      <c r="T409" s="387"/>
      <c r="U409" s="387"/>
      <c r="V409" s="163">
        <f t="shared" si="200"/>
        <v>0</v>
      </c>
      <c r="W409" s="164" t="str">
        <f t="shared" si="201"/>
        <v/>
      </c>
      <c r="X409" s="163"/>
      <c r="Y409" s="163"/>
      <c r="Z409" s="163"/>
      <c r="AA409" s="163"/>
    </row>
    <row r="410" spans="1:27" ht="20.100000000000001" hidden="1" customHeight="1">
      <c r="A410" s="172">
        <v>200620</v>
      </c>
      <c r="B410" s="174" t="s">
        <v>222</v>
      </c>
      <c r="C410" s="157" t="s">
        <v>194</v>
      </c>
      <c r="D410" s="139">
        <v>5.0599999999999996</v>
      </c>
      <c r="E410" s="139"/>
      <c r="F410" s="158"/>
      <c r="G410" s="159"/>
      <c r="H410" s="380">
        <f t="shared" si="179"/>
        <v>0</v>
      </c>
      <c r="I410" s="160"/>
      <c r="J410" s="161" t="str">
        <f t="array" ref="J410">IF(ISERROR(G410/I410),"",G410/I410)</f>
        <v/>
      </c>
      <c r="K410" s="162" t="str">
        <f t="array" ref="K410">IF(ISERROR(G410/L410),"",G410/L410)</f>
        <v/>
      </c>
      <c r="L410" s="160"/>
      <c r="M410" s="140" t="str">
        <f t="shared" si="198"/>
        <v/>
      </c>
      <c r="N410" s="161">
        <f t="shared" si="199"/>
        <v>0</v>
      </c>
      <c r="O410" s="387"/>
      <c r="P410" s="387"/>
      <c r="Q410" s="387"/>
      <c r="R410" s="387"/>
      <c r="S410" s="387"/>
      <c r="T410" s="387"/>
      <c r="U410" s="387"/>
      <c r="V410" s="163">
        <f t="shared" si="200"/>
        <v>0</v>
      </c>
      <c r="W410" s="164" t="str">
        <f t="shared" si="201"/>
        <v/>
      </c>
      <c r="X410" s="163"/>
      <c r="Y410" s="163"/>
      <c r="Z410" s="163"/>
      <c r="AA410" s="163"/>
    </row>
    <row r="411" spans="1:27" ht="20.100000000000001" hidden="1" customHeight="1">
      <c r="A411" s="172"/>
      <c r="B411" s="248" t="s">
        <v>388</v>
      </c>
      <c r="C411" s="232" t="s">
        <v>394</v>
      </c>
      <c r="D411" s="139"/>
      <c r="E411" s="139"/>
      <c r="F411" s="158"/>
      <c r="G411" s="159"/>
      <c r="H411" s="380">
        <f t="shared" si="179"/>
        <v>0</v>
      </c>
      <c r="I411" s="160"/>
      <c r="J411" s="161"/>
      <c r="K411" s="162">
        <f t="array" ref="K411">IF(ISERROR(G411/L411),"",G411/L411)</f>
        <v>0</v>
      </c>
      <c r="L411" s="160">
        <v>24</v>
      </c>
      <c r="M411" s="140">
        <f t="shared" si="198"/>
        <v>0</v>
      </c>
      <c r="N411" s="161"/>
      <c r="O411" s="387"/>
      <c r="P411" s="387"/>
      <c r="Q411" s="387"/>
      <c r="R411" s="387"/>
      <c r="S411" s="387"/>
      <c r="T411" s="387"/>
      <c r="U411" s="387"/>
      <c r="V411" s="163"/>
      <c r="W411" s="164"/>
      <c r="X411" s="163"/>
      <c r="Y411" s="163"/>
      <c r="Z411" s="163"/>
      <c r="AA411" s="163"/>
    </row>
    <row r="412" spans="1:27" ht="20.100000000000001" hidden="1" customHeight="1">
      <c r="A412" s="172"/>
      <c r="B412" s="248" t="s">
        <v>388</v>
      </c>
      <c r="C412" s="232" t="s">
        <v>389</v>
      </c>
      <c r="D412" s="139"/>
      <c r="E412" s="139"/>
      <c r="F412" s="158"/>
      <c r="G412" s="159"/>
      <c r="H412" s="380">
        <f t="shared" si="179"/>
        <v>0</v>
      </c>
      <c r="I412" s="160"/>
      <c r="J412" s="161"/>
      <c r="K412" s="162">
        <f t="array" ref="K412">IF(ISERROR(G412/L412),"",G412/L412)</f>
        <v>0</v>
      </c>
      <c r="L412" s="160">
        <v>24</v>
      </c>
      <c r="M412" s="140">
        <f t="shared" si="198"/>
        <v>0</v>
      </c>
      <c r="N412" s="161"/>
      <c r="O412" s="387"/>
      <c r="P412" s="387"/>
      <c r="Q412" s="387"/>
      <c r="R412" s="387"/>
      <c r="S412" s="387"/>
      <c r="T412" s="387"/>
      <c r="U412" s="387"/>
      <c r="V412" s="163"/>
      <c r="W412" s="164"/>
      <c r="X412" s="163"/>
      <c r="Y412" s="163"/>
      <c r="Z412" s="163"/>
      <c r="AA412" s="163"/>
    </row>
    <row r="413" spans="1:27" ht="20.100000000000001" hidden="1" customHeight="1">
      <c r="A413" s="172"/>
      <c r="B413" s="248" t="s">
        <v>388</v>
      </c>
      <c r="C413" s="232" t="s">
        <v>390</v>
      </c>
      <c r="D413" s="139"/>
      <c r="E413" s="139"/>
      <c r="F413" s="158"/>
      <c r="G413" s="159"/>
      <c r="H413" s="380">
        <f t="shared" si="179"/>
        <v>0</v>
      </c>
      <c r="I413" s="160"/>
      <c r="J413" s="161"/>
      <c r="K413" s="162">
        <f t="array" ref="K413">IF(ISERROR(G413/L413),"",G413/L413)</f>
        <v>0</v>
      </c>
      <c r="L413" s="160">
        <v>24</v>
      </c>
      <c r="M413" s="140">
        <f t="shared" si="198"/>
        <v>0</v>
      </c>
      <c r="N413" s="161"/>
      <c r="O413" s="387"/>
      <c r="P413" s="387"/>
      <c r="Q413" s="387"/>
      <c r="R413" s="387"/>
      <c r="S413" s="387"/>
      <c r="T413" s="387"/>
      <c r="U413" s="387"/>
      <c r="V413" s="163"/>
      <c r="W413" s="164"/>
      <c r="X413" s="163"/>
      <c r="Y413" s="163"/>
      <c r="Z413" s="163"/>
      <c r="AA413" s="163"/>
    </row>
    <row r="414" spans="1:27" ht="20.100000000000001" hidden="1" customHeight="1">
      <c r="A414" s="172"/>
      <c r="B414" s="248" t="s">
        <v>388</v>
      </c>
      <c r="C414" s="232" t="s">
        <v>391</v>
      </c>
      <c r="D414" s="139"/>
      <c r="E414" s="139"/>
      <c r="F414" s="158"/>
      <c r="G414" s="159"/>
      <c r="H414" s="380">
        <f t="shared" si="179"/>
        <v>0</v>
      </c>
      <c r="I414" s="160"/>
      <c r="J414" s="161"/>
      <c r="K414" s="162">
        <f t="array" ref="K414">IF(ISERROR(G414/L414),"",G414/L414)</f>
        <v>0</v>
      </c>
      <c r="L414" s="160">
        <v>24</v>
      </c>
      <c r="M414" s="140">
        <f t="shared" si="198"/>
        <v>0</v>
      </c>
      <c r="N414" s="161"/>
      <c r="O414" s="387"/>
      <c r="P414" s="387"/>
      <c r="Q414" s="387"/>
      <c r="R414" s="387"/>
      <c r="S414" s="387"/>
      <c r="T414" s="387"/>
      <c r="U414" s="387"/>
      <c r="V414" s="163"/>
      <c r="W414" s="164"/>
      <c r="X414" s="163"/>
      <c r="Y414" s="163"/>
      <c r="Z414" s="163"/>
      <c r="AA414" s="163"/>
    </row>
    <row r="415" spans="1:27" ht="20.100000000000001" hidden="1" customHeight="1">
      <c r="A415" s="172">
        <v>201074</v>
      </c>
      <c r="B415" s="248" t="s">
        <v>430</v>
      </c>
      <c r="C415" s="232" t="s">
        <v>432</v>
      </c>
      <c r="D415" s="139"/>
      <c r="E415" s="139"/>
      <c r="F415" s="158"/>
      <c r="G415" s="159"/>
      <c r="H415" s="380">
        <f t="shared" si="179"/>
        <v>0</v>
      </c>
      <c r="I415" s="160"/>
      <c r="J415" s="161"/>
      <c r="K415" s="162">
        <f t="array" ref="K415">IF(ISERROR(G415/L415),"",G415/L415)</f>
        <v>0</v>
      </c>
      <c r="L415" s="160">
        <v>4</v>
      </c>
      <c r="M415" s="140">
        <f t="shared" si="198"/>
        <v>0</v>
      </c>
      <c r="N415" s="161"/>
      <c r="O415" s="387"/>
      <c r="P415" s="387"/>
      <c r="Q415" s="387"/>
      <c r="R415" s="387"/>
      <c r="S415" s="387"/>
      <c r="T415" s="387"/>
      <c r="U415" s="387"/>
      <c r="V415" s="163"/>
      <c r="W415" s="164"/>
      <c r="X415" s="163"/>
      <c r="Y415" s="163"/>
      <c r="Z415" s="163"/>
      <c r="AA415" s="163"/>
    </row>
    <row r="416" spans="1:27" ht="20.100000000000001" hidden="1" customHeight="1">
      <c r="A416" s="172">
        <v>201075</v>
      </c>
      <c r="B416" s="248" t="s">
        <v>430</v>
      </c>
      <c r="C416" s="232" t="s">
        <v>434</v>
      </c>
      <c r="D416" s="139"/>
      <c r="E416" s="139"/>
      <c r="F416" s="158"/>
      <c r="G416" s="159"/>
      <c r="H416" s="380">
        <f t="shared" si="179"/>
        <v>0</v>
      </c>
      <c r="I416" s="160"/>
      <c r="J416" s="161"/>
      <c r="K416" s="162">
        <f t="array" ref="K416">IF(ISERROR(G416/L416),"",G416/L416)</f>
        <v>0</v>
      </c>
      <c r="L416" s="160">
        <v>4</v>
      </c>
      <c r="M416" s="140">
        <f t="shared" si="198"/>
        <v>0</v>
      </c>
      <c r="N416" s="161"/>
      <c r="O416" s="387"/>
      <c r="P416" s="387"/>
      <c r="Q416" s="387"/>
      <c r="R416" s="387"/>
      <c r="S416" s="387"/>
      <c r="T416" s="387"/>
      <c r="U416" s="387"/>
      <c r="V416" s="163"/>
      <c r="W416" s="164"/>
      <c r="X416" s="163"/>
      <c r="Y416" s="163"/>
      <c r="Z416" s="163"/>
      <c r="AA416" s="163"/>
    </row>
    <row r="417" spans="1:27" ht="20.100000000000001" hidden="1" customHeight="1">
      <c r="A417" s="172">
        <v>201076</v>
      </c>
      <c r="B417" s="248" t="s">
        <v>430</v>
      </c>
      <c r="C417" s="232" t="s">
        <v>436</v>
      </c>
      <c r="D417" s="139"/>
      <c r="E417" s="139"/>
      <c r="F417" s="158"/>
      <c r="G417" s="159"/>
      <c r="H417" s="380">
        <f t="shared" si="179"/>
        <v>0</v>
      </c>
      <c r="I417" s="160"/>
      <c r="J417" s="161"/>
      <c r="K417" s="162">
        <f t="array" ref="K417">IF(ISERROR(G417/L417),"",G417/L417)</f>
        <v>0</v>
      </c>
      <c r="L417" s="160">
        <v>4</v>
      </c>
      <c r="M417" s="140">
        <f t="shared" si="198"/>
        <v>0</v>
      </c>
      <c r="N417" s="161"/>
      <c r="O417" s="387"/>
      <c r="P417" s="387"/>
      <c r="Q417" s="387"/>
      <c r="R417" s="387"/>
      <c r="S417" s="387"/>
      <c r="T417" s="387"/>
      <c r="U417" s="387"/>
      <c r="V417" s="163"/>
      <c r="W417" s="164"/>
      <c r="X417" s="163"/>
      <c r="Y417" s="163"/>
      <c r="Z417" s="163"/>
      <c r="AA417" s="163"/>
    </row>
    <row r="418" spans="1:27" ht="20.100000000000001" hidden="1" customHeight="1">
      <c r="A418" s="172">
        <v>201071</v>
      </c>
      <c r="B418" s="174" t="s">
        <v>382</v>
      </c>
      <c r="C418" s="157" t="s">
        <v>356</v>
      </c>
      <c r="D418" s="139"/>
      <c r="E418" s="139"/>
      <c r="F418" s="158"/>
      <c r="G418" s="159"/>
      <c r="H418" s="380">
        <f t="shared" si="179"/>
        <v>0</v>
      </c>
      <c r="I418" s="160"/>
      <c r="J418" s="161"/>
      <c r="K418" s="162">
        <f t="array" ref="K418">IF(ISERROR(G418/L418),"",G418/L418)</f>
        <v>0</v>
      </c>
      <c r="L418" s="160">
        <v>4</v>
      </c>
      <c r="M418" s="140">
        <f t="shared" si="198"/>
        <v>0</v>
      </c>
      <c r="N418" s="161"/>
      <c r="O418" s="387"/>
      <c r="P418" s="387"/>
      <c r="Q418" s="387"/>
      <c r="R418" s="387"/>
      <c r="S418" s="387"/>
      <c r="T418" s="387"/>
      <c r="U418" s="387"/>
      <c r="V418" s="163"/>
      <c r="W418" s="164"/>
      <c r="X418" s="163"/>
      <c r="Y418" s="163"/>
      <c r="Z418" s="163"/>
      <c r="AA418" s="163"/>
    </row>
    <row r="419" spans="1:27" ht="20.100000000000001" hidden="1" customHeight="1">
      <c r="A419" s="172">
        <v>201072</v>
      </c>
      <c r="B419" s="174" t="s">
        <v>382</v>
      </c>
      <c r="C419" s="157" t="s">
        <v>358</v>
      </c>
      <c r="D419" s="139"/>
      <c r="E419" s="139"/>
      <c r="F419" s="158"/>
      <c r="G419" s="159"/>
      <c r="H419" s="380">
        <f t="shared" si="179"/>
        <v>0</v>
      </c>
      <c r="I419" s="160"/>
      <c r="J419" s="161"/>
      <c r="K419" s="162">
        <f t="array" ref="K419">IF(ISERROR(G419/L419),"",G419/L419)</f>
        <v>0</v>
      </c>
      <c r="L419" s="160">
        <v>4</v>
      </c>
      <c r="M419" s="140">
        <f t="shared" si="198"/>
        <v>0</v>
      </c>
      <c r="N419" s="161"/>
      <c r="O419" s="387"/>
      <c r="P419" s="387"/>
      <c r="Q419" s="387"/>
      <c r="R419" s="387"/>
      <c r="S419" s="387"/>
      <c r="T419" s="387"/>
      <c r="U419" s="387"/>
      <c r="V419" s="163"/>
      <c r="W419" s="164"/>
      <c r="X419" s="163"/>
      <c r="Y419" s="163"/>
      <c r="Z419" s="163"/>
      <c r="AA419" s="163"/>
    </row>
    <row r="420" spans="1:27" ht="20.100000000000001" hidden="1" customHeight="1">
      <c r="A420" s="172">
        <v>201073</v>
      </c>
      <c r="B420" s="174" t="s">
        <v>382</v>
      </c>
      <c r="C420" s="157" t="s">
        <v>360</v>
      </c>
      <c r="D420" s="139"/>
      <c r="E420" s="139"/>
      <c r="F420" s="158"/>
      <c r="G420" s="159"/>
      <c r="H420" s="380">
        <f t="shared" si="179"/>
        <v>0</v>
      </c>
      <c r="I420" s="160"/>
      <c r="J420" s="161"/>
      <c r="K420" s="162">
        <f t="array" ref="K420">IF(ISERROR(G420/L420),"",G420/L420)</f>
        <v>0</v>
      </c>
      <c r="L420" s="160">
        <v>4</v>
      </c>
      <c r="M420" s="140">
        <f t="shared" si="198"/>
        <v>0</v>
      </c>
      <c r="N420" s="161"/>
      <c r="O420" s="387"/>
      <c r="P420" s="387"/>
      <c r="Q420" s="387"/>
      <c r="R420" s="387"/>
      <c r="S420" s="387"/>
      <c r="T420" s="387"/>
      <c r="U420" s="387"/>
      <c r="V420" s="163"/>
      <c r="W420" s="164"/>
      <c r="X420" s="163"/>
      <c r="Y420" s="163"/>
      <c r="Z420" s="163"/>
      <c r="AA420" s="163"/>
    </row>
    <row r="421" spans="1:27" ht="20.100000000000001" hidden="1" customHeight="1">
      <c r="A421" s="476" t="s">
        <v>223</v>
      </c>
      <c r="B421" s="476"/>
      <c r="C421" s="388" t="s">
        <v>209</v>
      </c>
      <c r="D421" s="177"/>
      <c r="E421" s="177"/>
      <c r="F421" s="178"/>
      <c r="G421" s="179">
        <f>SUM(G364:G420)</f>
        <v>0</v>
      </c>
      <c r="H421" s="180">
        <f>SUM(H364:H420)</f>
        <v>0</v>
      </c>
      <c r="I421" s="180">
        <f>SUM(I364:I420)</f>
        <v>0</v>
      </c>
      <c r="J421" s="161" t="str">
        <f t="array" ref="J421">IF(ISERROR(G421/I421),"",G421/I421)</f>
        <v/>
      </c>
      <c r="K421" s="180">
        <f>SUM(K364:K420)</f>
        <v>0</v>
      </c>
      <c r="L421" s="160"/>
      <c r="M421" s="185">
        <f t="shared" ref="M421:V421" si="202">SUM(M364:M420)</f>
        <v>0</v>
      </c>
      <c r="N421" s="180">
        <f t="shared" si="202"/>
        <v>0</v>
      </c>
      <c r="O421" s="182">
        <f t="shared" si="202"/>
        <v>0</v>
      </c>
      <c r="P421" s="182">
        <f t="shared" si="202"/>
        <v>0</v>
      </c>
      <c r="Q421" s="182">
        <f t="shared" si="202"/>
        <v>0</v>
      </c>
      <c r="R421" s="182">
        <f t="shared" si="202"/>
        <v>0</v>
      </c>
      <c r="S421" s="182">
        <f t="shared" si="202"/>
        <v>0</v>
      </c>
      <c r="T421" s="182">
        <f t="shared" si="202"/>
        <v>0</v>
      </c>
      <c r="U421" s="182">
        <f t="shared" si="202"/>
        <v>0</v>
      </c>
      <c r="V421" s="183">
        <f t="shared" si="202"/>
        <v>0</v>
      </c>
      <c r="W421" s="164" t="str">
        <f t="shared" ref="W421:W428" si="203">IF(ISERROR(V421/G421),"",V421/G421)</f>
        <v/>
      </c>
      <c r="X421" s="183">
        <f>SUM(X364:X420)</f>
        <v>0</v>
      </c>
      <c r="Y421" s="183">
        <f>SUM(Y364:Y420)</f>
        <v>0</v>
      </c>
      <c r="Z421" s="183">
        <f>SUM(Z364:Z420)</f>
        <v>0</v>
      </c>
      <c r="AA421" s="183">
        <f>SUM(AA364:AA420)</f>
        <v>0</v>
      </c>
    </row>
    <row r="422" spans="1:27" ht="20.100000000000001" hidden="1" customHeight="1">
      <c r="A422" s="157">
        <v>200065</v>
      </c>
      <c r="B422" s="379" t="s">
        <v>224</v>
      </c>
      <c r="C422" s="157" t="s">
        <v>186</v>
      </c>
      <c r="D422" s="139">
        <v>5.03</v>
      </c>
      <c r="E422" s="139"/>
      <c r="F422" s="158"/>
      <c r="G422" s="159"/>
      <c r="H422" s="380">
        <f t="shared" ref="H422:H455" si="204">D422*G422</f>
        <v>0</v>
      </c>
      <c r="I422" s="160"/>
      <c r="J422" s="161" t="str">
        <f t="array" ref="J422">IF(ISERROR(G422/I422),"",G422/I422)</f>
        <v/>
      </c>
      <c r="K422" s="162">
        <f t="array" ref="K422">IF(ISERROR(G422/L422),"",G422/L422)</f>
        <v>0</v>
      </c>
      <c r="L422" s="160">
        <v>8.8000000000000007</v>
      </c>
      <c r="M422" s="140">
        <f t="shared" ref="M422:M429" si="205">IF(ISERROR(I422-K422),"",I422-K422)</f>
        <v>0</v>
      </c>
      <c r="N422" s="161">
        <f t="shared" ref="N422:N429" si="206">SUM(O422:U422)</f>
        <v>0</v>
      </c>
      <c r="O422" s="387"/>
      <c r="P422" s="387"/>
      <c r="Q422" s="387"/>
      <c r="R422" s="387"/>
      <c r="S422" s="387"/>
      <c r="T422" s="387"/>
      <c r="U422" s="387"/>
      <c r="V422" s="163">
        <f t="shared" ref="V422:V428" si="207">SUM(X422:AA422)</f>
        <v>0</v>
      </c>
      <c r="W422" s="164" t="str">
        <f t="shared" si="203"/>
        <v/>
      </c>
      <c r="X422" s="163"/>
      <c r="Y422" s="163"/>
      <c r="Z422" s="163"/>
      <c r="AA422" s="163"/>
    </row>
    <row r="423" spans="1:27" ht="20.100000000000001" hidden="1" customHeight="1">
      <c r="A423" s="157">
        <v>200067</v>
      </c>
      <c r="B423" s="379" t="s">
        <v>224</v>
      </c>
      <c r="C423" s="157" t="s">
        <v>193</v>
      </c>
      <c r="D423" s="139">
        <v>5.03</v>
      </c>
      <c r="E423" s="139"/>
      <c r="F423" s="158"/>
      <c r="G423" s="159"/>
      <c r="H423" s="380">
        <f t="shared" si="204"/>
        <v>0</v>
      </c>
      <c r="I423" s="160"/>
      <c r="J423" s="161" t="str">
        <f t="array" ref="J423">IF(ISERROR(G423/I423),"",G423/I423)</f>
        <v/>
      </c>
      <c r="K423" s="162">
        <f t="array" ref="K423">IF(ISERROR(G423/L423),"",G423/L423)</f>
        <v>0</v>
      </c>
      <c r="L423" s="160">
        <v>8.8000000000000007</v>
      </c>
      <c r="M423" s="140">
        <f t="shared" si="205"/>
        <v>0</v>
      </c>
      <c r="N423" s="161">
        <f t="shared" si="206"/>
        <v>0</v>
      </c>
      <c r="O423" s="387"/>
      <c r="P423" s="387"/>
      <c r="Q423" s="387"/>
      <c r="R423" s="387"/>
      <c r="S423" s="387"/>
      <c r="T423" s="387"/>
      <c r="U423" s="387"/>
      <c r="V423" s="163">
        <f t="shared" si="207"/>
        <v>0</v>
      </c>
      <c r="W423" s="164" t="str">
        <f t="shared" si="203"/>
        <v/>
      </c>
      <c r="X423" s="163"/>
      <c r="Y423" s="163"/>
      <c r="Z423" s="163"/>
      <c r="AA423" s="163"/>
    </row>
    <row r="424" spans="1:27" ht="20.100000000000001" hidden="1" customHeight="1">
      <c r="A424" s="157">
        <v>200068</v>
      </c>
      <c r="B424" s="379" t="s">
        <v>224</v>
      </c>
      <c r="C424" s="157" t="s">
        <v>211</v>
      </c>
      <c r="D424" s="139">
        <v>5.03</v>
      </c>
      <c r="E424" s="139"/>
      <c r="F424" s="158"/>
      <c r="G424" s="159"/>
      <c r="H424" s="380">
        <f t="shared" si="204"/>
        <v>0</v>
      </c>
      <c r="I424" s="160"/>
      <c r="J424" s="161" t="str">
        <f t="array" ref="J424">IF(ISERROR(G424/I424),"",G424/I424)</f>
        <v/>
      </c>
      <c r="K424" s="162">
        <f t="array" ref="K424">IF(ISERROR(G424/L424),"",G424/L424)</f>
        <v>0</v>
      </c>
      <c r="L424" s="160">
        <v>8.8000000000000007</v>
      </c>
      <c r="M424" s="140">
        <f t="shared" si="205"/>
        <v>0</v>
      </c>
      <c r="N424" s="161">
        <f t="shared" si="206"/>
        <v>0</v>
      </c>
      <c r="O424" s="387"/>
      <c r="P424" s="387"/>
      <c r="Q424" s="387"/>
      <c r="R424" s="387"/>
      <c r="S424" s="387"/>
      <c r="T424" s="387"/>
      <c r="U424" s="387"/>
      <c r="V424" s="163">
        <f t="shared" si="207"/>
        <v>0</v>
      </c>
      <c r="W424" s="164" t="str">
        <f t="shared" si="203"/>
        <v/>
      </c>
      <c r="X424" s="163"/>
      <c r="Y424" s="163"/>
      <c r="Z424" s="163"/>
      <c r="AA424" s="163"/>
    </row>
    <row r="425" spans="1:27" ht="20.100000000000001" hidden="1" customHeight="1">
      <c r="A425" s="186">
        <v>200064</v>
      </c>
      <c r="B425" s="187" t="s">
        <v>225</v>
      </c>
      <c r="C425" s="157" t="s">
        <v>186</v>
      </c>
      <c r="D425" s="139">
        <v>5.03</v>
      </c>
      <c r="E425" s="139"/>
      <c r="F425" s="158"/>
      <c r="G425" s="159"/>
      <c r="H425" s="380">
        <f t="shared" si="204"/>
        <v>0</v>
      </c>
      <c r="I425" s="160"/>
      <c r="J425" s="161" t="str">
        <f t="array" ref="J425">IF(ISERROR(G425/I425),"",G425/I425)</f>
        <v/>
      </c>
      <c r="K425" s="162">
        <f t="array" ref="K425">IF(ISERROR(G425/L425),"",G425/L425)</f>
        <v>0</v>
      </c>
      <c r="L425" s="160">
        <v>9.3000000000000007</v>
      </c>
      <c r="M425" s="140">
        <f t="shared" si="205"/>
        <v>0</v>
      </c>
      <c r="N425" s="161">
        <f t="shared" si="206"/>
        <v>0</v>
      </c>
      <c r="O425" s="387"/>
      <c r="P425" s="387"/>
      <c r="Q425" s="387"/>
      <c r="R425" s="387"/>
      <c r="S425" s="387"/>
      <c r="T425" s="387"/>
      <c r="U425" s="387"/>
      <c r="V425" s="163">
        <f t="shared" si="207"/>
        <v>0</v>
      </c>
      <c r="W425" s="164" t="str">
        <f t="shared" si="203"/>
        <v/>
      </c>
      <c r="X425" s="163"/>
      <c r="Y425" s="163"/>
      <c r="Z425" s="163"/>
      <c r="AA425" s="163"/>
    </row>
    <row r="426" spans="1:27" ht="20.100000000000001" hidden="1" customHeight="1">
      <c r="A426" s="186">
        <v>200058</v>
      </c>
      <c r="B426" s="187" t="s">
        <v>225</v>
      </c>
      <c r="C426" s="157" t="s">
        <v>210</v>
      </c>
      <c r="D426" s="139">
        <v>5.03</v>
      </c>
      <c r="E426" s="139"/>
      <c r="F426" s="158"/>
      <c r="G426" s="159"/>
      <c r="H426" s="380">
        <f t="shared" si="204"/>
        <v>0</v>
      </c>
      <c r="I426" s="160"/>
      <c r="J426" s="161" t="str">
        <f t="array" ref="J426">IF(ISERROR(G426/I426),"",G426/I426)</f>
        <v/>
      </c>
      <c r="K426" s="162">
        <f t="array" ref="K426">IF(ISERROR(G426/L426),"",G426/L426)</f>
        <v>0</v>
      </c>
      <c r="L426" s="160">
        <v>9.3000000000000007</v>
      </c>
      <c r="M426" s="140">
        <f t="shared" si="205"/>
        <v>0</v>
      </c>
      <c r="N426" s="161">
        <f t="shared" si="206"/>
        <v>0</v>
      </c>
      <c r="O426" s="387"/>
      <c r="P426" s="387"/>
      <c r="Q426" s="387"/>
      <c r="R426" s="387"/>
      <c r="S426" s="387"/>
      <c r="T426" s="387"/>
      <c r="U426" s="387"/>
      <c r="V426" s="163">
        <f t="shared" si="207"/>
        <v>0</v>
      </c>
      <c r="W426" s="164" t="str">
        <f t="shared" si="203"/>
        <v/>
      </c>
      <c r="X426" s="163"/>
      <c r="Y426" s="163"/>
      <c r="Z426" s="163"/>
      <c r="AA426" s="163"/>
    </row>
    <row r="427" spans="1:27" ht="20.100000000000001" hidden="1" customHeight="1">
      <c r="A427" s="186">
        <v>200061</v>
      </c>
      <c r="B427" s="187" t="s">
        <v>225</v>
      </c>
      <c r="C427" s="157" t="s">
        <v>193</v>
      </c>
      <c r="D427" s="139">
        <v>5.03</v>
      </c>
      <c r="E427" s="139"/>
      <c r="F427" s="158"/>
      <c r="G427" s="159"/>
      <c r="H427" s="380">
        <f t="shared" si="204"/>
        <v>0</v>
      </c>
      <c r="I427" s="160"/>
      <c r="J427" s="161" t="str">
        <f t="array" ref="J427">IF(ISERROR(G427/I427),"",G427/I427)</f>
        <v/>
      </c>
      <c r="K427" s="162">
        <f t="array" ref="K427">IF(ISERROR(G427/L427),"",G427/L427)</f>
        <v>0</v>
      </c>
      <c r="L427" s="160">
        <v>9.3000000000000007</v>
      </c>
      <c r="M427" s="140">
        <f t="shared" si="205"/>
        <v>0</v>
      </c>
      <c r="N427" s="161">
        <f t="shared" si="206"/>
        <v>0</v>
      </c>
      <c r="O427" s="387"/>
      <c r="P427" s="387"/>
      <c r="Q427" s="387"/>
      <c r="R427" s="387"/>
      <c r="S427" s="387"/>
      <c r="T427" s="387"/>
      <c r="U427" s="387"/>
      <c r="V427" s="163">
        <f t="shared" si="207"/>
        <v>0</v>
      </c>
      <c r="W427" s="164" t="str">
        <f t="shared" si="203"/>
        <v/>
      </c>
      <c r="X427" s="163"/>
      <c r="Y427" s="163"/>
      <c r="Z427" s="163"/>
      <c r="AA427" s="163"/>
    </row>
    <row r="428" spans="1:27" ht="20.100000000000001" hidden="1" customHeight="1">
      <c r="A428" s="186">
        <v>200060</v>
      </c>
      <c r="B428" s="187" t="s">
        <v>225</v>
      </c>
      <c r="C428" s="157" t="s">
        <v>202</v>
      </c>
      <c r="D428" s="139">
        <v>5.03</v>
      </c>
      <c r="E428" s="139"/>
      <c r="F428" s="158"/>
      <c r="G428" s="159"/>
      <c r="H428" s="380">
        <f t="shared" si="204"/>
        <v>0</v>
      </c>
      <c r="I428" s="160"/>
      <c r="J428" s="161" t="str">
        <f t="array" ref="J428">IF(ISERROR(G428/I428),"",G428/I428)</f>
        <v/>
      </c>
      <c r="K428" s="162">
        <f t="array" ref="K428">IF(ISERROR(G428/L428),"",G428/L428)</f>
        <v>0</v>
      </c>
      <c r="L428" s="160">
        <v>9.3000000000000007</v>
      </c>
      <c r="M428" s="140">
        <f t="shared" si="205"/>
        <v>0</v>
      </c>
      <c r="N428" s="161">
        <f t="shared" si="206"/>
        <v>0</v>
      </c>
      <c r="O428" s="387"/>
      <c r="P428" s="387"/>
      <c r="Q428" s="387"/>
      <c r="R428" s="387"/>
      <c r="S428" s="387"/>
      <c r="T428" s="387"/>
      <c r="U428" s="387"/>
      <c r="V428" s="163">
        <f t="shared" si="207"/>
        <v>0</v>
      </c>
      <c r="W428" s="164" t="str">
        <f t="shared" si="203"/>
        <v/>
      </c>
      <c r="X428" s="163"/>
      <c r="Y428" s="163"/>
      <c r="Z428" s="163"/>
      <c r="AA428" s="163"/>
    </row>
    <row r="429" spans="1:27" ht="20.100000000000001" hidden="1" customHeight="1">
      <c r="A429" s="186">
        <v>300389</v>
      </c>
      <c r="B429" s="187" t="s">
        <v>226</v>
      </c>
      <c r="C429" s="157" t="s">
        <v>227</v>
      </c>
      <c r="D429" s="139">
        <v>5.03</v>
      </c>
      <c r="E429" s="139"/>
      <c r="F429" s="158"/>
      <c r="G429" s="159"/>
      <c r="H429" s="380">
        <f t="shared" si="204"/>
        <v>0</v>
      </c>
      <c r="I429" s="160"/>
      <c r="J429" s="161"/>
      <c r="K429" s="162">
        <f t="array" ref="K429">IF(ISERROR(G429/L429),"",G429/L429)</f>
        <v>0</v>
      </c>
      <c r="L429" s="160">
        <v>9.3000000000000007</v>
      </c>
      <c r="M429" s="140">
        <f t="shared" si="205"/>
        <v>0</v>
      </c>
      <c r="N429" s="161">
        <f t="shared" si="206"/>
        <v>0</v>
      </c>
      <c r="O429" s="387"/>
      <c r="P429" s="387"/>
      <c r="Q429" s="387"/>
      <c r="R429" s="387"/>
      <c r="S429" s="387"/>
      <c r="T429" s="387"/>
      <c r="U429" s="387"/>
      <c r="V429" s="163"/>
      <c r="W429" s="164"/>
      <c r="X429" s="163"/>
      <c r="Y429" s="163"/>
      <c r="Z429" s="163"/>
      <c r="AA429" s="163"/>
    </row>
    <row r="430" spans="1:27" ht="20.100000000000001" hidden="1" customHeight="1">
      <c r="A430" s="186">
        <v>200556</v>
      </c>
      <c r="B430" s="187" t="s">
        <v>228</v>
      </c>
      <c r="C430" s="157" t="s">
        <v>186</v>
      </c>
      <c r="D430" s="139">
        <v>5.03</v>
      </c>
      <c r="E430" s="139"/>
      <c r="F430" s="158"/>
      <c r="G430" s="188"/>
      <c r="H430" s="380">
        <f t="shared" si="204"/>
        <v>0</v>
      </c>
      <c r="I430" s="160"/>
      <c r="J430" s="161" t="str">
        <f t="array" ref="J430">IF(ISERROR(G430/I430),"",G430/I430)</f>
        <v/>
      </c>
      <c r="K430" s="162">
        <f t="array" ref="K430">IF(ISERROR(G430/L430),"",G430/L430)</f>
        <v>0</v>
      </c>
      <c r="L430" s="160">
        <v>8</v>
      </c>
      <c r="M430" s="140">
        <f>IF(ISERROR(I430-K430),"",I430-K430)</f>
        <v>0</v>
      </c>
      <c r="N430" s="161">
        <f>SUM(O430:U430)</f>
        <v>0</v>
      </c>
      <c r="O430" s="387"/>
      <c r="P430" s="387"/>
      <c r="Q430" s="387"/>
      <c r="R430" s="387"/>
      <c r="S430" s="387"/>
      <c r="T430" s="387"/>
      <c r="U430" s="387"/>
      <c r="V430" s="163">
        <f>SUM(X430:AA430)</f>
        <v>0</v>
      </c>
      <c r="W430" s="164" t="str">
        <f>IF(ISERROR(V430/G430),"",V430/G430)</f>
        <v/>
      </c>
      <c r="X430" s="163"/>
      <c r="Y430" s="163"/>
      <c r="Z430" s="163"/>
      <c r="AA430" s="163"/>
    </row>
    <row r="431" spans="1:27" ht="20.100000000000001" hidden="1" customHeight="1">
      <c r="A431" s="186">
        <v>200557</v>
      </c>
      <c r="B431" s="187" t="s">
        <v>228</v>
      </c>
      <c r="C431" s="157" t="s">
        <v>188</v>
      </c>
      <c r="D431" s="139">
        <v>5.03</v>
      </c>
      <c r="E431" s="139"/>
      <c r="F431" s="158"/>
      <c r="G431" s="159"/>
      <c r="H431" s="380">
        <f t="shared" si="204"/>
        <v>0</v>
      </c>
      <c r="I431" s="160"/>
      <c r="J431" s="161" t="str">
        <f t="array" ref="J431">IF(ISERROR(G431/I431),"",G431/I431)</f>
        <v/>
      </c>
      <c r="K431" s="162">
        <f t="array" ref="K431">IF(ISERROR(G431/L431),"",G431/L431)</f>
        <v>0</v>
      </c>
      <c r="L431" s="160">
        <v>8</v>
      </c>
      <c r="M431" s="140">
        <f>IF(ISERROR(I431-K431),"",I431-K431)</f>
        <v>0</v>
      </c>
      <c r="N431" s="161">
        <f>SUM(O431:U431)</f>
        <v>0</v>
      </c>
      <c r="O431" s="387"/>
      <c r="P431" s="387"/>
      <c r="Q431" s="387"/>
      <c r="R431" s="387"/>
      <c r="S431" s="387"/>
      <c r="T431" s="387"/>
      <c r="U431" s="387"/>
      <c r="V431" s="163">
        <f>SUM(X431:AA431)</f>
        <v>0</v>
      </c>
      <c r="W431" s="164" t="str">
        <f>IF(ISERROR(V431/G431),"",V431/G431)</f>
        <v/>
      </c>
      <c r="X431" s="163"/>
      <c r="Y431" s="163"/>
      <c r="Z431" s="163"/>
      <c r="AA431" s="163"/>
    </row>
    <row r="432" spans="1:27" ht="20.100000000000001" hidden="1" customHeight="1">
      <c r="A432" s="186">
        <v>200558</v>
      </c>
      <c r="B432" s="187" t="s">
        <v>228</v>
      </c>
      <c r="C432" s="157" t="s">
        <v>193</v>
      </c>
      <c r="D432" s="139">
        <v>5.03</v>
      </c>
      <c r="E432" s="139"/>
      <c r="F432" s="158"/>
      <c r="G432" s="159"/>
      <c r="H432" s="380">
        <f t="shared" si="204"/>
        <v>0</v>
      </c>
      <c r="I432" s="160"/>
      <c r="J432" s="161" t="str">
        <f t="array" ref="J432">IF(ISERROR(G432/I432),"",G432/I432)</f>
        <v/>
      </c>
      <c r="K432" s="162">
        <f t="array" ref="K432">IF(ISERROR(G432/L432),"",G432/L432)</f>
        <v>0</v>
      </c>
      <c r="L432" s="160">
        <v>8</v>
      </c>
      <c r="M432" s="140">
        <f>IF(ISERROR(I432-K432),"",I432-K432)</f>
        <v>0</v>
      </c>
      <c r="N432" s="161">
        <f>SUM(O432:U432)</f>
        <v>0</v>
      </c>
      <c r="O432" s="387"/>
      <c r="P432" s="387"/>
      <c r="Q432" s="387"/>
      <c r="R432" s="387"/>
      <c r="S432" s="387"/>
      <c r="T432" s="387"/>
      <c r="U432" s="387"/>
      <c r="V432" s="163">
        <f>SUM(X432:AA432)</f>
        <v>0</v>
      </c>
      <c r="W432" s="164" t="str">
        <f>IF(ISERROR(V432/G432),"",V432/G432)</f>
        <v/>
      </c>
      <c r="X432" s="163"/>
      <c r="Y432" s="163"/>
      <c r="Z432" s="163"/>
      <c r="AA432" s="163"/>
    </row>
    <row r="433" spans="1:27" ht="20.100000000000001" hidden="1" customHeight="1">
      <c r="A433" s="186">
        <v>200559</v>
      </c>
      <c r="B433" s="187" t="s">
        <v>228</v>
      </c>
      <c r="C433" s="246" t="s">
        <v>90</v>
      </c>
      <c r="D433" s="139">
        <v>5.03</v>
      </c>
      <c r="E433" s="139"/>
      <c r="F433" s="158"/>
      <c r="G433" s="159"/>
      <c r="H433" s="380">
        <f t="shared" si="204"/>
        <v>0</v>
      </c>
      <c r="I433" s="160"/>
      <c r="J433" s="161" t="str">
        <f t="array" ref="J433">IF(ISERROR(G433/I433),"",G433/I433)</f>
        <v/>
      </c>
      <c r="K433" s="162">
        <f t="array" ref="K433">IF(ISERROR(G433/L433),"",G433/L433)</f>
        <v>0</v>
      </c>
      <c r="L433" s="160">
        <v>8</v>
      </c>
      <c r="M433" s="140">
        <f>IF(ISERROR(I433-K433),"",I433-K433)</f>
        <v>0</v>
      </c>
      <c r="N433" s="161">
        <f>SUM(O433:U433)</f>
        <v>0</v>
      </c>
      <c r="O433" s="387"/>
      <c r="P433" s="387"/>
      <c r="Q433" s="387"/>
      <c r="R433" s="387"/>
      <c r="S433" s="387"/>
      <c r="T433" s="387"/>
      <c r="U433" s="387"/>
      <c r="V433" s="163">
        <f>SUM(X433:AA433)</f>
        <v>0</v>
      </c>
      <c r="W433" s="164" t="str">
        <f>IF(ISERROR(V433/G433),"",V433/G433)</f>
        <v/>
      </c>
      <c r="X433" s="163"/>
      <c r="Y433" s="163"/>
      <c r="Z433" s="163"/>
      <c r="AA433" s="163"/>
    </row>
    <row r="434" spans="1:27" ht="20.100000000000001" hidden="1" customHeight="1">
      <c r="A434" s="186">
        <v>200556</v>
      </c>
      <c r="B434" s="187" t="s">
        <v>229</v>
      </c>
      <c r="C434" s="157" t="s">
        <v>186</v>
      </c>
      <c r="D434" s="139">
        <v>5.03</v>
      </c>
      <c r="E434" s="139"/>
      <c r="F434" s="158"/>
      <c r="G434" s="159"/>
      <c r="H434" s="380">
        <f t="shared" si="204"/>
        <v>0</v>
      </c>
      <c r="I434" s="160"/>
      <c r="J434" s="161" t="str">
        <f t="array" ref="J434">IF(ISERROR(G434/I434),"",G434/I434)</f>
        <v/>
      </c>
      <c r="K434" s="162">
        <f t="array" ref="K434">IF(ISERROR(G434/L434),"",G434/L434)</f>
        <v>0</v>
      </c>
      <c r="L434" s="160">
        <v>10</v>
      </c>
      <c r="M434" s="140">
        <f t="shared" ref="M434:M455" si="208">IF(ISERROR(I434-K434),"",I434-K434)</f>
        <v>0</v>
      </c>
      <c r="N434" s="161">
        <f t="shared" ref="N434:N449" si="209">SUM(O434:U434)</f>
        <v>0</v>
      </c>
      <c r="O434" s="387"/>
      <c r="P434" s="387"/>
      <c r="Q434" s="387"/>
      <c r="R434" s="387"/>
      <c r="S434" s="387"/>
      <c r="T434" s="387"/>
      <c r="U434" s="387"/>
      <c r="V434" s="163">
        <f t="shared" ref="V434:V437" si="210">SUM(X434:AA434)</f>
        <v>0</v>
      </c>
      <c r="W434" s="164" t="str">
        <f t="shared" ref="W434:W441" si="211">IF(ISERROR(V434/G434),"",V434/G434)</f>
        <v/>
      </c>
      <c r="X434" s="163"/>
      <c r="Y434" s="163"/>
      <c r="Z434" s="163"/>
      <c r="AA434" s="163"/>
    </row>
    <row r="435" spans="1:27" ht="20.100000000000001" hidden="1" customHeight="1">
      <c r="A435" s="186">
        <v>200557</v>
      </c>
      <c r="B435" s="187" t="s">
        <v>229</v>
      </c>
      <c r="C435" s="157" t="s">
        <v>210</v>
      </c>
      <c r="D435" s="139">
        <v>5.03</v>
      </c>
      <c r="E435" s="139"/>
      <c r="F435" s="158"/>
      <c r="G435" s="159"/>
      <c r="H435" s="380">
        <f t="shared" si="204"/>
        <v>0</v>
      </c>
      <c r="I435" s="160"/>
      <c r="J435" s="161" t="str">
        <f t="array" ref="J435">IF(ISERROR(G435/I435),"",G435/I435)</f>
        <v/>
      </c>
      <c r="K435" s="162" t="str">
        <f t="array" ref="K435">IF(ISERROR(G435/L435),"",G435/L435)</f>
        <v/>
      </c>
      <c r="L435" s="160"/>
      <c r="M435" s="140" t="str">
        <f t="shared" si="208"/>
        <v/>
      </c>
      <c r="N435" s="161">
        <f t="shared" si="209"/>
        <v>0</v>
      </c>
      <c r="O435" s="387"/>
      <c r="P435" s="387"/>
      <c r="Q435" s="387"/>
      <c r="R435" s="387"/>
      <c r="S435" s="387"/>
      <c r="T435" s="387"/>
      <c r="U435" s="387"/>
      <c r="V435" s="163">
        <f t="shared" si="210"/>
        <v>0</v>
      </c>
      <c r="W435" s="164" t="str">
        <f t="shared" si="211"/>
        <v/>
      </c>
      <c r="X435" s="163"/>
      <c r="Y435" s="163"/>
      <c r="Z435" s="163"/>
      <c r="AA435" s="163"/>
    </row>
    <row r="436" spans="1:27" ht="20.100000000000001" hidden="1" customHeight="1">
      <c r="A436" s="186">
        <v>200558</v>
      </c>
      <c r="B436" s="187" t="s">
        <v>229</v>
      </c>
      <c r="C436" s="157" t="s">
        <v>193</v>
      </c>
      <c r="D436" s="139">
        <v>5.03</v>
      </c>
      <c r="E436" s="139"/>
      <c r="F436" s="158"/>
      <c r="G436" s="159"/>
      <c r="H436" s="380">
        <f t="shared" si="204"/>
        <v>0</v>
      </c>
      <c r="I436" s="160"/>
      <c r="J436" s="161" t="str">
        <f t="array" ref="J436">IF(ISERROR(G436/I436),"",G436/I436)</f>
        <v/>
      </c>
      <c r="K436" s="162" t="str">
        <f t="array" ref="K436">IF(ISERROR(G436/L436),"",G436/L436)</f>
        <v/>
      </c>
      <c r="L436" s="160"/>
      <c r="M436" s="140" t="str">
        <f t="shared" si="208"/>
        <v/>
      </c>
      <c r="N436" s="161">
        <f t="shared" si="209"/>
        <v>0</v>
      </c>
      <c r="O436" s="387"/>
      <c r="P436" s="387"/>
      <c r="Q436" s="387"/>
      <c r="R436" s="387"/>
      <c r="S436" s="387"/>
      <c r="T436" s="387"/>
      <c r="U436" s="387"/>
      <c r="V436" s="163">
        <f t="shared" si="210"/>
        <v>0</v>
      </c>
      <c r="W436" s="164" t="str">
        <f t="shared" si="211"/>
        <v/>
      </c>
      <c r="X436" s="163"/>
      <c r="Y436" s="163"/>
      <c r="Z436" s="163"/>
      <c r="AA436" s="163"/>
    </row>
    <row r="437" spans="1:27" ht="20.100000000000001" hidden="1" customHeight="1">
      <c r="A437" s="186">
        <v>200559</v>
      </c>
      <c r="B437" s="187" t="s">
        <v>229</v>
      </c>
      <c r="C437" s="157" t="s">
        <v>202</v>
      </c>
      <c r="D437" s="139">
        <v>5.03</v>
      </c>
      <c r="E437" s="139"/>
      <c r="F437" s="158"/>
      <c r="G437" s="159"/>
      <c r="H437" s="380">
        <f t="shared" si="204"/>
        <v>0</v>
      </c>
      <c r="I437" s="160"/>
      <c r="J437" s="161" t="str">
        <f t="array" ref="J437">IF(ISERROR(G437/I437),"",G437/I437)</f>
        <v/>
      </c>
      <c r="K437" s="162" t="str">
        <f t="array" ref="K437">IF(ISERROR(G437/L437),"",G437/L437)</f>
        <v/>
      </c>
      <c r="L437" s="160"/>
      <c r="M437" s="140" t="str">
        <f t="shared" si="208"/>
        <v/>
      </c>
      <c r="N437" s="161">
        <f t="shared" si="209"/>
        <v>0</v>
      </c>
      <c r="O437" s="387"/>
      <c r="P437" s="387"/>
      <c r="Q437" s="387"/>
      <c r="R437" s="387"/>
      <c r="S437" s="387"/>
      <c r="T437" s="387"/>
      <c r="U437" s="387"/>
      <c r="V437" s="163">
        <f t="shared" si="210"/>
        <v>0</v>
      </c>
      <c r="W437" s="164" t="str">
        <f t="shared" si="211"/>
        <v/>
      </c>
      <c r="X437" s="163"/>
      <c r="Y437" s="163"/>
      <c r="Z437" s="163"/>
      <c r="AA437" s="163"/>
    </row>
    <row r="438" spans="1:27" ht="20.100000000000001" hidden="1" customHeight="1">
      <c r="A438" s="157">
        <v>200947</v>
      </c>
      <c r="B438" s="379" t="s">
        <v>231</v>
      </c>
      <c r="C438" s="157" t="s">
        <v>188</v>
      </c>
      <c r="D438" s="139">
        <v>9.36</v>
      </c>
      <c r="E438" s="139"/>
      <c r="F438" s="158"/>
      <c r="G438" s="159"/>
      <c r="H438" s="380">
        <f t="shared" si="204"/>
        <v>0</v>
      </c>
      <c r="I438" s="160"/>
      <c r="J438" s="161" t="str">
        <f t="array" ref="J438">IF(ISERROR(G438/I438),"",G438/I438)</f>
        <v/>
      </c>
      <c r="K438" s="162">
        <f t="array" ref="K438">IF(ISERROR(G438/L438),"",G438/L438)</f>
        <v>0</v>
      </c>
      <c r="L438" s="160">
        <v>6</v>
      </c>
      <c r="M438" s="140">
        <f t="shared" si="208"/>
        <v>0</v>
      </c>
      <c r="N438" s="161">
        <f t="shared" si="209"/>
        <v>0</v>
      </c>
      <c r="O438" s="387"/>
      <c r="P438" s="387"/>
      <c r="Q438" s="387"/>
      <c r="R438" s="387"/>
      <c r="S438" s="387"/>
      <c r="T438" s="387"/>
      <c r="U438" s="387"/>
      <c r="V438" s="163">
        <f t="shared" ref="V438:V441" si="212">SUM(X438:AA438)</f>
        <v>0</v>
      </c>
      <c r="W438" s="164" t="str">
        <f t="shared" si="211"/>
        <v/>
      </c>
      <c r="X438" s="163"/>
      <c r="Y438" s="163"/>
      <c r="Z438" s="163"/>
      <c r="AA438" s="163"/>
    </row>
    <row r="439" spans="1:27" ht="20.100000000000001" hidden="1" customHeight="1">
      <c r="A439" s="157">
        <v>200945</v>
      </c>
      <c r="B439" s="379" t="s">
        <v>231</v>
      </c>
      <c r="C439" s="157" t="s">
        <v>186</v>
      </c>
      <c r="D439" s="139">
        <v>9.36</v>
      </c>
      <c r="E439" s="139"/>
      <c r="F439" s="158"/>
      <c r="G439" s="159"/>
      <c r="H439" s="380">
        <f t="shared" si="204"/>
        <v>0</v>
      </c>
      <c r="I439" s="160"/>
      <c r="J439" s="161" t="str">
        <f t="array" ref="J439">IF(ISERROR(G439/I439),"",G439/I439)</f>
        <v/>
      </c>
      <c r="K439" s="162">
        <f t="array" ref="K439">IF(ISERROR(G439/L439),"",G439/L439)</f>
        <v>0</v>
      </c>
      <c r="L439" s="160">
        <v>6</v>
      </c>
      <c r="M439" s="140">
        <f t="shared" si="208"/>
        <v>0</v>
      </c>
      <c r="N439" s="161">
        <f t="shared" si="209"/>
        <v>0</v>
      </c>
      <c r="O439" s="387"/>
      <c r="P439" s="387"/>
      <c r="Q439" s="387"/>
      <c r="R439" s="387"/>
      <c r="S439" s="387"/>
      <c r="T439" s="387"/>
      <c r="U439" s="387"/>
      <c r="V439" s="163">
        <f t="shared" si="212"/>
        <v>0</v>
      </c>
      <c r="W439" s="164" t="str">
        <f t="shared" si="211"/>
        <v/>
      </c>
      <c r="X439" s="163"/>
      <c r="Y439" s="163"/>
      <c r="Z439" s="163"/>
      <c r="AA439" s="163"/>
    </row>
    <row r="440" spans="1:27" ht="20.100000000000001" hidden="1" customHeight="1">
      <c r="A440" s="157">
        <v>200946</v>
      </c>
      <c r="B440" s="379" t="s">
        <v>231</v>
      </c>
      <c r="C440" s="157" t="s">
        <v>230</v>
      </c>
      <c r="D440" s="139">
        <v>9.36</v>
      </c>
      <c r="E440" s="139"/>
      <c r="F440" s="158"/>
      <c r="G440" s="159"/>
      <c r="H440" s="380">
        <f t="shared" si="204"/>
        <v>0</v>
      </c>
      <c r="I440" s="160"/>
      <c r="J440" s="161" t="str">
        <f t="array" ref="J440">IF(ISERROR(G440/I440),"",G440/I440)</f>
        <v/>
      </c>
      <c r="K440" s="162">
        <f t="array" ref="K440">IF(ISERROR(G440/L440),"",G440/L440)</f>
        <v>0</v>
      </c>
      <c r="L440" s="160">
        <v>6</v>
      </c>
      <c r="M440" s="140">
        <f t="shared" si="208"/>
        <v>0</v>
      </c>
      <c r="N440" s="161">
        <f t="shared" si="209"/>
        <v>0</v>
      </c>
      <c r="O440" s="387"/>
      <c r="P440" s="387"/>
      <c r="Q440" s="387"/>
      <c r="R440" s="387"/>
      <c r="S440" s="387"/>
      <c r="T440" s="387"/>
      <c r="U440" s="387"/>
      <c r="V440" s="163">
        <f t="shared" si="212"/>
        <v>0</v>
      </c>
      <c r="W440" s="164" t="str">
        <f t="shared" si="211"/>
        <v/>
      </c>
      <c r="X440" s="163"/>
      <c r="Y440" s="163"/>
      <c r="Z440" s="163"/>
      <c r="AA440" s="163"/>
    </row>
    <row r="441" spans="1:27" ht="20.100000000000001" hidden="1" customHeight="1">
      <c r="A441" s="157">
        <v>200944</v>
      </c>
      <c r="B441" s="379" t="s">
        <v>231</v>
      </c>
      <c r="C441" s="157" t="s">
        <v>193</v>
      </c>
      <c r="D441" s="139">
        <v>9.36</v>
      </c>
      <c r="E441" s="139"/>
      <c r="F441" s="158"/>
      <c r="G441" s="159"/>
      <c r="H441" s="380">
        <f t="shared" si="204"/>
        <v>0</v>
      </c>
      <c r="I441" s="160"/>
      <c r="J441" s="161" t="str">
        <f t="array" ref="J441">IF(ISERROR(G441/I441),"",G441/I441)</f>
        <v/>
      </c>
      <c r="K441" s="162">
        <f t="array" ref="K441">IF(ISERROR(G441/L441),"",G441/L441)</f>
        <v>0</v>
      </c>
      <c r="L441" s="160">
        <v>6</v>
      </c>
      <c r="M441" s="140">
        <f t="shared" si="208"/>
        <v>0</v>
      </c>
      <c r="N441" s="161">
        <f t="shared" si="209"/>
        <v>0</v>
      </c>
      <c r="O441" s="387"/>
      <c r="P441" s="387"/>
      <c r="Q441" s="387"/>
      <c r="R441" s="387"/>
      <c r="S441" s="387"/>
      <c r="T441" s="387"/>
      <c r="U441" s="387"/>
      <c r="V441" s="163">
        <f t="shared" si="212"/>
        <v>0</v>
      </c>
      <c r="W441" s="164" t="str">
        <f t="shared" si="211"/>
        <v/>
      </c>
      <c r="X441" s="163"/>
      <c r="Y441" s="163"/>
      <c r="Z441" s="163"/>
      <c r="AA441" s="163"/>
    </row>
    <row r="442" spans="1:27" ht="20.100000000000001" hidden="1" customHeight="1">
      <c r="A442" s="157">
        <v>201372</v>
      </c>
      <c r="B442" s="379" t="s">
        <v>415</v>
      </c>
      <c r="C442" s="232" t="s">
        <v>417</v>
      </c>
      <c r="D442" s="139">
        <v>5</v>
      </c>
      <c r="E442" s="139"/>
      <c r="F442" s="158"/>
      <c r="G442" s="159"/>
      <c r="H442" s="380">
        <f t="shared" si="204"/>
        <v>0</v>
      </c>
      <c r="I442" s="160"/>
      <c r="J442" s="161"/>
      <c r="K442" s="162">
        <f t="array" ref="K442">IF(ISERROR(G442/L442),"",G442/L442)</f>
        <v>0</v>
      </c>
      <c r="L442" s="160">
        <v>5</v>
      </c>
      <c r="M442" s="140">
        <f t="shared" si="208"/>
        <v>0</v>
      </c>
      <c r="N442" s="161">
        <f t="shared" si="209"/>
        <v>0</v>
      </c>
      <c r="O442" s="387"/>
      <c r="P442" s="387"/>
      <c r="Q442" s="387"/>
      <c r="R442" s="387"/>
      <c r="S442" s="387"/>
      <c r="T442" s="387"/>
      <c r="U442" s="387"/>
      <c r="V442" s="163"/>
      <c r="W442" s="164"/>
      <c r="X442" s="163"/>
      <c r="Y442" s="163"/>
      <c r="Z442" s="163"/>
      <c r="AA442" s="163"/>
    </row>
    <row r="443" spans="1:27" ht="20.100000000000001" hidden="1" customHeight="1">
      <c r="A443" s="157">
        <v>201374</v>
      </c>
      <c r="B443" s="379" t="s">
        <v>415</v>
      </c>
      <c r="C443" s="232" t="s">
        <v>425</v>
      </c>
      <c r="D443" s="139">
        <v>5</v>
      </c>
      <c r="E443" s="139"/>
      <c r="F443" s="158"/>
      <c r="G443" s="159"/>
      <c r="H443" s="380">
        <f t="shared" si="204"/>
        <v>0</v>
      </c>
      <c r="I443" s="160"/>
      <c r="J443" s="161"/>
      <c r="K443" s="162">
        <f t="array" ref="K443">IF(ISERROR(G443/L443),"",G443/L443)</f>
        <v>0</v>
      </c>
      <c r="L443" s="160">
        <v>5</v>
      </c>
      <c r="M443" s="140">
        <f t="shared" si="208"/>
        <v>0</v>
      </c>
      <c r="N443" s="161">
        <f t="shared" si="209"/>
        <v>0</v>
      </c>
      <c r="O443" s="387"/>
      <c r="P443" s="387"/>
      <c r="Q443" s="387"/>
      <c r="R443" s="387"/>
      <c r="S443" s="387"/>
      <c r="T443" s="387"/>
      <c r="U443" s="387"/>
      <c r="V443" s="163"/>
      <c r="W443" s="164"/>
      <c r="X443" s="163"/>
      <c r="Y443" s="163"/>
      <c r="Z443" s="163"/>
      <c r="AA443" s="163"/>
    </row>
    <row r="444" spans="1:27" ht="20.100000000000001" hidden="1" customHeight="1">
      <c r="A444" s="157">
        <v>201373</v>
      </c>
      <c r="B444" s="379" t="s">
        <v>427</v>
      </c>
      <c r="C444" s="232" t="s">
        <v>428</v>
      </c>
      <c r="D444" s="139">
        <v>5</v>
      </c>
      <c r="E444" s="139"/>
      <c r="F444" s="158"/>
      <c r="G444" s="159"/>
      <c r="H444" s="380">
        <f t="shared" si="204"/>
        <v>0</v>
      </c>
      <c r="I444" s="160"/>
      <c r="J444" s="161"/>
      <c r="K444" s="162">
        <f t="array" ref="K444">IF(ISERROR(G444/L444),"",G444/L444)</f>
        <v>0</v>
      </c>
      <c r="L444" s="160">
        <v>5</v>
      </c>
      <c r="M444" s="140">
        <f t="shared" si="208"/>
        <v>0</v>
      </c>
      <c r="N444" s="161">
        <f t="shared" si="209"/>
        <v>0</v>
      </c>
      <c r="O444" s="387"/>
      <c r="P444" s="387"/>
      <c r="Q444" s="387"/>
      <c r="R444" s="387"/>
      <c r="S444" s="387"/>
      <c r="T444" s="387"/>
      <c r="U444" s="387"/>
      <c r="V444" s="163"/>
      <c r="W444" s="164"/>
      <c r="X444" s="163"/>
      <c r="Y444" s="163"/>
      <c r="Z444" s="163"/>
      <c r="AA444" s="163"/>
    </row>
    <row r="445" spans="1:27" ht="20.100000000000001" hidden="1" customHeight="1">
      <c r="A445" s="157">
        <v>201066</v>
      </c>
      <c r="B445" s="379" t="s">
        <v>361</v>
      </c>
      <c r="C445" s="232" t="s">
        <v>392</v>
      </c>
      <c r="D445" s="139">
        <v>5</v>
      </c>
      <c r="E445" s="139"/>
      <c r="F445" s="158"/>
      <c r="G445" s="159"/>
      <c r="H445" s="380">
        <f t="shared" si="204"/>
        <v>0</v>
      </c>
      <c r="I445" s="160"/>
      <c r="J445" s="161"/>
      <c r="K445" s="162">
        <f t="array" ref="K445">IF(ISERROR(G445/L445),"",G445/L445)</f>
        <v>0</v>
      </c>
      <c r="L445" s="160">
        <v>5</v>
      </c>
      <c r="M445" s="140">
        <f t="shared" si="208"/>
        <v>0</v>
      </c>
      <c r="N445" s="161">
        <f t="shared" si="209"/>
        <v>0</v>
      </c>
      <c r="O445" s="387"/>
      <c r="P445" s="387"/>
      <c r="Q445" s="387"/>
      <c r="R445" s="387"/>
      <c r="S445" s="387"/>
      <c r="T445" s="387"/>
      <c r="U445" s="387"/>
      <c r="V445" s="163"/>
      <c r="W445" s="164"/>
      <c r="X445" s="163"/>
      <c r="Y445" s="163"/>
      <c r="Z445" s="163"/>
      <c r="AA445" s="163"/>
    </row>
    <row r="446" spans="1:27" ht="20.100000000000001" hidden="1" customHeight="1">
      <c r="A446" s="157">
        <v>201064</v>
      </c>
      <c r="B446" s="379" t="s">
        <v>363</v>
      </c>
      <c r="C446" s="157" t="s">
        <v>365</v>
      </c>
      <c r="D446" s="139">
        <v>5</v>
      </c>
      <c r="E446" s="139"/>
      <c r="F446" s="158"/>
      <c r="G446" s="159"/>
      <c r="H446" s="380">
        <f t="shared" si="204"/>
        <v>0</v>
      </c>
      <c r="I446" s="160"/>
      <c r="J446" s="161"/>
      <c r="K446" s="162">
        <f t="array" ref="K446">IF(ISERROR(G446/L446),"",G446/L446)</f>
        <v>0</v>
      </c>
      <c r="L446" s="160">
        <v>5</v>
      </c>
      <c r="M446" s="140">
        <f t="shared" si="208"/>
        <v>0</v>
      </c>
      <c r="N446" s="161">
        <f t="shared" si="209"/>
        <v>0</v>
      </c>
      <c r="O446" s="387"/>
      <c r="P446" s="387"/>
      <c r="Q446" s="387"/>
      <c r="R446" s="387"/>
      <c r="S446" s="387"/>
      <c r="T446" s="387"/>
      <c r="U446" s="387"/>
      <c r="V446" s="163"/>
      <c r="W446" s="164"/>
      <c r="X446" s="163"/>
      <c r="Y446" s="163"/>
      <c r="Z446" s="163"/>
      <c r="AA446" s="163"/>
    </row>
    <row r="447" spans="1:27" ht="20.100000000000001" hidden="1" customHeight="1">
      <c r="A447" s="157">
        <v>201065</v>
      </c>
      <c r="B447" s="379" t="s">
        <v>363</v>
      </c>
      <c r="C447" s="157" t="s">
        <v>367</v>
      </c>
      <c r="D447" s="139">
        <v>5</v>
      </c>
      <c r="E447" s="139"/>
      <c r="F447" s="158"/>
      <c r="G447" s="159"/>
      <c r="H447" s="380">
        <f t="shared" si="204"/>
        <v>0</v>
      </c>
      <c r="I447" s="160"/>
      <c r="J447" s="161"/>
      <c r="K447" s="162">
        <f t="array" ref="K447">IF(ISERROR(G447/L447),"",G447/L447)</f>
        <v>0</v>
      </c>
      <c r="L447" s="160">
        <v>5</v>
      </c>
      <c r="M447" s="140">
        <f t="shared" si="208"/>
        <v>0</v>
      </c>
      <c r="N447" s="161">
        <f t="shared" si="209"/>
        <v>0</v>
      </c>
      <c r="O447" s="387"/>
      <c r="P447" s="387"/>
      <c r="Q447" s="387"/>
      <c r="R447" s="387"/>
      <c r="S447" s="387"/>
      <c r="T447" s="387"/>
      <c r="U447" s="387"/>
      <c r="V447" s="163"/>
      <c r="W447" s="164"/>
      <c r="X447" s="163"/>
      <c r="Y447" s="163"/>
      <c r="Z447" s="163"/>
      <c r="AA447" s="163"/>
    </row>
    <row r="448" spans="1:27" ht="20.100000000000001" hidden="1" customHeight="1">
      <c r="A448" s="186">
        <v>200088</v>
      </c>
      <c r="B448" s="187" t="s">
        <v>232</v>
      </c>
      <c r="C448" s="157" t="s">
        <v>194</v>
      </c>
      <c r="D448" s="139">
        <v>5.0599999999999996</v>
      </c>
      <c r="E448" s="139"/>
      <c r="F448" s="158"/>
      <c r="G448" s="159"/>
      <c r="H448" s="380">
        <f t="shared" si="204"/>
        <v>0</v>
      </c>
      <c r="I448" s="160"/>
      <c r="J448" s="161" t="str">
        <f t="array" ref="J448">IF(ISERROR(G448/I448),"",G448/I448)</f>
        <v/>
      </c>
      <c r="K448" s="162">
        <f t="array" ref="K448">IF(ISERROR(G448/L448),"",G448/L448)</f>
        <v>0</v>
      </c>
      <c r="L448" s="160">
        <v>15.5</v>
      </c>
      <c r="M448" s="140">
        <f t="shared" si="208"/>
        <v>0</v>
      </c>
      <c r="N448" s="161">
        <f t="shared" si="209"/>
        <v>0</v>
      </c>
      <c r="O448" s="387"/>
      <c r="P448" s="387"/>
      <c r="Q448" s="387"/>
      <c r="R448" s="387"/>
      <c r="S448" s="387"/>
      <c r="T448" s="387"/>
      <c r="U448" s="387"/>
      <c r="V448" s="163">
        <f t="shared" ref="V448:V449" si="213">SUM(X448:AA448)</f>
        <v>0</v>
      </c>
      <c r="W448" s="164" t="str">
        <f t="shared" ref="W448:W449" si="214">IF(ISERROR(V448/G448),"",V448/G448)</f>
        <v/>
      </c>
      <c r="X448" s="163"/>
      <c r="Y448" s="163"/>
      <c r="Z448" s="163"/>
      <c r="AA448" s="163"/>
    </row>
    <row r="449" spans="1:27" ht="20.100000000000001" hidden="1" customHeight="1">
      <c r="A449" s="186">
        <v>200089</v>
      </c>
      <c r="B449" s="187" t="s">
        <v>232</v>
      </c>
      <c r="C449" s="157" t="s">
        <v>210</v>
      </c>
      <c r="D449" s="139">
        <v>5.0599999999999996</v>
      </c>
      <c r="E449" s="139"/>
      <c r="F449" s="158"/>
      <c r="G449" s="159"/>
      <c r="H449" s="380">
        <f t="shared" si="204"/>
        <v>0</v>
      </c>
      <c r="I449" s="160"/>
      <c r="J449" s="161" t="str">
        <f t="array" ref="J449">IF(ISERROR(G449/I449),"",G449/I449)</f>
        <v/>
      </c>
      <c r="K449" s="162">
        <f t="array" ref="K449">IF(ISERROR(G449/L449),"",G449/L449)</f>
        <v>0</v>
      </c>
      <c r="L449" s="160">
        <v>15.5</v>
      </c>
      <c r="M449" s="140">
        <f t="shared" si="208"/>
        <v>0</v>
      </c>
      <c r="N449" s="161">
        <f t="shared" si="209"/>
        <v>0</v>
      </c>
      <c r="O449" s="387"/>
      <c r="P449" s="387"/>
      <c r="Q449" s="387"/>
      <c r="R449" s="387"/>
      <c r="S449" s="387"/>
      <c r="T449" s="387"/>
      <c r="U449" s="387"/>
      <c r="V449" s="163">
        <f t="shared" si="213"/>
        <v>0</v>
      </c>
      <c r="W449" s="164" t="str">
        <f t="shared" si="214"/>
        <v/>
      </c>
      <c r="X449" s="163"/>
      <c r="Y449" s="163"/>
      <c r="Z449" s="163"/>
      <c r="AA449" s="163"/>
    </row>
    <row r="450" spans="1:27" ht="20.100000000000001" hidden="1" customHeight="1">
      <c r="A450" s="186">
        <v>2001383</v>
      </c>
      <c r="B450" s="187" t="s">
        <v>446</v>
      </c>
      <c r="C450" s="232" t="s">
        <v>73</v>
      </c>
      <c r="D450" s="139"/>
      <c r="E450" s="139"/>
      <c r="F450" s="158"/>
      <c r="G450" s="159"/>
      <c r="H450" s="380">
        <f t="shared" si="204"/>
        <v>0</v>
      </c>
      <c r="I450" s="160"/>
      <c r="J450" s="161"/>
      <c r="K450" s="162">
        <f t="array" ref="K450">IF(ISERROR(G450/L450),"",G450/L450)</f>
        <v>0</v>
      </c>
      <c r="L450" s="160">
        <v>24</v>
      </c>
      <c r="M450" s="140">
        <f t="shared" si="208"/>
        <v>0</v>
      </c>
      <c r="N450" s="161"/>
      <c r="O450" s="387"/>
      <c r="P450" s="387"/>
      <c r="Q450" s="387"/>
      <c r="R450" s="387"/>
      <c r="S450" s="387"/>
      <c r="T450" s="387"/>
      <c r="U450" s="387"/>
      <c r="V450" s="163"/>
      <c r="W450" s="164"/>
      <c r="X450" s="163"/>
      <c r="Y450" s="163"/>
      <c r="Z450" s="163"/>
      <c r="AA450" s="163"/>
    </row>
    <row r="451" spans="1:27" ht="20.100000000000001" hidden="1" customHeight="1">
      <c r="A451" s="186">
        <v>2001384</v>
      </c>
      <c r="B451" s="187" t="s">
        <v>446</v>
      </c>
      <c r="C451" s="232" t="s">
        <v>60</v>
      </c>
      <c r="D451" s="139"/>
      <c r="E451" s="139"/>
      <c r="F451" s="158"/>
      <c r="G451" s="159"/>
      <c r="H451" s="380">
        <f t="shared" si="204"/>
        <v>0</v>
      </c>
      <c r="I451" s="160"/>
      <c r="J451" s="161"/>
      <c r="K451" s="162">
        <f t="array" ref="K451">IF(ISERROR(G451/L451),"",G451/L451)</f>
        <v>0</v>
      </c>
      <c r="L451" s="160">
        <v>24</v>
      </c>
      <c r="M451" s="140">
        <f t="shared" si="208"/>
        <v>0</v>
      </c>
      <c r="N451" s="161"/>
      <c r="O451" s="387"/>
      <c r="P451" s="387"/>
      <c r="Q451" s="387"/>
      <c r="R451" s="387"/>
      <c r="S451" s="387"/>
      <c r="T451" s="387"/>
      <c r="U451" s="387"/>
      <c r="V451" s="163"/>
      <c r="W451" s="164"/>
      <c r="X451" s="163"/>
      <c r="Y451" s="163"/>
      <c r="Z451" s="163"/>
      <c r="AA451" s="163"/>
    </row>
    <row r="452" spans="1:27" ht="20.100000000000001" hidden="1" customHeight="1">
      <c r="A452" s="186">
        <v>2001385</v>
      </c>
      <c r="B452" s="187" t="s">
        <v>446</v>
      </c>
      <c r="C452" s="232" t="s">
        <v>449</v>
      </c>
      <c r="D452" s="139"/>
      <c r="E452" s="139"/>
      <c r="F452" s="158"/>
      <c r="G452" s="159"/>
      <c r="H452" s="380">
        <f t="shared" si="204"/>
        <v>0</v>
      </c>
      <c r="I452" s="160"/>
      <c r="J452" s="161"/>
      <c r="K452" s="162">
        <f t="array" ref="K452">IF(ISERROR(G452/L452),"",G452/L452)</f>
        <v>0</v>
      </c>
      <c r="L452" s="160">
        <v>24</v>
      </c>
      <c r="M452" s="140">
        <f t="shared" si="208"/>
        <v>0</v>
      </c>
      <c r="N452" s="161"/>
      <c r="O452" s="387"/>
      <c r="P452" s="387"/>
      <c r="Q452" s="387"/>
      <c r="R452" s="387"/>
      <c r="S452" s="387"/>
      <c r="T452" s="387"/>
      <c r="U452" s="387"/>
      <c r="V452" s="163"/>
      <c r="W452" s="164"/>
      <c r="X452" s="163"/>
      <c r="Y452" s="163"/>
      <c r="Z452" s="163"/>
      <c r="AA452" s="163"/>
    </row>
    <row r="453" spans="1:27" ht="20.100000000000001" hidden="1" customHeight="1">
      <c r="A453" s="186">
        <v>200121</v>
      </c>
      <c r="B453" s="187" t="s">
        <v>233</v>
      </c>
      <c r="C453" s="157" t="s">
        <v>211</v>
      </c>
      <c r="D453" s="139">
        <v>5.07</v>
      </c>
      <c r="E453" s="139"/>
      <c r="F453" s="158"/>
      <c r="G453" s="159"/>
      <c r="H453" s="380">
        <f t="shared" si="204"/>
        <v>0</v>
      </c>
      <c r="I453" s="160"/>
      <c r="J453" s="161" t="str">
        <f t="array" ref="J453">IF(ISERROR(G453/I453),"",G453/I453)</f>
        <v/>
      </c>
      <c r="K453" s="162">
        <f t="array" ref="K453">IF(ISERROR(G453/L453),"",G453/L453)</f>
        <v>0</v>
      </c>
      <c r="L453" s="160">
        <v>9</v>
      </c>
      <c r="M453" s="140">
        <f t="shared" si="208"/>
        <v>0</v>
      </c>
      <c r="N453" s="161">
        <f t="shared" ref="N453:N455" si="215">SUM(O453:U453)</f>
        <v>0</v>
      </c>
      <c r="O453" s="387"/>
      <c r="P453" s="387"/>
      <c r="Q453" s="387"/>
      <c r="R453" s="387"/>
      <c r="S453" s="387"/>
      <c r="T453" s="387"/>
      <c r="U453" s="387"/>
      <c r="V453" s="163">
        <f t="shared" ref="V453:V455" si="216">SUM(X453:AA453)</f>
        <v>0</v>
      </c>
      <c r="W453" s="164" t="str">
        <f t="shared" ref="W453:W477" si="217">IF(ISERROR(V453/G453),"",V453/G453)</f>
        <v/>
      </c>
      <c r="X453" s="163"/>
      <c r="Y453" s="163"/>
      <c r="Z453" s="163"/>
      <c r="AA453" s="163"/>
    </row>
    <row r="454" spans="1:27" ht="20.100000000000001" hidden="1" customHeight="1">
      <c r="A454" s="186">
        <v>200164</v>
      </c>
      <c r="B454" s="187" t="s">
        <v>233</v>
      </c>
      <c r="C454" s="157" t="s">
        <v>186</v>
      </c>
      <c r="D454" s="139">
        <v>5.07</v>
      </c>
      <c r="E454" s="139"/>
      <c r="F454" s="158"/>
      <c r="G454" s="159"/>
      <c r="H454" s="380">
        <f t="shared" si="204"/>
        <v>0</v>
      </c>
      <c r="I454" s="160"/>
      <c r="J454" s="161" t="str">
        <f t="array" ref="J454">IF(ISERROR(G454/I454),"",G454/I454)</f>
        <v/>
      </c>
      <c r="K454" s="162">
        <f t="array" ref="K454">IF(ISERROR(G454/L454),"",G454/L454)</f>
        <v>0</v>
      </c>
      <c r="L454" s="160">
        <v>9</v>
      </c>
      <c r="M454" s="140">
        <f t="shared" si="208"/>
        <v>0</v>
      </c>
      <c r="N454" s="161">
        <f t="shared" si="215"/>
        <v>0</v>
      </c>
      <c r="O454" s="387"/>
      <c r="P454" s="387"/>
      <c r="Q454" s="387"/>
      <c r="R454" s="387"/>
      <c r="S454" s="387"/>
      <c r="T454" s="387"/>
      <c r="U454" s="387"/>
      <c r="V454" s="163">
        <f t="shared" si="216"/>
        <v>0</v>
      </c>
      <c r="W454" s="164" t="str">
        <f t="shared" si="217"/>
        <v/>
      </c>
      <c r="X454" s="163"/>
      <c r="Y454" s="163"/>
      <c r="Z454" s="163"/>
      <c r="AA454" s="163"/>
    </row>
    <row r="455" spans="1:27" ht="20.100000000000001" hidden="1" customHeight="1">
      <c r="A455" s="186">
        <v>200165</v>
      </c>
      <c r="B455" s="187" t="s">
        <v>233</v>
      </c>
      <c r="C455" s="157" t="s">
        <v>193</v>
      </c>
      <c r="D455" s="139">
        <v>5.0599999999999996</v>
      </c>
      <c r="E455" s="139"/>
      <c r="F455" s="189"/>
      <c r="G455" s="159"/>
      <c r="H455" s="380">
        <f t="shared" si="204"/>
        <v>0</v>
      </c>
      <c r="I455" s="160"/>
      <c r="J455" s="161" t="str">
        <f t="array" ref="J455">IF(ISERROR(G455/I455),"",G455/I455)</f>
        <v/>
      </c>
      <c r="K455" s="380">
        <f t="array" ref="K455">IF(ISERROR(G455/L455),"",G455/L455)</f>
        <v>0</v>
      </c>
      <c r="L455" s="160">
        <v>9</v>
      </c>
      <c r="M455" s="140">
        <f t="shared" si="208"/>
        <v>0</v>
      </c>
      <c r="N455" s="161">
        <f t="shared" si="215"/>
        <v>0</v>
      </c>
      <c r="O455" s="387"/>
      <c r="P455" s="387"/>
      <c r="Q455" s="387"/>
      <c r="R455" s="387"/>
      <c r="S455" s="387"/>
      <c r="T455" s="387"/>
      <c r="U455" s="387"/>
      <c r="V455" s="163">
        <f t="shared" si="216"/>
        <v>0</v>
      </c>
      <c r="W455" s="164" t="str">
        <f t="shared" si="217"/>
        <v/>
      </c>
      <c r="X455" s="163"/>
      <c r="Y455" s="163"/>
      <c r="Z455" s="163"/>
      <c r="AA455" s="163"/>
    </row>
    <row r="456" spans="1:27" ht="20.100000000000001" hidden="1" customHeight="1">
      <c r="A456" s="465" t="s">
        <v>234</v>
      </c>
      <c r="B456" s="466"/>
      <c r="C456" s="388" t="s">
        <v>209</v>
      </c>
      <c r="D456" s="177"/>
      <c r="E456" s="177"/>
      <c r="F456" s="178"/>
      <c r="G456" s="179">
        <f>SUM(G422:G455)</f>
        <v>0</v>
      </c>
      <c r="H456" s="180">
        <f>SUM(H422:H455)</f>
        <v>0</v>
      </c>
      <c r="I456" s="180">
        <f>SUM(I422:I455)</f>
        <v>0</v>
      </c>
      <c r="J456" s="161" t="str">
        <f t="array" ref="J456">IF(ISERROR(G456/I456),"",G456/I456)</f>
        <v/>
      </c>
      <c r="K456" s="180">
        <f>SUM(K422:K455)</f>
        <v>0</v>
      </c>
      <c r="L456" s="181"/>
      <c r="M456" s="185">
        <f t="shared" ref="M456:V456" si="218">SUM(M422:M455)</f>
        <v>0</v>
      </c>
      <c r="N456" s="180">
        <f t="shared" si="218"/>
        <v>0</v>
      </c>
      <c r="O456" s="182">
        <f t="shared" si="218"/>
        <v>0</v>
      </c>
      <c r="P456" s="182">
        <f t="shared" si="218"/>
        <v>0</v>
      </c>
      <c r="Q456" s="182">
        <f t="shared" si="218"/>
        <v>0</v>
      </c>
      <c r="R456" s="182">
        <f t="shared" si="218"/>
        <v>0</v>
      </c>
      <c r="S456" s="182">
        <f t="shared" si="218"/>
        <v>0</v>
      </c>
      <c r="T456" s="182">
        <f t="shared" si="218"/>
        <v>0</v>
      </c>
      <c r="U456" s="182">
        <f t="shared" si="218"/>
        <v>0</v>
      </c>
      <c r="V456" s="183">
        <f t="shared" si="218"/>
        <v>0</v>
      </c>
      <c r="W456" s="164" t="str">
        <f t="shared" si="217"/>
        <v/>
      </c>
      <c r="X456" s="183">
        <f>SUM(X422:X455)</f>
        <v>0</v>
      </c>
      <c r="Y456" s="183">
        <f>SUM(Y422:Y455)</f>
        <v>0</v>
      </c>
      <c r="Z456" s="183">
        <f>SUM(Z422:Z455)</f>
        <v>0</v>
      </c>
      <c r="AA456" s="183">
        <f>SUM(AA422:AA455)</f>
        <v>0</v>
      </c>
    </row>
    <row r="457" spans="1:27" ht="20.100000000000001" hidden="1" customHeight="1">
      <c r="A457" s="157">
        <v>200036</v>
      </c>
      <c r="B457" s="166" t="s">
        <v>235</v>
      </c>
      <c r="C457" s="157" t="s">
        <v>236</v>
      </c>
      <c r="D457" s="139">
        <v>5.03</v>
      </c>
      <c r="E457" s="139"/>
      <c r="F457" s="158"/>
      <c r="G457" s="159"/>
      <c r="H457" s="380">
        <f t="shared" ref="H457:H471" si="219">D457*G457</f>
        <v>0</v>
      </c>
      <c r="I457" s="160"/>
      <c r="J457" s="161" t="str">
        <f t="array" ref="J457">IF(ISERROR(G457/I457),"",G457/I457)</f>
        <v/>
      </c>
      <c r="K457" s="162">
        <f t="array" ref="K457">IF(ISERROR(G457/L457),"",G457/L457)</f>
        <v>0</v>
      </c>
      <c r="L457" s="160">
        <v>25</v>
      </c>
      <c r="M457" s="140">
        <f t="shared" ref="M457:M471" si="220">IF(ISERROR(I457-K457),"",I457-K457)</f>
        <v>0</v>
      </c>
      <c r="N457" s="161">
        <f t="shared" ref="N457:N471" si="221">SUM(O457:U457)</f>
        <v>0</v>
      </c>
      <c r="O457" s="387"/>
      <c r="P457" s="387"/>
      <c r="Q457" s="387"/>
      <c r="R457" s="387"/>
      <c r="S457" s="387"/>
      <c r="T457" s="387"/>
      <c r="U457" s="387"/>
      <c r="V457" s="163">
        <f t="shared" ref="V457:V471" si="222">SUM(X457:AA457)</f>
        <v>0</v>
      </c>
      <c r="W457" s="164" t="str">
        <f t="shared" si="217"/>
        <v/>
      </c>
      <c r="X457" s="163"/>
      <c r="Y457" s="163"/>
      <c r="Z457" s="163"/>
      <c r="AA457" s="163"/>
    </row>
    <row r="458" spans="1:27" ht="20.100000000000001" hidden="1" customHeight="1">
      <c r="A458" s="157">
        <v>200037</v>
      </c>
      <c r="B458" s="166" t="s">
        <v>235</v>
      </c>
      <c r="C458" s="157" t="s">
        <v>211</v>
      </c>
      <c r="D458" s="139">
        <v>5.03</v>
      </c>
      <c r="E458" s="139"/>
      <c r="F458" s="158"/>
      <c r="G458" s="159"/>
      <c r="H458" s="380">
        <f t="shared" si="219"/>
        <v>0</v>
      </c>
      <c r="I458" s="160"/>
      <c r="J458" s="161" t="str">
        <f t="array" ref="J458">IF(ISERROR(G458/I458),"",G458/I458)</f>
        <v/>
      </c>
      <c r="K458" s="162">
        <f t="array" ref="K458">IF(ISERROR(G458/L458),"",G458/L458)</f>
        <v>0</v>
      </c>
      <c r="L458" s="160">
        <v>25</v>
      </c>
      <c r="M458" s="140">
        <f t="shared" si="220"/>
        <v>0</v>
      </c>
      <c r="N458" s="161">
        <f t="shared" si="221"/>
        <v>0</v>
      </c>
      <c r="O458" s="387"/>
      <c r="P458" s="387"/>
      <c r="Q458" s="387"/>
      <c r="R458" s="387"/>
      <c r="S458" s="387"/>
      <c r="T458" s="387"/>
      <c r="U458" s="387"/>
      <c r="V458" s="163">
        <f t="shared" si="222"/>
        <v>0</v>
      </c>
      <c r="W458" s="164" t="str">
        <f t="shared" si="217"/>
        <v/>
      </c>
      <c r="X458" s="163"/>
      <c r="Y458" s="163"/>
      <c r="Z458" s="163"/>
      <c r="AA458" s="163"/>
    </row>
    <row r="459" spans="1:27" ht="20.100000000000001" hidden="1" customHeight="1">
      <c r="A459" s="165">
        <v>200074</v>
      </c>
      <c r="B459" s="166" t="s">
        <v>191</v>
      </c>
      <c r="C459" s="157" t="s">
        <v>201</v>
      </c>
      <c r="D459" s="139">
        <v>5.04</v>
      </c>
      <c r="E459" s="139"/>
      <c r="F459" s="158"/>
      <c r="G459" s="159"/>
      <c r="H459" s="380">
        <f t="shared" si="219"/>
        <v>0</v>
      </c>
      <c r="I459" s="160"/>
      <c r="J459" s="161" t="str">
        <f t="array" ref="J459">IF(ISERROR(G459/I459),"",G459/I459)</f>
        <v/>
      </c>
      <c r="K459" s="162">
        <f t="array" ref="K459">IF(ISERROR(G459/L459),"",G459/L459)</f>
        <v>0</v>
      </c>
      <c r="L459" s="160">
        <v>20</v>
      </c>
      <c r="M459" s="140">
        <f t="shared" si="220"/>
        <v>0</v>
      </c>
      <c r="N459" s="161">
        <f t="shared" si="221"/>
        <v>0</v>
      </c>
      <c r="O459" s="387"/>
      <c r="P459" s="387"/>
      <c r="Q459" s="387"/>
      <c r="R459" s="387"/>
      <c r="S459" s="387"/>
      <c r="T459" s="387"/>
      <c r="U459" s="387"/>
      <c r="V459" s="163">
        <f t="shared" si="222"/>
        <v>0</v>
      </c>
      <c r="W459" s="164" t="str">
        <f t="shared" si="217"/>
        <v/>
      </c>
      <c r="X459" s="163"/>
      <c r="Y459" s="163"/>
      <c r="Z459" s="163"/>
      <c r="AA459" s="163"/>
    </row>
    <row r="460" spans="1:27" ht="20.100000000000001" hidden="1" customHeight="1">
      <c r="A460" s="172">
        <v>200904</v>
      </c>
      <c r="B460" s="174" t="s">
        <v>237</v>
      </c>
      <c r="C460" s="157" t="s">
        <v>219</v>
      </c>
      <c r="D460" s="139">
        <v>5.03</v>
      </c>
      <c r="E460" s="139"/>
      <c r="F460" s="158"/>
      <c r="G460" s="159"/>
      <c r="H460" s="380">
        <f t="shared" si="219"/>
        <v>0</v>
      </c>
      <c r="I460" s="160"/>
      <c r="J460" s="161" t="str">
        <f t="array" ref="J460">IF(ISERROR(G460/I460),"",G460/I460)</f>
        <v/>
      </c>
      <c r="K460" s="162">
        <f t="array" ref="K460">IF(ISERROR(G460/L460),"",G460/L460)</f>
        <v>0</v>
      </c>
      <c r="L460" s="160">
        <v>4</v>
      </c>
      <c r="M460" s="140">
        <f t="shared" si="220"/>
        <v>0</v>
      </c>
      <c r="N460" s="161">
        <f t="shared" si="221"/>
        <v>0</v>
      </c>
      <c r="O460" s="387"/>
      <c r="P460" s="387"/>
      <c r="Q460" s="387"/>
      <c r="R460" s="387"/>
      <c r="S460" s="387"/>
      <c r="T460" s="387"/>
      <c r="U460" s="387"/>
      <c r="V460" s="163">
        <f t="shared" si="222"/>
        <v>0</v>
      </c>
      <c r="W460" s="164" t="str">
        <f t="shared" si="217"/>
        <v/>
      </c>
      <c r="X460" s="163"/>
      <c r="Y460" s="163"/>
      <c r="Z460" s="163"/>
      <c r="AA460" s="163"/>
    </row>
    <row r="461" spans="1:27" ht="20.100000000000001" hidden="1" customHeight="1">
      <c r="A461" s="172">
        <v>200905</v>
      </c>
      <c r="B461" s="174" t="s">
        <v>237</v>
      </c>
      <c r="C461" s="384" t="s">
        <v>210</v>
      </c>
      <c r="D461" s="139">
        <v>5.03</v>
      </c>
      <c r="E461" s="139"/>
      <c r="F461" s="158"/>
      <c r="G461" s="159"/>
      <c r="H461" s="380">
        <f t="shared" si="219"/>
        <v>0</v>
      </c>
      <c r="I461" s="160"/>
      <c r="J461" s="161" t="str">
        <f t="array" ref="J461">IF(ISERROR(G461/I461),"",G461/I461)</f>
        <v/>
      </c>
      <c r="K461" s="162">
        <f t="array" ref="K461">IF(ISERROR(G461/L461),"",G461/L461)</f>
        <v>0</v>
      </c>
      <c r="L461" s="160">
        <v>4</v>
      </c>
      <c r="M461" s="140">
        <f t="shared" si="220"/>
        <v>0</v>
      </c>
      <c r="N461" s="161">
        <f t="shared" si="221"/>
        <v>0</v>
      </c>
      <c r="O461" s="387"/>
      <c r="P461" s="387"/>
      <c r="Q461" s="387"/>
      <c r="R461" s="387"/>
      <c r="S461" s="387"/>
      <c r="T461" s="387"/>
      <c r="U461" s="387"/>
      <c r="V461" s="163">
        <f t="shared" si="222"/>
        <v>0</v>
      </c>
      <c r="W461" s="164" t="str">
        <f t="shared" si="217"/>
        <v/>
      </c>
      <c r="X461" s="163"/>
      <c r="Y461" s="163"/>
      <c r="Z461" s="163"/>
      <c r="AA461" s="163"/>
    </row>
    <row r="462" spans="1:27" ht="20.100000000000001" hidden="1" customHeight="1">
      <c r="A462" s="172">
        <v>200906</v>
      </c>
      <c r="B462" s="174" t="s">
        <v>237</v>
      </c>
      <c r="C462" s="157" t="s">
        <v>206</v>
      </c>
      <c r="D462" s="139">
        <v>5.03</v>
      </c>
      <c r="E462" s="139"/>
      <c r="F462" s="158"/>
      <c r="G462" s="159"/>
      <c r="H462" s="380">
        <f t="shared" si="219"/>
        <v>0</v>
      </c>
      <c r="I462" s="160"/>
      <c r="J462" s="161" t="str">
        <f t="array" ref="J462">IF(ISERROR(G462/I462),"",G462/I462)</f>
        <v/>
      </c>
      <c r="K462" s="162">
        <f t="array" ref="K462">IF(ISERROR(G462/L462),"",G462/L462)</f>
        <v>0</v>
      </c>
      <c r="L462" s="160">
        <v>4</v>
      </c>
      <c r="M462" s="140">
        <f t="shared" si="220"/>
        <v>0</v>
      </c>
      <c r="N462" s="161">
        <f t="shared" si="221"/>
        <v>0</v>
      </c>
      <c r="O462" s="387"/>
      <c r="P462" s="387"/>
      <c r="Q462" s="387"/>
      <c r="R462" s="387"/>
      <c r="S462" s="387"/>
      <c r="T462" s="387"/>
      <c r="U462" s="387"/>
      <c r="V462" s="163">
        <f t="shared" si="222"/>
        <v>0</v>
      </c>
      <c r="W462" s="164" t="str">
        <f t="shared" si="217"/>
        <v/>
      </c>
      <c r="X462" s="163"/>
      <c r="Y462" s="163"/>
      <c r="Z462" s="163"/>
      <c r="AA462" s="163"/>
    </row>
    <row r="463" spans="1:27" ht="20.100000000000001" hidden="1" customHeight="1">
      <c r="A463" s="172">
        <v>200907</v>
      </c>
      <c r="B463" s="174" t="s">
        <v>237</v>
      </c>
      <c r="C463" s="157" t="s">
        <v>193</v>
      </c>
      <c r="D463" s="139">
        <v>5.03</v>
      </c>
      <c r="E463" s="139"/>
      <c r="F463" s="158"/>
      <c r="G463" s="159"/>
      <c r="H463" s="380">
        <f t="shared" si="219"/>
        <v>0</v>
      </c>
      <c r="I463" s="160"/>
      <c r="J463" s="161" t="str">
        <f t="array" ref="J463">IF(ISERROR(G463/I463),"",G463/I463)</f>
        <v/>
      </c>
      <c r="K463" s="162">
        <f t="array" ref="K463">IF(ISERROR(G463/L463),"",G463/L463)</f>
        <v>0</v>
      </c>
      <c r="L463" s="160">
        <v>4</v>
      </c>
      <c r="M463" s="140">
        <f t="shared" si="220"/>
        <v>0</v>
      </c>
      <c r="N463" s="161">
        <f t="shared" si="221"/>
        <v>0</v>
      </c>
      <c r="O463" s="387"/>
      <c r="P463" s="387"/>
      <c r="Q463" s="387"/>
      <c r="R463" s="387"/>
      <c r="S463" s="387"/>
      <c r="T463" s="387"/>
      <c r="U463" s="387"/>
      <c r="V463" s="163">
        <f t="shared" si="222"/>
        <v>0</v>
      </c>
      <c r="W463" s="164" t="str">
        <f t="shared" si="217"/>
        <v/>
      </c>
      <c r="X463" s="163"/>
      <c r="Y463" s="163"/>
      <c r="Z463" s="163"/>
      <c r="AA463" s="163"/>
    </row>
    <row r="464" spans="1:27" ht="20.100000000000001" hidden="1" customHeight="1">
      <c r="A464" s="172">
        <v>200908</v>
      </c>
      <c r="B464" s="174" t="s">
        <v>237</v>
      </c>
      <c r="C464" s="384" t="s">
        <v>238</v>
      </c>
      <c r="D464" s="139">
        <v>5.03</v>
      </c>
      <c r="E464" s="139"/>
      <c r="F464" s="158"/>
      <c r="G464" s="159"/>
      <c r="H464" s="380">
        <f t="shared" si="219"/>
        <v>0</v>
      </c>
      <c r="I464" s="160"/>
      <c r="J464" s="161" t="str">
        <f t="array" ref="J464">IF(ISERROR(G464/I464),"",G464/I464)</f>
        <v/>
      </c>
      <c r="K464" s="162">
        <f t="array" ref="K464">IF(ISERROR(G464/L464),"",G464/L464)</f>
        <v>0</v>
      </c>
      <c r="L464" s="160">
        <v>4</v>
      </c>
      <c r="M464" s="140">
        <f t="shared" si="220"/>
        <v>0</v>
      </c>
      <c r="N464" s="161">
        <f t="shared" si="221"/>
        <v>0</v>
      </c>
      <c r="O464" s="387"/>
      <c r="P464" s="387"/>
      <c r="Q464" s="387"/>
      <c r="R464" s="387"/>
      <c r="S464" s="387"/>
      <c r="T464" s="387"/>
      <c r="U464" s="387"/>
      <c r="V464" s="163">
        <f t="shared" si="222"/>
        <v>0</v>
      </c>
      <c r="W464" s="164" t="str">
        <f t="shared" si="217"/>
        <v/>
      </c>
      <c r="X464" s="163"/>
      <c r="Y464" s="163"/>
      <c r="Z464" s="163"/>
      <c r="AA464" s="163"/>
    </row>
    <row r="465" spans="1:27" ht="20.100000000000001" hidden="1" customHeight="1">
      <c r="A465" s="172">
        <v>200904</v>
      </c>
      <c r="B465" s="174" t="s">
        <v>239</v>
      </c>
      <c r="C465" s="384" t="s">
        <v>219</v>
      </c>
      <c r="D465" s="139">
        <v>5.03</v>
      </c>
      <c r="E465" s="139"/>
      <c r="F465" s="158"/>
      <c r="G465" s="159"/>
      <c r="H465" s="380">
        <f t="shared" si="219"/>
        <v>0</v>
      </c>
      <c r="I465" s="160"/>
      <c r="J465" s="161" t="str">
        <f t="array" ref="J465">IF(ISERROR(G465/I465),"",G465/I465)</f>
        <v/>
      </c>
      <c r="K465" s="162" t="str">
        <f t="array" ref="K465">IF(ISERROR(G465/L465),"",G465/L465)</f>
        <v/>
      </c>
      <c r="L465" s="160"/>
      <c r="M465" s="140" t="str">
        <f t="shared" si="220"/>
        <v/>
      </c>
      <c r="N465" s="161">
        <f t="shared" si="221"/>
        <v>0</v>
      </c>
      <c r="O465" s="387"/>
      <c r="P465" s="387"/>
      <c r="Q465" s="387"/>
      <c r="R465" s="387"/>
      <c r="S465" s="387"/>
      <c r="T465" s="387"/>
      <c r="U465" s="387"/>
      <c r="V465" s="163">
        <f t="shared" si="222"/>
        <v>0</v>
      </c>
      <c r="W465" s="164" t="str">
        <f t="shared" si="217"/>
        <v/>
      </c>
      <c r="X465" s="163"/>
      <c r="Y465" s="163"/>
      <c r="Z465" s="163"/>
      <c r="AA465" s="163"/>
    </row>
    <row r="466" spans="1:27" ht="20.100000000000001" hidden="1" customHeight="1">
      <c r="A466" s="172">
        <v>200905</v>
      </c>
      <c r="B466" s="174" t="s">
        <v>239</v>
      </c>
      <c r="C466" s="384" t="s">
        <v>210</v>
      </c>
      <c r="D466" s="139">
        <v>5.03</v>
      </c>
      <c r="E466" s="139"/>
      <c r="F466" s="158"/>
      <c r="G466" s="159"/>
      <c r="H466" s="380">
        <f t="shared" si="219"/>
        <v>0</v>
      </c>
      <c r="I466" s="160"/>
      <c r="J466" s="161" t="str">
        <f t="array" ref="J466">IF(ISERROR(G466/I466),"",G466/I466)</f>
        <v/>
      </c>
      <c r="K466" s="162" t="str">
        <f t="array" ref="K466">IF(ISERROR(G466/L466),"",G466/L466)</f>
        <v/>
      </c>
      <c r="L466" s="160"/>
      <c r="M466" s="140" t="str">
        <f t="shared" si="220"/>
        <v/>
      </c>
      <c r="N466" s="161">
        <f t="shared" si="221"/>
        <v>0</v>
      </c>
      <c r="O466" s="387"/>
      <c r="P466" s="387"/>
      <c r="Q466" s="387"/>
      <c r="R466" s="387"/>
      <c r="S466" s="387"/>
      <c r="T466" s="387"/>
      <c r="U466" s="387"/>
      <c r="V466" s="163">
        <f t="shared" si="222"/>
        <v>0</v>
      </c>
      <c r="W466" s="164" t="str">
        <f t="shared" si="217"/>
        <v/>
      </c>
      <c r="X466" s="163"/>
      <c r="Y466" s="163"/>
      <c r="Z466" s="163"/>
      <c r="AA466" s="163"/>
    </row>
    <row r="467" spans="1:27" ht="20.100000000000001" hidden="1" customHeight="1">
      <c r="A467" s="172">
        <v>200904</v>
      </c>
      <c r="B467" s="174" t="s">
        <v>239</v>
      </c>
      <c r="C467" s="384" t="s">
        <v>193</v>
      </c>
      <c r="D467" s="139">
        <v>5.03</v>
      </c>
      <c r="E467" s="139"/>
      <c r="F467" s="158"/>
      <c r="G467" s="159"/>
      <c r="H467" s="380">
        <f t="shared" si="219"/>
        <v>0</v>
      </c>
      <c r="I467" s="160"/>
      <c r="J467" s="161" t="str">
        <f t="array" ref="J467">IF(ISERROR(G467/I467),"",G467/I467)</f>
        <v/>
      </c>
      <c r="K467" s="162" t="str">
        <f t="array" ref="K467">IF(ISERROR(G467/L467),"",G467/L467)</f>
        <v/>
      </c>
      <c r="L467" s="160"/>
      <c r="M467" s="140" t="str">
        <f t="shared" si="220"/>
        <v/>
      </c>
      <c r="N467" s="161">
        <f t="shared" si="221"/>
        <v>0</v>
      </c>
      <c r="O467" s="387"/>
      <c r="P467" s="387"/>
      <c r="Q467" s="387"/>
      <c r="R467" s="387"/>
      <c r="S467" s="387"/>
      <c r="T467" s="387"/>
      <c r="U467" s="387"/>
      <c r="V467" s="163">
        <f t="shared" si="222"/>
        <v>0</v>
      </c>
      <c r="W467" s="164" t="str">
        <f t="shared" si="217"/>
        <v/>
      </c>
      <c r="X467" s="163"/>
      <c r="Y467" s="163"/>
      <c r="Z467" s="163"/>
      <c r="AA467" s="163"/>
    </row>
    <row r="468" spans="1:27" ht="20.100000000000001" hidden="1" customHeight="1">
      <c r="A468" s="172">
        <v>200904</v>
      </c>
      <c r="B468" s="174" t="s">
        <v>239</v>
      </c>
      <c r="C468" s="384" t="s">
        <v>238</v>
      </c>
      <c r="D468" s="139">
        <v>5.03</v>
      </c>
      <c r="E468" s="139"/>
      <c r="F468" s="158"/>
      <c r="G468" s="159"/>
      <c r="H468" s="380">
        <f t="shared" si="219"/>
        <v>0</v>
      </c>
      <c r="I468" s="160"/>
      <c r="J468" s="161" t="str">
        <f t="array" ref="J468">IF(ISERROR(G468/I468),"",G468/I468)</f>
        <v/>
      </c>
      <c r="K468" s="162" t="str">
        <f t="array" ref="K468">IF(ISERROR(G468/L468),"",G468/L468)</f>
        <v/>
      </c>
      <c r="L468" s="160"/>
      <c r="M468" s="140" t="str">
        <f t="shared" si="220"/>
        <v/>
      </c>
      <c r="N468" s="161">
        <f t="shared" si="221"/>
        <v>0</v>
      </c>
      <c r="O468" s="387"/>
      <c r="P468" s="387"/>
      <c r="Q468" s="387"/>
      <c r="R468" s="387"/>
      <c r="S468" s="387"/>
      <c r="T468" s="387"/>
      <c r="U468" s="387"/>
      <c r="V468" s="163">
        <f t="shared" si="222"/>
        <v>0</v>
      </c>
      <c r="W468" s="164" t="str">
        <f t="shared" si="217"/>
        <v/>
      </c>
      <c r="X468" s="163"/>
      <c r="Y468" s="163"/>
      <c r="Z468" s="163"/>
      <c r="AA468" s="163"/>
    </row>
    <row r="469" spans="1:27" ht="20.100000000000001" hidden="1" customHeight="1">
      <c r="A469" s="172">
        <v>200908</v>
      </c>
      <c r="B469" s="174" t="s">
        <v>239</v>
      </c>
      <c r="C469" s="384" t="s">
        <v>206</v>
      </c>
      <c r="D469" s="139">
        <v>5.03</v>
      </c>
      <c r="E469" s="139"/>
      <c r="F469" s="158"/>
      <c r="G469" s="159"/>
      <c r="H469" s="380">
        <f t="shared" si="219"/>
        <v>0</v>
      </c>
      <c r="I469" s="160"/>
      <c r="J469" s="161" t="str">
        <f t="array" ref="J469">IF(ISERROR(G469/I469),"",G469/I469)</f>
        <v/>
      </c>
      <c r="K469" s="162" t="str">
        <f t="array" ref="K469">IF(ISERROR(G469/L469),"",G469/L469)</f>
        <v/>
      </c>
      <c r="L469" s="160"/>
      <c r="M469" s="140" t="str">
        <f t="shared" si="220"/>
        <v/>
      </c>
      <c r="N469" s="161">
        <f t="shared" si="221"/>
        <v>0</v>
      </c>
      <c r="O469" s="387"/>
      <c r="P469" s="387"/>
      <c r="Q469" s="387"/>
      <c r="R469" s="387"/>
      <c r="S469" s="387"/>
      <c r="T469" s="387"/>
      <c r="U469" s="387"/>
      <c r="V469" s="163">
        <f t="shared" si="222"/>
        <v>0</v>
      </c>
      <c r="W469" s="164" t="str">
        <f t="shared" si="217"/>
        <v/>
      </c>
      <c r="X469" s="163"/>
      <c r="Y469" s="163"/>
      <c r="Z469" s="163"/>
      <c r="AA469" s="163"/>
    </row>
    <row r="470" spans="1:27" ht="20.100000000000001" hidden="1" customHeight="1">
      <c r="A470" s="165">
        <v>200096</v>
      </c>
      <c r="B470" s="166" t="s">
        <v>240</v>
      </c>
      <c r="C470" s="157" t="s">
        <v>211</v>
      </c>
      <c r="D470" s="139">
        <v>5.0599999999999996</v>
      </c>
      <c r="E470" s="139"/>
      <c r="F470" s="158"/>
      <c r="G470" s="159"/>
      <c r="H470" s="380">
        <f t="shared" si="219"/>
        <v>0</v>
      </c>
      <c r="I470" s="160"/>
      <c r="J470" s="161" t="str">
        <f t="array" ref="J470">IF(ISERROR(G470/I470),"",G470/I470)</f>
        <v/>
      </c>
      <c r="K470" s="162">
        <f t="array" ref="K470">IF(ISERROR(G470/L470),"",G470/L470)</f>
        <v>0</v>
      </c>
      <c r="L470" s="160">
        <v>25</v>
      </c>
      <c r="M470" s="140">
        <f t="shared" si="220"/>
        <v>0</v>
      </c>
      <c r="N470" s="161">
        <f t="shared" si="221"/>
        <v>0</v>
      </c>
      <c r="O470" s="387"/>
      <c r="P470" s="387"/>
      <c r="Q470" s="387"/>
      <c r="R470" s="387"/>
      <c r="S470" s="387"/>
      <c r="T470" s="387"/>
      <c r="U470" s="387"/>
      <c r="V470" s="163">
        <f t="shared" si="222"/>
        <v>0</v>
      </c>
      <c r="W470" s="164" t="str">
        <f t="shared" si="217"/>
        <v/>
      </c>
      <c r="X470" s="163"/>
      <c r="Y470" s="163"/>
      <c r="Z470" s="163"/>
      <c r="AA470" s="163"/>
    </row>
    <row r="471" spans="1:27" ht="20.100000000000001" hidden="1" customHeight="1">
      <c r="A471" s="165">
        <v>200097</v>
      </c>
      <c r="B471" s="166" t="s">
        <v>240</v>
      </c>
      <c r="C471" s="157" t="s">
        <v>236</v>
      </c>
      <c r="D471" s="139">
        <v>5.0599999999999996</v>
      </c>
      <c r="E471" s="139"/>
      <c r="F471" s="158"/>
      <c r="G471" s="159"/>
      <c r="H471" s="380">
        <f t="shared" si="219"/>
        <v>0</v>
      </c>
      <c r="I471" s="160"/>
      <c r="J471" s="161" t="str">
        <f t="array" ref="J471">IF(ISERROR(G471/I471),"",G471/I471)</f>
        <v/>
      </c>
      <c r="K471" s="162">
        <f t="array" ref="K471">IF(ISERROR(G471/L471),"",G471/L471)</f>
        <v>0</v>
      </c>
      <c r="L471" s="160">
        <v>25</v>
      </c>
      <c r="M471" s="140">
        <f t="shared" si="220"/>
        <v>0</v>
      </c>
      <c r="N471" s="161">
        <f t="shared" si="221"/>
        <v>0</v>
      </c>
      <c r="O471" s="387"/>
      <c r="P471" s="387"/>
      <c r="Q471" s="387"/>
      <c r="R471" s="387"/>
      <c r="S471" s="387"/>
      <c r="T471" s="387"/>
      <c r="U471" s="387"/>
      <c r="V471" s="163">
        <f t="shared" si="222"/>
        <v>0</v>
      </c>
      <c r="W471" s="164" t="str">
        <f t="shared" si="217"/>
        <v/>
      </c>
      <c r="X471" s="163"/>
      <c r="Y471" s="163"/>
      <c r="Z471" s="163"/>
      <c r="AA471" s="163"/>
    </row>
    <row r="472" spans="1:27" ht="20.100000000000001" hidden="1" customHeight="1">
      <c r="A472" s="465" t="s">
        <v>241</v>
      </c>
      <c r="B472" s="466"/>
      <c r="C472" s="388" t="s">
        <v>209</v>
      </c>
      <c r="D472" s="177"/>
      <c r="E472" s="177"/>
      <c r="F472" s="178"/>
      <c r="G472" s="179">
        <f>SUM(G457:G471)</f>
        <v>0</v>
      </c>
      <c r="H472" s="180">
        <f>SUM(H457:H471)</f>
        <v>0</v>
      </c>
      <c r="I472" s="180">
        <f>SUM(I457:I471)</f>
        <v>0</v>
      </c>
      <c r="J472" s="161" t="str">
        <f t="array" ref="J472">IF(ISERROR(G472/I472),"",G472/I472)</f>
        <v/>
      </c>
      <c r="K472" s="180">
        <f>SUM(K457:K471)</f>
        <v>0</v>
      </c>
      <c r="L472" s="181"/>
      <c r="M472" s="185">
        <f>SUM(M457:M471)</f>
        <v>0</v>
      </c>
      <c r="N472" s="180">
        <f>SUM(N457:N471)</f>
        <v>0</v>
      </c>
      <c r="O472" s="182">
        <f>SUM(O457:O471)</f>
        <v>0</v>
      </c>
      <c r="P472" s="182">
        <f>SUM(P457:P471)</f>
        <v>0</v>
      </c>
      <c r="Q472" s="182">
        <f>SUM(Q457:Q471)</f>
        <v>0</v>
      </c>
      <c r="R472" s="182"/>
      <c r="S472" s="182">
        <f>SUM(S457:S471)</f>
        <v>0</v>
      </c>
      <c r="T472" s="182">
        <f>SUM(T457:T471)</f>
        <v>0</v>
      </c>
      <c r="U472" s="182">
        <f>SUM(U457:U471)</f>
        <v>0</v>
      </c>
      <c r="V472" s="183">
        <f>SUM(V457:V471)</f>
        <v>0</v>
      </c>
      <c r="W472" s="164" t="str">
        <f t="shared" si="217"/>
        <v/>
      </c>
      <c r="X472" s="183">
        <f>SUM(X457:X471)</f>
        <v>0</v>
      </c>
      <c r="Y472" s="183">
        <f>SUM(Y457:Y471)</f>
        <v>0</v>
      </c>
      <c r="Z472" s="183">
        <f>SUM(Z457:Z471)</f>
        <v>0</v>
      </c>
      <c r="AA472" s="183">
        <f>SUM(AA457:AA471)</f>
        <v>0</v>
      </c>
    </row>
    <row r="473" spans="1:27" ht="20.100000000000001" hidden="1" customHeight="1">
      <c r="A473" s="165">
        <v>200544</v>
      </c>
      <c r="B473" s="166" t="s">
        <v>242</v>
      </c>
      <c r="C473" s="157" t="s">
        <v>186</v>
      </c>
      <c r="D473" s="139">
        <v>5.04</v>
      </c>
      <c r="E473" s="139"/>
      <c r="F473" s="158"/>
      <c r="G473" s="159"/>
      <c r="H473" s="380">
        <f t="shared" ref="H473:H477" si="223">D473*G473</f>
        <v>0</v>
      </c>
      <c r="I473" s="160"/>
      <c r="J473" s="161" t="str">
        <f t="array" ref="J473">IF(ISERROR(G473/I473),"",G473/I473)</f>
        <v/>
      </c>
      <c r="K473" s="162">
        <f t="array" ref="K473">IF(ISERROR(G473/L473),"",G473/L473)</f>
        <v>0</v>
      </c>
      <c r="L473" s="160">
        <v>22</v>
      </c>
      <c r="M473" s="140">
        <f t="shared" ref="M473:M477" si="224">IF(ISERROR(I473-K473),"",I473-K473)</f>
        <v>0</v>
      </c>
      <c r="N473" s="161">
        <f t="shared" ref="N473:N477" si="225">SUM(O473:U473)</f>
        <v>0</v>
      </c>
      <c r="O473" s="387"/>
      <c r="P473" s="387"/>
      <c r="Q473" s="387"/>
      <c r="R473" s="387"/>
      <c r="S473" s="387"/>
      <c r="T473" s="387"/>
      <c r="U473" s="387"/>
      <c r="V473" s="163">
        <f t="shared" ref="V473:V477" si="226">SUM(X473:AA473)</f>
        <v>0</v>
      </c>
      <c r="W473" s="164" t="str">
        <f t="shared" si="217"/>
        <v/>
      </c>
      <c r="X473" s="163"/>
      <c r="Y473" s="163"/>
      <c r="Z473" s="163"/>
      <c r="AA473" s="163"/>
    </row>
    <row r="474" spans="1:27" ht="20.100000000000001" hidden="1" customHeight="1">
      <c r="A474" s="165">
        <v>200545</v>
      </c>
      <c r="B474" s="166" t="s">
        <v>242</v>
      </c>
      <c r="C474" s="157" t="s">
        <v>193</v>
      </c>
      <c r="D474" s="139">
        <v>5.04</v>
      </c>
      <c r="E474" s="139"/>
      <c r="F474" s="158"/>
      <c r="G474" s="159"/>
      <c r="H474" s="380">
        <f t="shared" si="223"/>
        <v>0</v>
      </c>
      <c r="I474" s="160"/>
      <c r="J474" s="161" t="str">
        <f t="array" ref="J474">IF(ISERROR(G474/I474),"",G474/I474)</f>
        <v/>
      </c>
      <c r="K474" s="162">
        <f t="array" ref="K474">IF(ISERROR(G474/L474),"",G474/L474)</f>
        <v>0</v>
      </c>
      <c r="L474" s="160">
        <v>22</v>
      </c>
      <c r="M474" s="140">
        <f t="shared" si="224"/>
        <v>0</v>
      </c>
      <c r="N474" s="161">
        <f t="shared" si="225"/>
        <v>0</v>
      </c>
      <c r="O474" s="387"/>
      <c r="P474" s="387"/>
      <c r="Q474" s="387"/>
      <c r="R474" s="387"/>
      <c r="S474" s="387"/>
      <c r="T474" s="387"/>
      <c r="U474" s="387"/>
      <c r="V474" s="163">
        <f t="shared" si="226"/>
        <v>0</v>
      </c>
      <c r="W474" s="164" t="str">
        <f t="shared" si="217"/>
        <v/>
      </c>
      <c r="X474" s="163"/>
      <c r="Y474" s="163"/>
      <c r="Z474" s="163"/>
      <c r="AA474" s="163"/>
    </row>
    <row r="475" spans="1:27" ht="20.100000000000001" hidden="1" customHeight="1">
      <c r="A475" s="165">
        <v>200546</v>
      </c>
      <c r="B475" s="166" t="s">
        <v>242</v>
      </c>
      <c r="C475" s="157" t="s">
        <v>211</v>
      </c>
      <c r="D475" s="139">
        <v>5.04</v>
      </c>
      <c r="E475" s="139"/>
      <c r="F475" s="158"/>
      <c r="G475" s="159"/>
      <c r="H475" s="380">
        <f t="shared" si="223"/>
        <v>0</v>
      </c>
      <c r="I475" s="160"/>
      <c r="J475" s="161" t="str">
        <f t="array" ref="J475">IF(ISERROR(G475/I475),"",G475/I475)</f>
        <v/>
      </c>
      <c r="K475" s="162">
        <f t="array" ref="K475">IF(ISERROR(G475/L475),"",G475/L475)</f>
        <v>0</v>
      </c>
      <c r="L475" s="160">
        <v>22</v>
      </c>
      <c r="M475" s="140">
        <f t="shared" si="224"/>
        <v>0</v>
      </c>
      <c r="N475" s="161">
        <f t="shared" si="225"/>
        <v>0</v>
      </c>
      <c r="O475" s="387"/>
      <c r="P475" s="387"/>
      <c r="Q475" s="387"/>
      <c r="R475" s="387"/>
      <c r="S475" s="387"/>
      <c r="T475" s="387"/>
      <c r="U475" s="387"/>
      <c r="V475" s="163">
        <f t="shared" si="226"/>
        <v>0</v>
      </c>
      <c r="W475" s="164" t="str">
        <f t="shared" si="217"/>
        <v/>
      </c>
      <c r="X475" s="163"/>
      <c r="Y475" s="163"/>
      <c r="Z475" s="163"/>
      <c r="AA475" s="163"/>
    </row>
    <row r="476" spans="1:27" ht="20.100000000000001" hidden="1" customHeight="1">
      <c r="A476" s="165">
        <v>200547</v>
      </c>
      <c r="B476" s="166" t="s">
        <v>242</v>
      </c>
      <c r="C476" s="157" t="s">
        <v>202</v>
      </c>
      <c r="D476" s="139">
        <v>5.04</v>
      </c>
      <c r="E476" s="139"/>
      <c r="F476" s="158"/>
      <c r="G476" s="159"/>
      <c r="H476" s="380">
        <f t="shared" si="223"/>
        <v>0</v>
      </c>
      <c r="I476" s="160"/>
      <c r="J476" s="161" t="str">
        <f t="array" ref="J476">IF(ISERROR(G476/I476),"",G476/I476)</f>
        <v/>
      </c>
      <c r="K476" s="162">
        <f t="array" ref="K476">IF(ISERROR(G476/L476),"",G476/L476)</f>
        <v>0</v>
      </c>
      <c r="L476" s="160">
        <v>22</v>
      </c>
      <c r="M476" s="140">
        <f t="shared" si="224"/>
        <v>0</v>
      </c>
      <c r="N476" s="161">
        <f t="shared" si="225"/>
        <v>0</v>
      </c>
      <c r="O476" s="387"/>
      <c r="P476" s="387"/>
      <c r="Q476" s="387"/>
      <c r="R476" s="387"/>
      <c r="S476" s="387"/>
      <c r="T476" s="387"/>
      <c r="U476" s="387"/>
      <c r="V476" s="163">
        <f t="shared" si="226"/>
        <v>0</v>
      </c>
      <c r="W476" s="164" t="str">
        <f t="shared" si="217"/>
        <v/>
      </c>
      <c r="X476" s="163"/>
      <c r="Y476" s="163"/>
      <c r="Z476" s="163"/>
      <c r="AA476" s="163"/>
    </row>
    <row r="477" spans="1:27" ht="20.100000000000001" hidden="1" customHeight="1">
      <c r="A477" s="165">
        <v>200548</v>
      </c>
      <c r="B477" s="166" t="s">
        <v>242</v>
      </c>
      <c r="C477" s="157" t="s">
        <v>243</v>
      </c>
      <c r="D477" s="139">
        <v>5.04</v>
      </c>
      <c r="E477" s="139"/>
      <c r="F477" s="158"/>
      <c r="G477" s="159"/>
      <c r="H477" s="380">
        <f t="shared" si="223"/>
        <v>0</v>
      </c>
      <c r="I477" s="160"/>
      <c r="J477" s="161" t="str">
        <f t="array" ref="J477">IF(ISERROR(G477/I477),"",G477/I477)</f>
        <v/>
      </c>
      <c r="K477" s="162">
        <f t="array" ref="K477">IF(ISERROR(G477/L477),"",G477/L477)</f>
        <v>0</v>
      </c>
      <c r="L477" s="160">
        <v>22</v>
      </c>
      <c r="M477" s="140">
        <f t="shared" si="224"/>
        <v>0</v>
      </c>
      <c r="N477" s="161">
        <f t="shared" si="225"/>
        <v>0</v>
      </c>
      <c r="O477" s="387"/>
      <c r="P477" s="387"/>
      <c r="Q477" s="387"/>
      <c r="R477" s="387"/>
      <c r="S477" s="387"/>
      <c r="T477" s="387"/>
      <c r="U477" s="387"/>
      <c r="V477" s="163">
        <f t="shared" si="226"/>
        <v>0</v>
      </c>
      <c r="W477" s="164" t="str">
        <f t="shared" si="217"/>
        <v/>
      </c>
      <c r="X477" s="163"/>
      <c r="Y477" s="163"/>
      <c r="Z477" s="163"/>
      <c r="AA477" s="163"/>
    </row>
    <row r="478" spans="1:27" ht="20.100000000000001" hidden="1" customHeight="1">
      <c r="A478" s="165">
        <v>201407</v>
      </c>
      <c r="B478" s="166" t="s">
        <v>475</v>
      </c>
      <c r="C478" s="232" t="s">
        <v>477</v>
      </c>
      <c r="D478" s="139">
        <v>5.04</v>
      </c>
      <c r="E478" s="139"/>
      <c r="F478" s="158"/>
      <c r="G478" s="159"/>
      <c r="H478" s="380"/>
      <c r="I478" s="160"/>
      <c r="J478" s="161"/>
      <c r="K478" s="162"/>
      <c r="L478" s="160"/>
      <c r="M478" s="140"/>
      <c r="N478" s="161"/>
      <c r="O478" s="387"/>
      <c r="P478" s="387"/>
      <c r="Q478" s="387"/>
      <c r="R478" s="387"/>
      <c r="S478" s="387"/>
      <c r="T478" s="387"/>
      <c r="U478" s="387"/>
      <c r="V478" s="163"/>
      <c r="W478" s="164"/>
      <c r="X478" s="163"/>
      <c r="Y478" s="163"/>
      <c r="Z478" s="163"/>
      <c r="AA478" s="163"/>
    </row>
    <row r="479" spans="1:27" ht="20.100000000000001" hidden="1" customHeight="1">
      <c r="A479" s="165">
        <v>200549</v>
      </c>
      <c r="B479" s="166" t="s">
        <v>242</v>
      </c>
      <c r="C479" s="157" t="s">
        <v>188</v>
      </c>
      <c r="D479" s="139">
        <v>5.04</v>
      </c>
      <c r="E479" s="139"/>
      <c r="F479" s="158"/>
      <c r="G479" s="159"/>
      <c r="H479" s="380">
        <f t="shared" ref="H479" si="227">D479*G479</f>
        <v>0</v>
      </c>
      <c r="I479" s="160"/>
      <c r="J479" s="161" t="str">
        <f t="array" ref="J479">IF(ISERROR(G479/I479),"",G479/I479)</f>
        <v/>
      </c>
      <c r="K479" s="162">
        <f t="array" ref="K479">IF(ISERROR(G479/L479),"",G479/L479)</f>
        <v>0</v>
      </c>
      <c r="L479" s="160">
        <v>22</v>
      </c>
      <c r="M479" s="140">
        <f t="shared" ref="M479" si="228">IF(ISERROR(I479-K479),"",I479-K479)</f>
        <v>0</v>
      </c>
      <c r="N479" s="161">
        <f t="shared" ref="N479" si="229">SUM(O479:U479)</f>
        <v>0</v>
      </c>
      <c r="O479" s="387"/>
      <c r="P479" s="387"/>
      <c r="Q479" s="387"/>
      <c r="R479" s="387"/>
      <c r="S479" s="387"/>
      <c r="T479" s="387"/>
      <c r="U479" s="387"/>
      <c r="V479" s="163">
        <f t="shared" ref="V479" si="230">SUM(X479:AA479)</f>
        <v>0</v>
      </c>
      <c r="W479" s="164" t="str">
        <f t="shared" ref="W479:W484" si="231">IF(ISERROR(V479/G479),"",V479/G479)</f>
        <v/>
      </c>
      <c r="X479" s="163"/>
      <c r="Y479" s="163"/>
      <c r="Z479" s="163"/>
      <c r="AA479" s="163"/>
    </row>
    <row r="480" spans="1:27" ht="20.100000000000001" hidden="1" customHeight="1">
      <c r="A480" s="465" t="s">
        <v>244</v>
      </c>
      <c r="B480" s="466"/>
      <c r="C480" s="388" t="s">
        <v>209</v>
      </c>
      <c r="D480" s="177"/>
      <c r="E480" s="177"/>
      <c r="F480" s="178"/>
      <c r="G480" s="179">
        <f>SUM(G473:G479)</f>
        <v>0</v>
      </c>
      <c r="H480" s="180">
        <f>SUM(H473:H479)</f>
        <v>0</v>
      </c>
      <c r="I480" s="180">
        <f>SUM(I473:I479)</f>
        <v>0</v>
      </c>
      <c r="J480" s="161" t="str">
        <f t="array" ref="J480">IF(ISERROR(G480/I480),"",G480/I480)</f>
        <v/>
      </c>
      <c r="K480" s="180">
        <f>SUM(K473:K479)</f>
        <v>0</v>
      </c>
      <c r="L480" s="181"/>
      <c r="M480" s="185">
        <f>SUM(M473:M479)</f>
        <v>0</v>
      </c>
      <c r="N480" s="180">
        <f>SUM(N473:N479)</f>
        <v>0</v>
      </c>
      <c r="O480" s="182">
        <f>SUM(O473:O479)</f>
        <v>0</v>
      </c>
      <c r="P480" s="182">
        <f>SUM(P473:P479)</f>
        <v>0</v>
      </c>
      <c r="Q480" s="182">
        <f>SUM(Q473:Q479)</f>
        <v>0</v>
      </c>
      <c r="R480" s="182"/>
      <c r="S480" s="182">
        <f>SUM(S473:S479)</f>
        <v>0</v>
      </c>
      <c r="T480" s="182">
        <f>SUM(T473:T479)</f>
        <v>0</v>
      </c>
      <c r="U480" s="182">
        <f>SUM(U473:U479)</f>
        <v>0</v>
      </c>
      <c r="V480" s="183">
        <f>SUM(V473:V479)</f>
        <v>0</v>
      </c>
      <c r="W480" s="164" t="str">
        <f t="shared" si="231"/>
        <v/>
      </c>
      <c r="X480" s="183">
        <f>SUM(X473:X479)</f>
        <v>0</v>
      </c>
      <c r="Y480" s="183">
        <f>SUM(Y473:Y479)</f>
        <v>0</v>
      </c>
      <c r="Z480" s="183">
        <f>SUM(Z473:Z479)</f>
        <v>0</v>
      </c>
      <c r="AA480" s="183">
        <f>SUM(AA473:AA479)</f>
        <v>0</v>
      </c>
    </row>
    <row r="481" spans="1:27" ht="20.100000000000001" hidden="1" customHeight="1">
      <c r="A481" s="157">
        <v>200112</v>
      </c>
      <c r="B481" s="175" t="s">
        <v>245</v>
      </c>
      <c r="C481" s="385"/>
      <c r="D481" s="139">
        <v>3.65</v>
      </c>
      <c r="E481" s="139"/>
      <c r="F481" s="189"/>
      <c r="G481" s="159"/>
      <c r="H481" s="380">
        <f t="shared" ref="H481:H485" si="232">D481*G481</f>
        <v>0</v>
      </c>
      <c r="I481" s="160"/>
      <c r="J481" s="161" t="str">
        <f t="array" ref="J481">IF(ISERROR(G481/I481),"",G481/I481)</f>
        <v/>
      </c>
      <c r="K481" s="380">
        <f t="array" ref="K481">IF(ISERROR(G481/L481),"",G481/L481)</f>
        <v>0</v>
      </c>
      <c r="L481" s="160">
        <v>5</v>
      </c>
      <c r="M481" s="140">
        <f t="shared" ref="M481:M484" si="233">IF(ISERROR(I481-K481),"",I481-K481)</f>
        <v>0</v>
      </c>
      <c r="N481" s="161">
        <f t="shared" ref="N481:N484" si="234">SUM(O481:U481)</f>
        <v>0</v>
      </c>
      <c r="O481" s="387"/>
      <c r="P481" s="387"/>
      <c r="Q481" s="387"/>
      <c r="R481" s="387"/>
      <c r="S481" s="387"/>
      <c r="T481" s="387"/>
      <c r="U481" s="387"/>
      <c r="V481" s="163">
        <f t="shared" ref="V481:V484" si="235">SUM(X481:AA481)</f>
        <v>0</v>
      </c>
      <c r="W481" s="164" t="str">
        <f t="shared" si="231"/>
        <v/>
      </c>
      <c r="X481" s="163"/>
      <c r="Y481" s="163"/>
      <c r="Z481" s="163"/>
      <c r="AA481" s="163"/>
    </row>
    <row r="482" spans="1:27" ht="20.100000000000001" hidden="1" customHeight="1">
      <c r="A482" s="157">
        <v>200116</v>
      </c>
      <c r="B482" s="175" t="s">
        <v>246</v>
      </c>
      <c r="C482" s="385"/>
      <c r="D482" s="139">
        <v>6.58</v>
      </c>
      <c r="E482" s="139"/>
      <c r="F482" s="158"/>
      <c r="G482" s="159"/>
      <c r="H482" s="380">
        <f t="shared" si="232"/>
        <v>0</v>
      </c>
      <c r="I482" s="160"/>
      <c r="J482" s="161" t="str">
        <f t="array" ref="J482">IF(ISERROR(G482/I482),"",G482/I482)</f>
        <v/>
      </c>
      <c r="K482" s="162">
        <f t="array" ref="K482">IF(ISERROR(G482/L482),"",G482/L482)</f>
        <v>0</v>
      </c>
      <c r="L482" s="160">
        <v>5</v>
      </c>
      <c r="M482" s="140">
        <f t="shared" si="233"/>
        <v>0</v>
      </c>
      <c r="N482" s="161">
        <f t="shared" si="234"/>
        <v>0</v>
      </c>
      <c r="O482" s="387"/>
      <c r="P482" s="387"/>
      <c r="Q482" s="387"/>
      <c r="R482" s="387"/>
      <c r="S482" s="387"/>
      <c r="T482" s="387"/>
      <c r="U482" s="387"/>
      <c r="V482" s="163">
        <f t="shared" si="235"/>
        <v>0</v>
      </c>
      <c r="W482" s="164" t="str">
        <f t="shared" si="231"/>
        <v/>
      </c>
      <c r="X482" s="163"/>
      <c r="Y482" s="163"/>
      <c r="Z482" s="163"/>
      <c r="AA482" s="163"/>
    </row>
    <row r="483" spans="1:27" ht="20.100000000000001" hidden="1" customHeight="1">
      <c r="A483" s="157">
        <v>200120</v>
      </c>
      <c r="B483" s="175" t="s">
        <v>247</v>
      </c>
      <c r="C483" s="385"/>
      <c r="D483" s="139">
        <v>7.8</v>
      </c>
      <c r="E483" s="139"/>
      <c r="F483" s="158"/>
      <c r="G483" s="159"/>
      <c r="H483" s="380">
        <f t="shared" si="232"/>
        <v>0</v>
      </c>
      <c r="I483" s="160"/>
      <c r="J483" s="161" t="str">
        <f t="array" ref="J483">IF(ISERROR(G483/I483),"",G483/I483)</f>
        <v/>
      </c>
      <c r="K483" s="162">
        <f t="array" ref="K483">IF(ISERROR(G483/L483),"",G483/L483)</f>
        <v>0</v>
      </c>
      <c r="L483" s="160">
        <v>4.5999999999999996</v>
      </c>
      <c r="M483" s="140">
        <f t="shared" si="233"/>
        <v>0</v>
      </c>
      <c r="N483" s="161">
        <f t="shared" si="234"/>
        <v>0</v>
      </c>
      <c r="O483" s="387"/>
      <c r="P483" s="387"/>
      <c r="Q483" s="387"/>
      <c r="R483" s="387"/>
      <c r="S483" s="387"/>
      <c r="T483" s="387"/>
      <c r="U483" s="387"/>
      <c r="V483" s="163">
        <f t="shared" si="235"/>
        <v>0</v>
      </c>
      <c r="W483" s="164" t="str">
        <f t="shared" si="231"/>
        <v/>
      </c>
      <c r="X483" s="163"/>
      <c r="Y483" s="163"/>
      <c r="Z483" s="163"/>
      <c r="AA483" s="163"/>
    </row>
    <row r="484" spans="1:27" ht="20.100000000000001" hidden="1" customHeight="1">
      <c r="A484" s="157">
        <v>200528</v>
      </c>
      <c r="B484" s="175" t="s">
        <v>248</v>
      </c>
      <c r="C484" s="385"/>
      <c r="D484" s="139">
        <v>4.4000000000000004</v>
      </c>
      <c r="E484" s="139"/>
      <c r="F484" s="158"/>
      <c r="G484" s="159"/>
      <c r="H484" s="380">
        <f t="shared" si="232"/>
        <v>0</v>
      </c>
      <c r="I484" s="160"/>
      <c r="J484" s="161" t="str">
        <f t="array" ref="J484">IF(ISERROR(G484/I484),"",G484/I484)</f>
        <v/>
      </c>
      <c r="K484" s="162">
        <f t="array" ref="K484">IF(ISERROR(G484/L484),"",G484/L484)</f>
        <v>0</v>
      </c>
      <c r="L484" s="160">
        <v>5.8</v>
      </c>
      <c r="M484" s="140">
        <f t="shared" si="233"/>
        <v>0</v>
      </c>
      <c r="N484" s="161">
        <f t="shared" si="234"/>
        <v>0</v>
      </c>
      <c r="O484" s="387"/>
      <c r="P484" s="387"/>
      <c r="Q484" s="387"/>
      <c r="R484" s="387"/>
      <c r="S484" s="387"/>
      <c r="T484" s="387"/>
      <c r="U484" s="387"/>
      <c r="V484" s="163">
        <f t="shared" si="235"/>
        <v>0</v>
      </c>
      <c r="W484" s="164" t="str">
        <f t="shared" si="231"/>
        <v/>
      </c>
      <c r="X484" s="163"/>
      <c r="Y484" s="163"/>
      <c r="Z484" s="163"/>
      <c r="AA484" s="163"/>
    </row>
    <row r="485" spans="1:27" ht="20.100000000000001" hidden="1" customHeight="1">
      <c r="A485" s="157">
        <v>201067</v>
      </c>
      <c r="B485" s="175" t="s">
        <v>368</v>
      </c>
      <c r="C485" s="233" t="s">
        <v>396</v>
      </c>
      <c r="D485" s="139"/>
      <c r="E485" s="139"/>
      <c r="F485" s="158"/>
      <c r="G485" s="159"/>
      <c r="H485" s="380">
        <f t="shared" si="232"/>
        <v>0</v>
      </c>
      <c r="I485" s="160"/>
      <c r="J485" s="161"/>
      <c r="K485" s="162"/>
      <c r="L485" s="160"/>
      <c r="M485" s="140"/>
      <c r="N485" s="161"/>
      <c r="O485" s="387"/>
      <c r="P485" s="387"/>
      <c r="Q485" s="387"/>
      <c r="R485" s="387"/>
      <c r="S485" s="387"/>
      <c r="T485" s="387"/>
      <c r="U485" s="387"/>
      <c r="V485" s="163"/>
      <c r="W485" s="164"/>
      <c r="X485" s="163"/>
      <c r="Y485" s="163"/>
      <c r="Z485" s="163"/>
      <c r="AA485" s="163"/>
    </row>
    <row r="486" spans="1:27" ht="20.100000000000001" hidden="1" customHeight="1">
      <c r="A486" s="157">
        <v>201062</v>
      </c>
      <c r="B486" s="158" t="s">
        <v>379</v>
      </c>
      <c r="C486" s="385"/>
      <c r="D486" s="139"/>
      <c r="E486" s="139"/>
      <c r="F486" s="158"/>
      <c r="G486" s="159"/>
      <c r="H486" s="380"/>
      <c r="I486" s="160"/>
      <c r="J486" s="161"/>
      <c r="K486" s="162"/>
      <c r="L486" s="160">
        <v>6</v>
      </c>
      <c r="M486" s="140"/>
      <c r="N486" s="161"/>
      <c r="O486" s="387"/>
      <c r="P486" s="387"/>
      <c r="Q486" s="387"/>
      <c r="R486" s="387"/>
      <c r="S486" s="387"/>
      <c r="T486" s="387"/>
      <c r="U486" s="387"/>
      <c r="V486" s="163"/>
      <c r="W486" s="164"/>
      <c r="X486" s="163"/>
      <c r="Y486" s="163"/>
      <c r="Z486" s="163"/>
      <c r="AA486" s="163"/>
    </row>
    <row r="487" spans="1:27" ht="20.100000000000001" hidden="1" customHeight="1">
      <c r="A487" s="190">
        <v>200298</v>
      </c>
      <c r="B487" s="385" t="s">
        <v>249</v>
      </c>
      <c r="C487" s="385" t="s">
        <v>186</v>
      </c>
      <c r="D487" s="139">
        <v>6.04</v>
      </c>
      <c r="E487" s="139"/>
      <c r="F487" s="158"/>
      <c r="G487" s="159"/>
      <c r="H487" s="380">
        <f t="shared" ref="H487:H491" si="236">D487*G487</f>
        <v>0</v>
      </c>
      <c r="I487" s="160"/>
      <c r="J487" s="161" t="str">
        <f t="array" ref="J487">IF(ISERROR(G487/I487),"",G487/I487)</f>
        <v/>
      </c>
      <c r="K487" s="162">
        <f t="array" ref="K487">IF(ISERROR(G487/L487),"",G487/L487)</f>
        <v>0</v>
      </c>
      <c r="L487" s="160">
        <v>6</v>
      </c>
      <c r="M487" s="140">
        <f t="shared" ref="M487:M491" si="237">IF(ISERROR(I487-K487),"",I487-K487)</f>
        <v>0</v>
      </c>
      <c r="N487" s="161">
        <f t="shared" ref="N487:N491" si="238">SUM(O487:U487)</f>
        <v>0</v>
      </c>
      <c r="O487" s="387"/>
      <c r="P487" s="387"/>
      <c r="Q487" s="387"/>
      <c r="R487" s="387"/>
      <c r="S487" s="387"/>
      <c r="T487" s="387"/>
      <c r="U487" s="387"/>
      <c r="V487" s="163">
        <f t="shared" ref="V487:V491" si="239">SUM(X487:AA487)</f>
        <v>0</v>
      </c>
      <c r="W487" s="164" t="str">
        <f t="shared" ref="W487:W491" si="240">IF(ISERROR(V487/G487),"",V487/G487)</f>
        <v/>
      </c>
      <c r="X487" s="163"/>
      <c r="Y487" s="163"/>
      <c r="Z487" s="163"/>
      <c r="AA487" s="163"/>
    </row>
    <row r="488" spans="1:27" ht="20.100000000000001" hidden="1" customHeight="1">
      <c r="A488" s="190">
        <v>200299</v>
      </c>
      <c r="B488" s="385" t="s">
        <v>249</v>
      </c>
      <c r="C488" s="385" t="s">
        <v>193</v>
      </c>
      <c r="D488" s="139">
        <v>6.04</v>
      </c>
      <c r="E488" s="139"/>
      <c r="F488" s="158"/>
      <c r="G488" s="159"/>
      <c r="H488" s="380">
        <f t="shared" si="236"/>
        <v>0</v>
      </c>
      <c r="I488" s="160"/>
      <c r="J488" s="161" t="str">
        <f t="array" ref="J488">IF(ISERROR(G488/I488),"",G488/I488)</f>
        <v/>
      </c>
      <c r="K488" s="162">
        <f t="array" ref="K488">IF(ISERROR(G488/L488),"",G488/L488)</f>
        <v>0</v>
      </c>
      <c r="L488" s="160">
        <v>6</v>
      </c>
      <c r="M488" s="140">
        <f t="shared" si="237"/>
        <v>0</v>
      </c>
      <c r="N488" s="161">
        <f t="shared" si="238"/>
        <v>0</v>
      </c>
      <c r="O488" s="387"/>
      <c r="P488" s="387"/>
      <c r="Q488" s="387"/>
      <c r="R488" s="387"/>
      <c r="S488" s="387"/>
      <c r="T488" s="387"/>
      <c r="U488" s="387"/>
      <c r="V488" s="163">
        <f t="shared" si="239"/>
        <v>0</v>
      </c>
      <c r="W488" s="164" t="str">
        <f t="shared" si="240"/>
        <v/>
      </c>
      <c r="X488" s="163"/>
      <c r="Y488" s="163"/>
      <c r="Z488" s="163"/>
      <c r="AA488" s="163"/>
    </row>
    <row r="489" spans="1:27" ht="20.100000000000001" customHeight="1">
      <c r="A489" s="190">
        <v>201492</v>
      </c>
      <c r="B489" s="416" t="s">
        <v>479</v>
      </c>
      <c r="C489" s="416" t="s">
        <v>186</v>
      </c>
      <c r="D489" s="139"/>
      <c r="E489" s="139"/>
      <c r="F489" s="158"/>
      <c r="G489" s="159"/>
      <c r="H489" s="418"/>
      <c r="I489" s="160"/>
      <c r="J489" s="161"/>
      <c r="K489" s="162"/>
      <c r="L489" s="160"/>
      <c r="M489" s="140"/>
      <c r="N489" s="161"/>
      <c r="O489" s="417"/>
      <c r="P489" s="417"/>
      <c r="Q489" s="417"/>
      <c r="R489" s="417"/>
      <c r="S489" s="417"/>
      <c r="T489" s="417"/>
      <c r="U489" s="417"/>
      <c r="V489" s="163"/>
      <c r="W489" s="164"/>
      <c r="X489" s="163"/>
      <c r="Y489" s="163"/>
      <c r="Z489" s="163"/>
      <c r="AA489" s="163"/>
    </row>
    <row r="490" spans="1:27" ht="20.100000000000001" customHeight="1">
      <c r="A490" s="190">
        <v>201491</v>
      </c>
      <c r="B490" s="416" t="s">
        <v>479</v>
      </c>
      <c r="C490" s="416" t="s">
        <v>193</v>
      </c>
      <c r="D490" s="139"/>
      <c r="E490" s="139"/>
      <c r="F490" s="158"/>
      <c r="G490" s="159"/>
      <c r="H490" s="418"/>
      <c r="I490" s="160"/>
      <c r="J490" s="161"/>
      <c r="K490" s="162"/>
      <c r="L490" s="160"/>
      <c r="M490" s="140"/>
      <c r="N490" s="161"/>
      <c r="O490" s="417"/>
      <c r="P490" s="417"/>
      <c r="Q490" s="417"/>
      <c r="R490" s="417"/>
      <c r="S490" s="417"/>
      <c r="T490" s="417"/>
      <c r="U490" s="417"/>
      <c r="V490" s="163"/>
      <c r="W490" s="164"/>
      <c r="X490" s="163"/>
      <c r="Y490" s="163"/>
      <c r="Z490" s="163"/>
      <c r="AA490" s="163"/>
    </row>
    <row r="491" spans="1:27" ht="20.100000000000001" hidden="1" customHeight="1">
      <c r="A491" s="157">
        <v>200948</v>
      </c>
      <c r="B491" s="379" t="s">
        <v>251</v>
      </c>
      <c r="C491" s="157"/>
      <c r="D491" s="139">
        <f>78*120/1000</f>
        <v>9.36</v>
      </c>
      <c r="E491" s="139"/>
      <c r="F491" s="158"/>
      <c r="G491" s="159"/>
      <c r="H491" s="380">
        <f t="shared" si="236"/>
        <v>0</v>
      </c>
      <c r="I491" s="160"/>
      <c r="J491" s="161" t="str">
        <f t="array" ref="J491">IF(ISERROR(G491/I491),"",G491/I491)</f>
        <v/>
      </c>
      <c r="K491" s="162">
        <f t="array" ref="K491">IF(ISERROR(G491/L491),"",G491/L491)</f>
        <v>0</v>
      </c>
      <c r="L491" s="160">
        <v>7.5</v>
      </c>
      <c r="M491" s="140">
        <f t="shared" si="237"/>
        <v>0</v>
      </c>
      <c r="N491" s="161">
        <f t="shared" si="238"/>
        <v>0</v>
      </c>
      <c r="O491" s="387"/>
      <c r="P491" s="387"/>
      <c r="Q491" s="387"/>
      <c r="R491" s="387"/>
      <c r="S491" s="387"/>
      <c r="T491" s="387"/>
      <c r="U491" s="387"/>
      <c r="V491" s="163">
        <f t="shared" si="239"/>
        <v>0</v>
      </c>
      <c r="W491" s="164" t="str">
        <f t="shared" si="240"/>
        <v/>
      </c>
      <c r="X491" s="163"/>
      <c r="Y491" s="163"/>
      <c r="Z491" s="163"/>
      <c r="AA491" s="163"/>
    </row>
    <row r="492" spans="1:27" ht="20.100000000000001" hidden="1" customHeight="1">
      <c r="A492" s="157">
        <v>201012</v>
      </c>
      <c r="B492" s="253" t="s">
        <v>397</v>
      </c>
      <c r="C492" s="157"/>
      <c r="D492" s="139"/>
      <c r="E492" s="139"/>
      <c r="F492" s="158"/>
      <c r="G492" s="159"/>
      <c r="H492" s="380"/>
      <c r="I492" s="160"/>
      <c r="J492" s="161"/>
      <c r="K492" s="162"/>
      <c r="L492" s="160"/>
      <c r="M492" s="140"/>
      <c r="N492" s="161"/>
      <c r="O492" s="387"/>
      <c r="P492" s="387"/>
      <c r="Q492" s="387"/>
      <c r="R492" s="387"/>
      <c r="S492" s="387"/>
      <c r="T492" s="387"/>
      <c r="U492" s="387"/>
      <c r="V492" s="163"/>
      <c r="W492" s="164"/>
      <c r="X492" s="163"/>
      <c r="Y492" s="163"/>
      <c r="Z492" s="163"/>
      <c r="AA492" s="163"/>
    </row>
    <row r="493" spans="1:27" ht="20.100000000000001" hidden="1" customHeight="1">
      <c r="A493" s="157">
        <v>201370</v>
      </c>
      <c r="B493" s="253" t="s">
        <v>450</v>
      </c>
      <c r="C493" s="157"/>
      <c r="D493" s="139"/>
      <c r="E493" s="139"/>
      <c r="F493" s="158"/>
      <c r="G493" s="159"/>
      <c r="H493" s="380"/>
      <c r="I493" s="160"/>
      <c r="J493" s="161"/>
      <c r="K493" s="162"/>
      <c r="L493" s="160"/>
      <c r="M493" s="140"/>
      <c r="N493" s="161"/>
      <c r="O493" s="387"/>
      <c r="P493" s="387"/>
      <c r="Q493" s="387"/>
      <c r="R493" s="387"/>
      <c r="S493" s="387"/>
      <c r="T493" s="387"/>
      <c r="U493" s="387"/>
      <c r="V493" s="163"/>
      <c r="W493" s="164"/>
      <c r="X493" s="163"/>
      <c r="Y493" s="163"/>
      <c r="Z493" s="163"/>
      <c r="AA493" s="163"/>
    </row>
    <row r="494" spans="1:27" ht="20.100000000000001" hidden="1" customHeight="1">
      <c r="A494" s="157">
        <v>201010</v>
      </c>
      <c r="B494" s="379" t="s">
        <v>252</v>
      </c>
      <c r="C494" s="157"/>
      <c r="D494" s="139">
        <v>4.5</v>
      </c>
      <c r="E494" s="139"/>
      <c r="F494" s="158"/>
      <c r="G494" s="159"/>
      <c r="H494" s="380"/>
      <c r="I494" s="160"/>
      <c r="J494" s="161"/>
      <c r="K494" s="162"/>
      <c r="L494" s="160"/>
      <c r="M494" s="140"/>
      <c r="N494" s="161"/>
      <c r="O494" s="387"/>
      <c r="P494" s="387"/>
      <c r="Q494" s="387"/>
      <c r="R494" s="387"/>
      <c r="S494" s="387"/>
      <c r="T494" s="387"/>
      <c r="U494" s="387"/>
      <c r="V494" s="163"/>
      <c r="W494" s="164"/>
      <c r="X494" s="163"/>
      <c r="Y494" s="163"/>
      <c r="Z494" s="163"/>
      <c r="AA494" s="163"/>
    </row>
    <row r="495" spans="1:27" ht="20.100000000000001" hidden="1" customHeight="1">
      <c r="A495" s="157">
        <v>201011</v>
      </c>
      <c r="B495" s="379" t="s">
        <v>253</v>
      </c>
      <c r="C495" s="157"/>
      <c r="D495" s="139">
        <v>4.5</v>
      </c>
      <c r="E495" s="139"/>
      <c r="F495" s="158"/>
      <c r="G495" s="159"/>
      <c r="H495" s="380"/>
      <c r="I495" s="160"/>
      <c r="J495" s="161"/>
      <c r="K495" s="162"/>
      <c r="L495" s="160"/>
      <c r="M495" s="140"/>
      <c r="N495" s="161"/>
      <c r="O495" s="387"/>
      <c r="P495" s="387"/>
      <c r="Q495" s="387"/>
      <c r="R495" s="387"/>
      <c r="S495" s="387"/>
      <c r="T495" s="387"/>
      <c r="U495" s="387"/>
      <c r="V495" s="163"/>
      <c r="W495" s="164"/>
      <c r="X495" s="163"/>
      <c r="Y495" s="163"/>
      <c r="Z495" s="163"/>
      <c r="AA495" s="163"/>
    </row>
    <row r="496" spans="1:27" ht="20.100000000000001" hidden="1" customHeight="1">
      <c r="A496" s="465" t="s">
        <v>254</v>
      </c>
      <c r="B496" s="466"/>
      <c r="C496" s="388" t="s">
        <v>209</v>
      </c>
      <c r="D496" s="177"/>
      <c r="E496" s="177"/>
      <c r="F496" s="178"/>
      <c r="G496" s="179">
        <f>SUM(G481:G495)</f>
        <v>0</v>
      </c>
      <c r="H496" s="180">
        <f>SUM(H481:H491)</f>
        <v>0</v>
      </c>
      <c r="I496" s="180">
        <f>SUM(I481:I495)</f>
        <v>0</v>
      </c>
      <c r="J496" s="161" t="str">
        <f t="array" ref="J496">IF(ISERROR(G496/I496),"",G496/I496)</f>
        <v/>
      </c>
      <c r="K496" s="180">
        <f>SUM(K481:K491)</f>
        <v>0</v>
      </c>
      <c r="L496" s="181"/>
      <c r="M496" s="185">
        <f t="shared" ref="M496:AA496" si="241">SUM(M481:M491)</f>
        <v>0</v>
      </c>
      <c r="N496" s="180">
        <f t="shared" si="241"/>
        <v>0</v>
      </c>
      <c r="O496" s="182">
        <f t="shared" si="241"/>
        <v>0</v>
      </c>
      <c r="P496" s="182">
        <f t="shared" si="241"/>
        <v>0</v>
      </c>
      <c r="Q496" s="182">
        <f t="shared" si="241"/>
        <v>0</v>
      </c>
      <c r="R496" s="182">
        <f t="shared" si="241"/>
        <v>0</v>
      </c>
      <c r="S496" s="182">
        <f t="shared" si="241"/>
        <v>0</v>
      </c>
      <c r="T496" s="182">
        <f t="shared" si="241"/>
        <v>0</v>
      </c>
      <c r="U496" s="182">
        <f t="shared" si="241"/>
        <v>0</v>
      </c>
      <c r="V496" s="183">
        <f t="shared" si="241"/>
        <v>0</v>
      </c>
      <c r="W496" s="164">
        <f t="shared" si="241"/>
        <v>0</v>
      </c>
      <c r="X496" s="183">
        <f t="shared" si="241"/>
        <v>0</v>
      </c>
      <c r="Y496" s="183">
        <f t="shared" si="241"/>
        <v>0</v>
      </c>
      <c r="Z496" s="183">
        <f t="shared" si="241"/>
        <v>0</v>
      </c>
      <c r="AA496" s="183">
        <f t="shared" si="241"/>
        <v>0</v>
      </c>
    </row>
    <row r="497" spans="1:27" ht="20.100000000000001" customHeight="1">
      <c r="A497" s="467" t="s">
        <v>256</v>
      </c>
      <c r="B497" s="468"/>
      <c r="C497" s="468"/>
      <c r="D497" s="468"/>
      <c r="E497" s="468"/>
      <c r="F497" s="469"/>
      <c r="G497" s="191">
        <f>SUM(G363,G421,G456,G472,G480,G496)</f>
        <v>0</v>
      </c>
      <c r="H497" s="191">
        <f>SUM(H363,H421,H456,H472,H480,H496)</f>
        <v>0</v>
      </c>
      <c r="I497" s="191">
        <f>SUM(I363,I421,I456,I472,I480,I496)</f>
        <v>0</v>
      </c>
      <c r="J497" s="192" t="str">
        <f t="array" ref="J497">IF(ISERROR(G497/I497),"",G497/I497)</f>
        <v/>
      </c>
      <c r="K497" s="191">
        <f>SUM(K363,K421,K456,K472,K480,K496)</f>
        <v>0</v>
      </c>
      <c r="L497" s="192" t="str">
        <f>IF(ISERROR(G497/K497),"",G497/K497)</f>
        <v/>
      </c>
      <c r="M497" s="191">
        <f t="shared" ref="M497:V497" si="242">SUM(M363,M421,M456,M472,M480,M496)</f>
        <v>0</v>
      </c>
      <c r="N497" s="191">
        <f t="shared" si="242"/>
        <v>0</v>
      </c>
      <c r="O497" s="191">
        <f t="shared" si="242"/>
        <v>0</v>
      </c>
      <c r="P497" s="191">
        <f t="shared" si="242"/>
        <v>0</v>
      </c>
      <c r="Q497" s="191">
        <f t="shared" si="242"/>
        <v>0</v>
      </c>
      <c r="R497" s="191">
        <f t="shared" si="242"/>
        <v>0</v>
      </c>
      <c r="S497" s="191">
        <f t="shared" si="242"/>
        <v>0</v>
      </c>
      <c r="T497" s="191">
        <f t="shared" si="242"/>
        <v>0</v>
      </c>
      <c r="U497" s="191">
        <f t="shared" si="242"/>
        <v>0</v>
      </c>
      <c r="V497" s="191">
        <f t="shared" si="242"/>
        <v>0</v>
      </c>
      <c r="W497" s="193" t="str">
        <f t="shared" ref="W497" si="243">IF(ISERROR(V497/G497),"",V497/G497)</f>
        <v/>
      </c>
      <c r="X497" s="191">
        <f>SUM(X363,X421,X456,X472,X480,X496)</f>
        <v>0</v>
      </c>
      <c r="Y497" s="191">
        <f>SUM(Y363,Y421,Y456,Y472,Y480,Y496)</f>
        <v>0</v>
      </c>
      <c r="Z497" s="191">
        <f>SUM(Z363,Z421,Z456,Z472,Z480,Z496)</f>
        <v>0</v>
      </c>
      <c r="AA497" s="191">
        <f>SUM(AA363,AA421,AA456,AA472,AA480,AA496)</f>
        <v>0</v>
      </c>
    </row>
    <row r="498" spans="1:27" ht="20.100000000000001" customHeight="1">
      <c r="A498" s="470" t="s">
        <v>257</v>
      </c>
      <c r="B498" s="381" t="s">
        <v>258</v>
      </c>
      <c r="C498" s="473" t="s">
        <v>259</v>
      </c>
      <c r="D498" s="474"/>
      <c r="E498" s="475" t="s">
        <v>260</v>
      </c>
      <c r="F498" s="475"/>
      <c r="G498" s="478" t="s">
        <v>261</v>
      </c>
      <c r="H498" s="478"/>
      <c r="I498" s="475" t="s">
        <v>262</v>
      </c>
      <c r="J498" s="475"/>
      <c r="K498" s="475" t="s">
        <v>263</v>
      </c>
      <c r="L498" s="475"/>
      <c r="M498" s="475" t="s">
        <v>264</v>
      </c>
      <c r="N498" s="475"/>
      <c r="O498" s="475" t="s">
        <v>265</v>
      </c>
      <c r="P498" s="478" t="s">
        <v>266</v>
      </c>
      <c r="Q498" s="478"/>
      <c r="R498" s="478" t="s">
        <v>263</v>
      </c>
      <c r="S498" s="478"/>
      <c r="T498" s="478" t="s">
        <v>267</v>
      </c>
      <c r="U498" s="478"/>
      <c r="V498" s="478" t="s">
        <v>268</v>
      </c>
      <c r="W498" s="478"/>
      <c r="X498" s="478" t="s">
        <v>263</v>
      </c>
      <c r="Y498" s="478"/>
      <c r="Z498" s="478" t="s">
        <v>267</v>
      </c>
      <c r="AA498" s="478"/>
    </row>
    <row r="499" spans="1:27" ht="20.100000000000001" customHeight="1">
      <c r="A499" s="471"/>
      <c r="B499" s="381" t="s">
        <v>269</v>
      </c>
      <c r="C499" s="473">
        <v>0</v>
      </c>
      <c r="D499" s="474"/>
      <c r="E499" s="477">
        <f>C499*11</f>
        <v>0</v>
      </c>
      <c r="F499" s="477"/>
      <c r="G499" s="478">
        <v>0</v>
      </c>
      <c r="H499" s="478"/>
      <c r="I499" s="477">
        <f>G499*11</f>
        <v>0</v>
      </c>
      <c r="J499" s="477"/>
      <c r="K499" s="477">
        <f>E499-I499</f>
        <v>0</v>
      </c>
      <c r="L499" s="477"/>
      <c r="M499" s="479" t="str">
        <f>IF(ISERROR(K499/E499),"",K499/E499)</f>
        <v/>
      </c>
      <c r="N499" s="479"/>
      <c r="O499" s="475"/>
      <c r="P499" s="478" t="s">
        <v>208</v>
      </c>
      <c r="Q499" s="478"/>
      <c r="R499" s="480">
        <f>SUM(O363:U363)</f>
        <v>0</v>
      </c>
      <c r="S499" s="480"/>
      <c r="T499" s="481" t="str">
        <f t="array" ref="T499">IF(ISERROR(R499/R506),"",R499/R506)</f>
        <v/>
      </c>
      <c r="U499" s="481"/>
      <c r="V499" s="478" t="s">
        <v>270</v>
      </c>
      <c r="W499" s="478"/>
      <c r="X499" s="482">
        <f>SUM(O363,O421,O456,O472,O480,O496)</f>
        <v>0</v>
      </c>
      <c r="Y499" s="482"/>
      <c r="Z499" s="481" t="str">
        <f t="array" ref="Z499">IF(ISERROR(X499/X506),"",X499/X506)</f>
        <v/>
      </c>
      <c r="AA499" s="481"/>
    </row>
    <row r="500" spans="1:27" ht="20.100000000000001" customHeight="1">
      <c r="A500" s="471"/>
      <c r="B500" s="381" t="s">
        <v>271</v>
      </c>
      <c r="C500" s="473">
        <v>0</v>
      </c>
      <c r="D500" s="474"/>
      <c r="E500" s="477">
        <f>C500*11</f>
        <v>0</v>
      </c>
      <c r="F500" s="477"/>
      <c r="G500" s="478">
        <v>0</v>
      </c>
      <c r="H500" s="478"/>
      <c r="I500" s="477">
        <f>G500*11</f>
        <v>0</v>
      </c>
      <c r="J500" s="477"/>
      <c r="K500" s="477">
        <f>E500-I500</f>
        <v>0</v>
      </c>
      <c r="L500" s="477"/>
      <c r="M500" s="479" t="str">
        <f>IF(ISERROR(K500/E500),"",K500/E500)</f>
        <v/>
      </c>
      <c r="N500" s="479"/>
      <c r="O500" s="475"/>
      <c r="P500" s="478" t="s">
        <v>223</v>
      </c>
      <c r="Q500" s="478"/>
      <c r="R500" s="480">
        <f>SUM(O421:U421)</f>
        <v>0</v>
      </c>
      <c r="S500" s="480"/>
      <c r="T500" s="481" t="str">
        <f>IF(ISERROR(R500/R506),"",R500/R506)</f>
        <v/>
      </c>
      <c r="U500" s="481"/>
      <c r="V500" s="478" t="s">
        <v>272</v>
      </c>
      <c r="W500" s="478"/>
      <c r="X500" s="482">
        <f>SUM(O364,O422,O457,O473,O481,O497)</f>
        <v>0</v>
      </c>
      <c r="Y500" s="482"/>
      <c r="Z500" s="481" t="str">
        <f>IF(ISERROR(X500/X506),"",X500/X506)</f>
        <v/>
      </c>
      <c r="AA500" s="481"/>
    </row>
    <row r="501" spans="1:27" ht="20.100000000000001" customHeight="1">
      <c r="A501" s="471"/>
      <c r="B501" s="381" t="s">
        <v>273</v>
      </c>
      <c r="C501" s="473">
        <v>0</v>
      </c>
      <c r="D501" s="474"/>
      <c r="E501" s="477">
        <f>C501*11</f>
        <v>0</v>
      </c>
      <c r="F501" s="477"/>
      <c r="G501" s="478">
        <v>0</v>
      </c>
      <c r="H501" s="478"/>
      <c r="I501" s="477">
        <f>G501*11</f>
        <v>0</v>
      </c>
      <c r="J501" s="477"/>
      <c r="K501" s="477">
        <f>E501-I501</f>
        <v>0</v>
      </c>
      <c r="L501" s="477"/>
      <c r="M501" s="479" t="str">
        <f>IF(ISERROR(K501/E501),"",K501/E501)</f>
        <v/>
      </c>
      <c r="N501" s="479"/>
      <c r="O501" s="475"/>
      <c r="P501" s="478" t="s">
        <v>234</v>
      </c>
      <c r="Q501" s="478"/>
      <c r="R501" s="480">
        <f>SUM(O456:U456)</f>
        <v>0</v>
      </c>
      <c r="S501" s="480"/>
      <c r="T501" s="481" t="str">
        <f>IF(ISERROR(R501/R506),"",R501/R506)</f>
        <v/>
      </c>
      <c r="U501" s="481"/>
      <c r="V501" s="478" t="s">
        <v>274</v>
      </c>
      <c r="W501" s="478"/>
      <c r="X501" s="482">
        <f>SUM(O366,O423,O458,O474,O482,O498)</f>
        <v>0</v>
      </c>
      <c r="Y501" s="482"/>
      <c r="Z501" s="481" t="str">
        <f>IF(ISERROR(X501/X506),"",X501/X506)</f>
        <v/>
      </c>
      <c r="AA501" s="481"/>
    </row>
    <row r="502" spans="1:27" ht="20.100000000000001" customHeight="1">
      <c r="A502" s="471"/>
      <c r="B502" s="381" t="s">
        <v>275</v>
      </c>
      <c r="C502" s="473">
        <v>1</v>
      </c>
      <c r="D502" s="474"/>
      <c r="E502" s="477">
        <f>C502*11</f>
        <v>11</v>
      </c>
      <c r="F502" s="477"/>
      <c r="G502" s="478">
        <v>1</v>
      </c>
      <c r="H502" s="478"/>
      <c r="I502" s="477">
        <f>G502*11</f>
        <v>11</v>
      </c>
      <c r="J502" s="477"/>
      <c r="K502" s="477">
        <f>E502-I502</f>
        <v>0</v>
      </c>
      <c r="L502" s="477"/>
      <c r="M502" s="479">
        <f>IF(ISERROR(K502/E502),"",K502/E502)</f>
        <v>0</v>
      </c>
      <c r="N502" s="479"/>
      <c r="O502" s="475"/>
      <c r="P502" s="478" t="s">
        <v>241</v>
      </c>
      <c r="Q502" s="478"/>
      <c r="R502" s="480">
        <f>SUM(O472:U472)</f>
        <v>0</v>
      </c>
      <c r="S502" s="480"/>
      <c r="T502" s="481" t="str">
        <f>IF(ISERROR(R502/R506),"",R502/R506)</f>
        <v/>
      </c>
      <c r="U502" s="481"/>
      <c r="V502" s="478" t="s">
        <v>276</v>
      </c>
      <c r="W502" s="478"/>
      <c r="X502" s="482">
        <f>SUM(O367,O424,O459,O475,O483,O499)</f>
        <v>0</v>
      </c>
      <c r="Y502" s="482"/>
      <c r="Z502" s="481" t="str">
        <f>IF(ISERROR(X502/X506),"",X502/X506)</f>
        <v/>
      </c>
      <c r="AA502" s="481"/>
    </row>
    <row r="503" spans="1:27" ht="20.100000000000001" customHeight="1">
      <c r="A503" s="472"/>
      <c r="B503" s="381" t="s">
        <v>277</v>
      </c>
      <c r="C503" s="483">
        <f>SUM(C499:D502)</f>
        <v>1</v>
      </c>
      <c r="D503" s="484"/>
      <c r="E503" s="477">
        <f>SUM(E499:F502)</f>
        <v>11</v>
      </c>
      <c r="F503" s="477"/>
      <c r="G503" s="478">
        <f>SUM(G499:H502)</f>
        <v>1</v>
      </c>
      <c r="H503" s="478"/>
      <c r="I503" s="477">
        <f>SUM(I499:J502)</f>
        <v>11</v>
      </c>
      <c r="J503" s="477"/>
      <c r="K503" s="477">
        <f>SUM(K499:L502)</f>
        <v>0</v>
      </c>
      <c r="L503" s="477"/>
      <c r="M503" s="479">
        <f>IF(ISERROR(K503/E503),"",K503/E503)</f>
        <v>0</v>
      </c>
      <c r="N503" s="479"/>
      <c r="O503" s="475"/>
      <c r="P503" s="478" t="s">
        <v>244</v>
      </c>
      <c r="Q503" s="478"/>
      <c r="R503" s="480">
        <f>SUM(O480:U480)</f>
        <v>0</v>
      </c>
      <c r="S503" s="480"/>
      <c r="T503" s="481" t="str">
        <f>IF(ISERROR(R503/R506),"",R503/R506)</f>
        <v/>
      </c>
      <c r="U503" s="481"/>
      <c r="V503" s="478" t="s">
        <v>278</v>
      </c>
      <c r="W503" s="478"/>
      <c r="X503" s="482">
        <f>SUM(O368,O425,O460,O476,O484,O500)</f>
        <v>0</v>
      </c>
      <c r="Y503" s="482"/>
      <c r="Z503" s="481" t="str">
        <f>IF(ISERROR(X503/X506),"",X503/X506)</f>
        <v/>
      </c>
      <c r="AA503" s="481"/>
    </row>
    <row r="504" spans="1:27" ht="20.100000000000001" customHeight="1">
      <c r="A504" s="198" t="s">
        <v>310</v>
      </c>
      <c r="B504" s="381">
        <f>G497</f>
        <v>0</v>
      </c>
      <c r="C504" s="485" t="s">
        <v>280</v>
      </c>
      <c r="D504" s="486"/>
      <c r="E504" s="478">
        <f>H497</f>
        <v>0</v>
      </c>
      <c r="F504" s="478"/>
      <c r="G504" s="478" t="s">
        <v>281</v>
      </c>
      <c r="H504" s="478"/>
      <c r="I504" s="487" t="str">
        <f>L497</f>
        <v/>
      </c>
      <c r="J504" s="487"/>
      <c r="K504" s="475" t="s">
        <v>282</v>
      </c>
      <c r="L504" s="475"/>
      <c r="M504" s="487" t="str">
        <f>J497</f>
        <v/>
      </c>
      <c r="N504" s="487"/>
      <c r="O504" s="475"/>
      <c r="P504" s="478" t="s">
        <v>254</v>
      </c>
      <c r="Q504" s="478"/>
      <c r="R504" s="480">
        <f>SUM(O496:U496)</f>
        <v>0</v>
      </c>
      <c r="S504" s="480"/>
      <c r="T504" s="481" t="str">
        <f>IF(ISERROR(R504/R506),"",R504/R506)</f>
        <v/>
      </c>
      <c r="U504" s="481"/>
      <c r="V504" s="478" t="s">
        <v>283</v>
      </c>
      <c r="W504" s="478"/>
      <c r="X504" s="482">
        <f>SUM(O369,O426,O461,O477,O485,O501)</f>
        <v>0</v>
      </c>
      <c r="Y504" s="482"/>
      <c r="Z504" s="481" t="str">
        <f>IF(ISERROR(X504/X506),"",X504/X506)</f>
        <v/>
      </c>
      <c r="AA504" s="481"/>
    </row>
    <row r="505" spans="1:27" ht="20.100000000000001" customHeight="1">
      <c r="A505" s="199" t="s">
        <v>311</v>
      </c>
      <c r="B505" s="381">
        <f>I497+C503</f>
        <v>1</v>
      </c>
      <c r="C505" s="488" t="s">
        <v>262</v>
      </c>
      <c r="D505" s="489"/>
      <c r="E505" s="490">
        <f>K497+I503</f>
        <v>11</v>
      </c>
      <c r="F505" s="490"/>
      <c r="G505" s="478" t="s">
        <v>285</v>
      </c>
      <c r="H505" s="478"/>
      <c r="I505" s="487">
        <f>B505-E505</f>
        <v>-10</v>
      </c>
      <c r="J505" s="487"/>
      <c r="K505" s="475" t="s">
        <v>286</v>
      </c>
      <c r="L505" s="475"/>
      <c r="M505" s="479">
        <f>IF(ISERROR(I505/E505),"",I505/E505)</f>
        <v>-0.90909090909090906</v>
      </c>
      <c r="N505" s="479"/>
      <c r="O505" s="475"/>
      <c r="P505" s="478" t="s">
        <v>255</v>
      </c>
      <c r="Q505" s="478"/>
      <c r="R505" s="480"/>
      <c r="S505" s="480"/>
      <c r="T505" s="481" t="str">
        <f>IF(ISERROR(R505/R506),"",R505/R506)</f>
        <v/>
      </c>
      <c r="U505" s="481"/>
      <c r="V505" s="478" t="s">
        <v>275</v>
      </c>
      <c r="W505" s="478"/>
      <c r="X505" s="482">
        <f>SUM(O370,O427,O462,O479,O486,O502)</f>
        <v>0</v>
      </c>
      <c r="Y505" s="482"/>
      <c r="Z505" s="481" t="str">
        <f>IF(ISERROR(X505/X506),"",X505/X506)</f>
        <v/>
      </c>
      <c r="AA505" s="481"/>
    </row>
    <row r="506" spans="1:27" ht="20.100000000000001" customHeight="1">
      <c r="A506" s="199" t="s">
        <v>312</v>
      </c>
      <c r="B506" s="381">
        <f>N497</f>
        <v>0</v>
      </c>
      <c r="C506" s="488" t="s">
        <v>288</v>
      </c>
      <c r="D506" s="489"/>
      <c r="E506" s="481">
        <f>IF(ISERROR(B506/B505),"",B506/B505)</f>
        <v>0</v>
      </c>
      <c r="F506" s="481"/>
      <c r="G506" s="478" t="s">
        <v>289</v>
      </c>
      <c r="H506" s="478"/>
      <c r="I506" s="475">
        <f>V497</f>
        <v>0</v>
      </c>
      <c r="J506" s="475"/>
      <c r="K506" s="475" t="s">
        <v>290</v>
      </c>
      <c r="L506" s="475"/>
      <c r="M506" s="479" t="str">
        <f t="array" ref="M506">IF(ISERROR(I506/B504),"",I506/B504)</f>
        <v/>
      </c>
      <c r="N506" s="479"/>
      <c r="O506" s="475"/>
      <c r="P506" s="478" t="s">
        <v>277</v>
      </c>
      <c r="Q506" s="478"/>
      <c r="R506" s="480">
        <f>SUM(R499:S505)</f>
        <v>0</v>
      </c>
      <c r="S506" s="480"/>
      <c r="T506" s="481"/>
      <c r="U506" s="481"/>
      <c r="V506" s="478" t="s">
        <v>277</v>
      </c>
      <c r="W506" s="478"/>
      <c r="X506" s="482">
        <f>SUM(X499:Y505)</f>
        <v>0</v>
      </c>
      <c r="Y506" s="482"/>
      <c r="Z506" s="481"/>
      <c r="AA506" s="481"/>
    </row>
    <row r="507" spans="1:27" ht="34.5" customHeight="1">
      <c r="A507" s="230" t="s">
        <v>352</v>
      </c>
      <c r="B507" s="231"/>
      <c r="C507" s="153"/>
      <c r="D507" s="153"/>
      <c r="E507" s="200"/>
      <c r="F507" s="200"/>
      <c r="G507" s="514" t="str">
        <f>IF(ISERROR(#REF!/#REF!),"",#REF!/#REF!)</f>
        <v/>
      </c>
      <c r="H507" s="514"/>
      <c r="I507" s="514"/>
      <c r="J507" s="156"/>
      <c r="K507" s="201"/>
      <c r="L507" s="153"/>
      <c r="M507" s="153"/>
      <c r="N507" s="514" t="str">
        <f>IF(ISERROR(G507/#REF!),"",G507/#REF!)</f>
        <v/>
      </c>
      <c r="O507" s="514"/>
      <c r="P507" s="514"/>
      <c r="Q507" s="514"/>
      <c r="R507" s="514"/>
      <c r="S507" s="382"/>
      <c r="T507" s="200"/>
      <c r="U507" s="200"/>
      <c r="V507" s="156"/>
      <c r="W507" s="156"/>
      <c r="X507" s="202"/>
      <c r="Y507" s="202"/>
      <c r="Z507" s="202"/>
      <c r="AA507" s="203"/>
    </row>
    <row r="508" spans="1:27" ht="20.100000000000001" customHeight="1">
      <c r="A508" s="204" t="s">
        <v>313</v>
      </c>
      <c r="B508" s="154"/>
      <c r="C508" s="153"/>
      <c r="D508" s="153"/>
      <c r="E508" s="153"/>
      <c r="F508" s="153"/>
      <c r="G508" s="205"/>
      <c r="H508" s="153"/>
      <c r="I508" s="154"/>
      <c r="J508" s="156"/>
      <c r="K508" s="201"/>
      <c r="L508" s="153"/>
      <c r="M508" s="153"/>
      <c r="N508" s="153"/>
      <c r="O508" s="153"/>
      <c r="P508" s="153"/>
      <c r="Q508" s="153"/>
      <c r="R508" s="153"/>
      <c r="S508" s="153"/>
      <c r="T508" s="153"/>
      <c r="U508" s="206"/>
      <c r="V508" s="206"/>
      <c r="W508" s="206"/>
      <c r="X508" s="153"/>
      <c r="Y508" s="153"/>
      <c r="Z508" s="153"/>
      <c r="AA508" s="154"/>
    </row>
    <row r="509" spans="1:27" ht="20.100000000000001" customHeight="1">
      <c r="A509" s="517" t="s">
        <v>279</v>
      </c>
      <c r="B509" s="517"/>
      <c r="C509" s="473">
        <f>SUM(B170,B337,B504)</f>
        <v>0</v>
      </c>
      <c r="D509" s="474"/>
      <c r="E509" s="517" t="s">
        <v>280</v>
      </c>
      <c r="F509" s="517"/>
      <c r="G509" s="490">
        <f>SUM(E170,E337,E504)</f>
        <v>0</v>
      </c>
      <c r="H509" s="490"/>
      <c r="I509" s="478" t="s">
        <v>281</v>
      </c>
      <c r="J509" s="517"/>
      <c r="K509" s="473">
        <f>IF(ISERROR(C509/G510),"",C509/G510)</f>
        <v>0</v>
      </c>
      <c r="L509" s="474"/>
      <c r="M509" s="478" t="s">
        <v>282</v>
      </c>
      <c r="N509" s="478"/>
      <c r="O509" s="512">
        <f t="array" ref="O509">IF(ISERROR(C509/C510),"",C509/C510)</f>
        <v>0</v>
      </c>
      <c r="P509" s="513"/>
      <c r="Q509" s="153"/>
      <c r="R509" s="153"/>
      <c r="S509" s="153"/>
      <c r="T509" s="153"/>
      <c r="U509" s="206"/>
      <c r="V509" s="206"/>
      <c r="W509" s="206"/>
      <c r="X509" s="153"/>
      <c r="Y509" s="153"/>
      <c r="Z509" s="153"/>
      <c r="AA509" s="154"/>
    </row>
    <row r="510" spans="1:27" ht="20.100000000000001" customHeight="1">
      <c r="A510" s="478" t="s">
        <v>284</v>
      </c>
      <c r="B510" s="478"/>
      <c r="C510" s="473">
        <f>SUM(B171,B338,B505)</f>
        <v>7</v>
      </c>
      <c r="D510" s="474"/>
      <c r="E510" s="478" t="s">
        <v>262</v>
      </c>
      <c r="F510" s="478"/>
      <c r="G510" s="490">
        <f>SUM(E171,E338,E505)</f>
        <v>82</v>
      </c>
      <c r="H510" s="490"/>
      <c r="I510" s="488" t="s">
        <v>285</v>
      </c>
      <c r="J510" s="489"/>
      <c r="K510" s="485">
        <f>C510-G510</f>
        <v>-75</v>
      </c>
      <c r="L510" s="486"/>
      <c r="M510" s="485" t="s">
        <v>286</v>
      </c>
      <c r="N510" s="486"/>
      <c r="O510" s="515">
        <f>IF(ISERROR(K510/C510),"",K510/C510)</f>
        <v>-10.714285714285714</v>
      </c>
      <c r="P510" s="516"/>
      <c r="Q510" s="153"/>
      <c r="R510" s="153"/>
      <c r="S510" s="153"/>
      <c r="T510" s="153"/>
      <c r="U510" s="206"/>
      <c r="V510" s="206"/>
      <c r="W510" s="206"/>
      <c r="X510" s="153"/>
      <c r="Y510" s="153"/>
      <c r="Z510" s="153"/>
      <c r="AA510" s="154"/>
    </row>
    <row r="511" spans="1:27" ht="20.100000000000001" customHeight="1">
      <c r="A511" s="488" t="s">
        <v>287</v>
      </c>
      <c r="B511" s="489"/>
      <c r="C511" s="473">
        <f>SUM(B172,B339,B506)</f>
        <v>0</v>
      </c>
      <c r="D511" s="474"/>
      <c r="E511" s="488" t="s">
        <v>288</v>
      </c>
      <c r="F511" s="489"/>
      <c r="G511" s="481">
        <f>IF(ISERROR(C511/C510),"",C511/C510)</f>
        <v>0</v>
      </c>
      <c r="H511" s="481"/>
      <c r="I511" s="478" t="s">
        <v>289</v>
      </c>
      <c r="J511" s="517"/>
      <c r="K511" s="490">
        <f>SUM(I172,I339,I506)</f>
        <v>0</v>
      </c>
      <c r="L511" s="490"/>
      <c r="M511" s="517" t="s">
        <v>290</v>
      </c>
      <c r="N511" s="517"/>
      <c r="O511" s="515" t="str">
        <f t="array" ref="O511">IF(ISERROR(K511/C509),"",K511/C509)</f>
        <v/>
      </c>
      <c r="P511" s="516"/>
      <c r="Q511" s="153"/>
      <c r="R511" s="153"/>
      <c r="S511" s="153"/>
      <c r="T511" s="153"/>
      <c r="U511" s="206"/>
      <c r="V511" s="206"/>
      <c r="W511" s="206"/>
      <c r="X511" s="153"/>
      <c r="Y511" s="153"/>
      <c r="Z511" s="153"/>
      <c r="AA511" s="154"/>
    </row>
    <row r="512" spans="1:27" ht="20.100000000000001" customHeight="1">
      <c r="A512" s="204" t="s">
        <v>314</v>
      </c>
      <c r="B512" s="154"/>
      <c r="C512" s="207"/>
      <c r="D512" s="207"/>
      <c r="E512" s="208"/>
      <c r="F512" s="208"/>
      <c r="G512" s="209"/>
      <c r="H512" s="210"/>
      <c r="I512" s="382"/>
      <c r="J512" s="156"/>
      <c r="K512" s="211"/>
      <c r="L512" s="154"/>
      <c r="M512" s="154"/>
      <c r="N512" s="200"/>
      <c r="O512" s="200"/>
      <c r="P512" s="200"/>
      <c r="Q512" s="200"/>
      <c r="R512" s="200"/>
      <c r="S512" s="200"/>
      <c r="T512" s="154"/>
      <c r="U512" s="154"/>
      <c r="V512" s="208"/>
      <c r="W512" s="154"/>
      <c r="X512" s="153"/>
      <c r="Y512" s="153"/>
      <c r="Z512" s="153"/>
      <c r="AA512" s="149"/>
    </row>
    <row r="513" spans="1:27" ht="20.100000000000001" customHeight="1">
      <c r="A513" s="488" t="s">
        <v>315</v>
      </c>
      <c r="B513" s="489"/>
      <c r="C513" s="488" t="s">
        <v>316</v>
      </c>
      <c r="D513" s="489"/>
      <c r="E513" s="488" t="s">
        <v>267</v>
      </c>
      <c r="F513" s="489"/>
      <c r="G513" s="470" t="s">
        <v>265</v>
      </c>
      <c r="H513" s="518"/>
      <c r="I513" s="488" t="s">
        <v>266</v>
      </c>
      <c r="J513" s="486"/>
      <c r="K513" s="488" t="s">
        <v>317</v>
      </c>
      <c r="L513" s="489"/>
      <c r="M513" s="488" t="s">
        <v>267</v>
      </c>
      <c r="N513" s="489"/>
      <c r="O513" s="478" t="s">
        <v>268</v>
      </c>
      <c r="P513" s="478"/>
      <c r="Q513" s="488" t="s">
        <v>317</v>
      </c>
      <c r="R513" s="489"/>
      <c r="S513" s="488" t="s">
        <v>267</v>
      </c>
      <c r="T513" s="489"/>
      <c r="U513" s="147"/>
      <c r="V513" s="147"/>
      <c r="W513" s="153"/>
      <c r="X513" s="212"/>
      <c r="Y513" s="147"/>
      <c r="Z513" s="200"/>
      <c r="AA513" s="200"/>
    </row>
    <row r="514" spans="1:27" ht="20.100000000000001" customHeight="1">
      <c r="A514" s="521" t="s">
        <v>208</v>
      </c>
      <c r="B514" s="489"/>
      <c r="C514" s="488">
        <f>SUM(G28,G198,G363)</f>
        <v>0</v>
      </c>
      <c r="D514" s="489"/>
      <c r="E514" s="522" t="str">
        <f>IF(ISERROR(C514/C520),"",C514/C520)</f>
        <v/>
      </c>
      <c r="F514" s="523"/>
      <c r="G514" s="471"/>
      <c r="H514" s="519"/>
      <c r="I514" s="524" t="s">
        <v>318</v>
      </c>
      <c r="J514" s="525"/>
      <c r="K514" s="485">
        <f t="shared" ref="K514:K519" si="244">SUM(R165,U332,U499)</f>
        <v>0</v>
      </c>
      <c r="L514" s="486"/>
      <c r="M514" s="522" t="str">
        <f t="array" ref="M514">IF(ISERROR(K514/K520),"",K514/K520)</f>
        <v/>
      </c>
      <c r="N514" s="523"/>
      <c r="O514" s="478" t="s">
        <v>270</v>
      </c>
      <c r="P514" s="478"/>
      <c r="Q514" s="512">
        <f t="shared" ref="Q514:Q519" si="245">SUM(X165,AA332,AA499)</f>
        <v>0</v>
      </c>
      <c r="R514" s="513"/>
      <c r="S514" s="522" t="str">
        <f t="array" ref="S514">IF(ISERROR(Q514/Q520),"",Q514/Q520)</f>
        <v/>
      </c>
      <c r="T514" s="523"/>
      <c r="U514" s="147"/>
      <c r="V514" s="147"/>
      <c r="W514" s="210"/>
      <c r="X514" s="212"/>
      <c r="Y514" s="147"/>
      <c r="Z514" s="200"/>
      <c r="AA514" s="200"/>
    </row>
    <row r="515" spans="1:27" ht="20.100000000000001" customHeight="1">
      <c r="A515" s="521" t="s">
        <v>223</v>
      </c>
      <c r="B515" s="489"/>
      <c r="C515" s="488">
        <f>SUM(G86,G256,G421)</f>
        <v>0</v>
      </c>
      <c r="D515" s="489"/>
      <c r="E515" s="522" t="str">
        <f>IF(ISERROR(C515/C520),"",C515/C520)</f>
        <v/>
      </c>
      <c r="F515" s="523"/>
      <c r="G515" s="471"/>
      <c r="H515" s="519"/>
      <c r="I515" s="524" t="s">
        <v>319</v>
      </c>
      <c r="J515" s="525"/>
      <c r="K515" s="485">
        <f t="shared" si="244"/>
        <v>0</v>
      </c>
      <c r="L515" s="486"/>
      <c r="M515" s="522" t="str">
        <f>IF(ISERROR(K515/K520),"",K515/K520)</f>
        <v/>
      </c>
      <c r="N515" s="523"/>
      <c r="O515" s="478" t="s">
        <v>272</v>
      </c>
      <c r="P515" s="478"/>
      <c r="Q515" s="512">
        <f t="shared" si="245"/>
        <v>0</v>
      </c>
      <c r="R515" s="513"/>
      <c r="S515" s="522" t="str">
        <f>IF(ISERROR(Q515/Q520),"",Q515/Q520)</f>
        <v/>
      </c>
      <c r="T515" s="523"/>
      <c r="U515" s="147"/>
      <c r="V515" s="147"/>
      <c r="W515" s="210"/>
      <c r="X515" s="212"/>
      <c r="Y515" s="147"/>
      <c r="Z515" s="200"/>
      <c r="AA515" s="200"/>
    </row>
    <row r="516" spans="1:27" ht="20.100000000000001" customHeight="1">
      <c r="A516" s="521" t="s">
        <v>234</v>
      </c>
      <c r="B516" s="489"/>
      <c r="C516" s="488">
        <f>SUM(G121,G291,G456)</f>
        <v>0</v>
      </c>
      <c r="D516" s="489"/>
      <c r="E516" s="522" t="str">
        <f>IF(ISERROR(C516/C520),"",C516/C520)</f>
        <v/>
      </c>
      <c r="F516" s="523"/>
      <c r="G516" s="471"/>
      <c r="H516" s="519"/>
      <c r="I516" s="524" t="s">
        <v>320</v>
      </c>
      <c r="J516" s="525"/>
      <c r="K516" s="485">
        <f t="shared" si="244"/>
        <v>0</v>
      </c>
      <c r="L516" s="486"/>
      <c r="M516" s="522" t="str">
        <f>IF(ISERROR(K516/K520),"",K516/K520)</f>
        <v/>
      </c>
      <c r="N516" s="523"/>
      <c r="O516" s="478" t="s">
        <v>274</v>
      </c>
      <c r="P516" s="478"/>
      <c r="Q516" s="512">
        <f t="shared" si="245"/>
        <v>0</v>
      </c>
      <c r="R516" s="513"/>
      <c r="S516" s="522" t="str">
        <f>IF(ISERROR(Q516/Q520),"",Q516/Q520)</f>
        <v/>
      </c>
      <c r="T516" s="523"/>
      <c r="U516" s="147"/>
      <c r="V516" s="147"/>
      <c r="W516" s="210"/>
      <c r="X516" s="212"/>
      <c r="Y516" s="147"/>
      <c r="Z516" s="200"/>
      <c r="AA516" s="200"/>
    </row>
    <row r="517" spans="1:27" ht="20.100000000000001" customHeight="1">
      <c r="A517" s="521" t="s">
        <v>241</v>
      </c>
      <c r="B517" s="489"/>
      <c r="C517" s="488">
        <f>SUM(G137,G307,G472)</f>
        <v>0</v>
      </c>
      <c r="D517" s="489"/>
      <c r="E517" s="522" t="str">
        <f>IF(ISERROR(C517/C520),"",C517/C520)</f>
        <v/>
      </c>
      <c r="F517" s="523"/>
      <c r="G517" s="471"/>
      <c r="H517" s="519"/>
      <c r="I517" s="524" t="s">
        <v>321</v>
      </c>
      <c r="J517" s="525"/>
      <c r="K517" s="485">
        <f t="shared" si="244"/>
        <v>0</v>
      </c>
      <c r="L517" s="486"/>
      <c r="M517" s="522" t="str">
        <f>IF(ISERROR(K517/K520),"",K517/K520)</f>
        <v/>
      </c>
      <c r="N517" s="523"/>
      <c r="O517" s="478" t="s">
        <v>322</v>
      </c>
      <c r="P517" s="478"/>
      <c r="Q517" s="512">
        <f t="shared" si="245"/>
        <v>0</v>
      </c>
      <c r="R517" s="513"/>
      <c r="S517" s="522" t="str">
        <f>IF(ISERROR(Q517/Q520),"",Q517/Q520)</f>
        <v/>
      </c>
      <c r="T517" s="523"/>
      <c r="U517" s="147"/>
      <c r="V517" s="147"/>
      <c r="W517" s="210"/>
      <c r="X517" s="212"/>
      <c r="Y517" s="147"/>
      <c r="Z517" s="200"/>
      <c r="AA517" s="200"/>
    </row>
    <row r="518" spans="1:27" ht="20.100000000000001" customHeight="1">
      <c r="A518" s="521" t="s">
        <v>244</v>
      </c>
      <c r="B518" s="489"/>
      <c r="C518" s="488">
        <f>SUM(G145,G315,G480)</f>
        <v>0</v>
      </c>
      <c r="D518" s="489"/>
      <c r="E518" s="522" t="str">
        <f>IF(ISERROR(C518/C520),"",C518/C520)</f>
        <v/>
      </c>
      <c r="F518" s="523"/>
      <c r="G518" s="471"/>
      <c r="H518" s="519"/>
      <c r="I518" s="524" t="s">
        <v>323</v>
      </c>
      <c r="J518" s="525"/>
      <c r="K518" s="485">
        <f t="shared" si="244"/>
        <v>0</v>
      </c>
      <c r="L518" s="486"/>
      <c r="M518" s="522" t="str">
        <f>IF(ISERROR(K518/K520),"",K518/K520)</f>
        <v/>
      </c>
      <c r="N518" s="523"/>
      <c r="O518" s="478" t="s">
        <v>278</v>
      </c>
      <c r="P518" s="478"/>
      <c r="Q518" s="512">
        <f t="shared" si="245"/>
        <v>0</v>
      </c>
      <c r="R518" s="513"/>
      <c r="S518" s="522" t="str">
        <f>IF(ISERROR(Q518/Q520),"",Q518/Q520)</f>
        <v/>
      </c>
      <c r="T518" s="523"/>
      <c r="U518" s="147"/>
      <c r="V518" s="147"/>
      <c r="W518" s="210"/>
      <c r="X518" s="212"/>
      <c r="Y518" s="147"/>
      <c r="Z518" s="200"/>
      <c r="AA518" s="200"/>
    </row>
    <row r="519" spans="1:27" ht="20.100000000000001" customHeight="1">
      <c r="A519" s="521" t="s">
        <v>254</v>
      </c>
      <c r="B519" s="489"/>
      <c r="C519" s="488">
        <f>SUM(G162,G329,G496)</f>
        <v>0</v>
      </c>
      <c r="D519" s="489"/>
      <c r="E519" s="522" t="str">
        <f>IF(ISERROR(C519/C520),"",C519/C520)</f>
        <v/>
      </c>
      <c r="F519" s="523"/>
      <c r="G519" s="471"/>
      <c r="H519" s="519"/>
      <c r="I519" s="524" t="s">
        <v>324</v>
      </c>
      <c r="J519" s="525"/>
      <c r="K519" s="485">
        <f t="shared" si="244"/>
        <v>0</v>
      </c>
      <c r="L519" s="486"/>
      <c r="M519" s="522" t="str">
        <f>IF(ISERROR(K519/K520),"",K519/K520)</f>
        <v/>
      </c>
      <c r="N519" s="523"/>
      <c r="O519" s="478" t="s">
        <v>283</v>
      </c>
      <c r="P519" s="478"/>
      <c r="Q519" s="512">
        <f t="shared" si="245"/>
        <v>0</v>
      </c>
      <c r="R519" s="513"/>
      <c r="S519" s="522" t="str">
        <f>IF(ISERROR(Q519/Q520),"",Q519/Q520)</f>
        <v/>
      </c>
      <c r="T519" s="523"/>
      <c r="U519" s="147"/>
      <c r="V519" s="147"/>
      <c r="W519" s="210"/>
      <c r="X519" s="212"/>
      <c r="Y519" s="147"/>
      <c r="Z519" s="200"/>
      <c r="AA519" s="200"/>
    </row>
    <row r="520" spans="1:27" ht="20.100000000000001" customHeight="1">
      <c r="A520" s="488" t="s">
        <v>277</v>
      </c>
      <c r="B520" s="489"/>
      <c r="C520" s="488">
        <f>SUM(C514:C519)</f>
        <v>0</v>
      </c>
      <c r="D520" s="489"/>
      <c r="E520" s="522">
        <f>SUM(E514:F519)</f>
        <v>0</v>
      </c>
      <c r="F520" s="523"/>
      <c r="G520" s="472"/>
      <c r="H520" s="520"/>
      <c r="I520" s="488" t="s">
        <v>277</v>
      </c>
      <c r="J520" s="486"/>
      <c r="K520" s="485">
        <f>SUM(R172,U339,U506)</f>
        <v>0</v>
      </c>
      <c r="L520" s="486"/>
      <c r="M520" s="522"/>
      <c r="N520" s="523"/>
      <c r="O520" s="478" t="s">
        <v>277</v>
      </c>
      <c r="P520" s="478"/>
      <c r="Q520" s="512">
        <f>SUM(Q514:R519)</f>
        <v>0</v>
      </c>
      <c r="R520" s="513"/>
      <c r="S520" s="522">
        <f>SUM(S514:T519)</f>
        <v>0</v>
      </c>
      <c r="T520" s="523"/>
      <c r="U520" s="147"/>
      <c r="V520" s="147"/>
      <c r="W520" s="153"/>
      <c r="X520" s="212"/>
      <c r="Y520" s="147"/>
      <c r="Z520" s="200"/>
      <c r="AA520" s="200"/>
    </row>
    <row r="521" spans="1:27" ht="20.100000000000001" customHeight="1">
      <c r="A521" s="213" t="s">
        <v>325</v>
      </c>
      <c r="B521" s="214"/>
      <c r="C521" s="215"/>
      <c r="D521" s="215"/>
      <c r="E521" s="215"/>
      <c r="F521" s="215"/>
      <c r="G521" s="216"/>
      <c r="H521" s="217"/>
      <c r="I521" s="218"/>
      <c r="J521" s="217"/>
      <c r="K521" s="219"/>
      <c r="L521" s="217"/>
      <c r="M521" s="217"/>
      <c r="N521" s="217"/>
      <c r="O521" s="217"/>
      <c r="P521" s="217"/>
      <c r="Q521" s="217"/>
      <c r="R521" s="217"/>
      <c r="S521" s="217"/>
      <c r="T521" s="217"/>
      <c r="U521" s="220"/>
      <c r="V521" s="220"/>
      <c r="W521" s="220"/>
      <c r="X521" s="221"/>
      <c r="Y521" s="221"/>
      <c r="Z521" s="220"/>
      <c r="AA521" s="212"/>
    </row>
    <row r="522" spans="1:27" ht="27" customHeight="1">
      <c r="A522" s="524" t="s">
        <v>326</v>
      </c>
      <c r="B522" s="484"/>
      <c r="C522" s="385" t="s">
        <v>327</v>
      </c>
      <c r="D522" s="385" t="s">
        <v>328</v>
      </c>
      <c r="E522" s="385" t="s">
        <v>329</v>
      </c>
      <c r="F522" s="385" t="s">
        <v>330</v>
      </c>
      <c r="G522" s="196" t="s">
        <v>331</v>
      </c>
      <c r="H522" s="160" t="s">
        <v>332</v>
      </c>
      <c r="I522" s="160" t="s">
        <v>333</v>
      </c>
      <c r="J522" s="160" t="s">
        <v>334</v>
      </c>
      <c r="K522" s="387" t="s">
        <v>335</v>
      </c>
      <c r="L522" s="160" t="s">
        <v>336</v>
      </c>
      <c r="M522" s="160" t="s">
        <v>337</v>
      </c>
      <c r="N522" s="160" t="s">
        <v>338</v>
      </c>
      <c r="O522" s="160" t="s">
        <v>339</v>
      </c>
      <c r="P522" s="380" t="s">
        <v>340</v>
      </c>
      <c r="Q522" s="160" t="s">
        <v>341</v>
      </c>
      <c r="R522" s="140" t="s">
        <v>342</v>
      </c>
      <c r="S522" s="385" t="s">
        <v>343</v>
      </c>
      <c r="T522" s="385" t="s">
        <v>344</v>
      </c>
      <c r="U522" s="222"/>
      <c r="V522" s="222"/>
      <c r="X522" s="147"/>
      <c r="Y522" s="147"/>
      <c r="Z522" s="200"/>
      <c r="AA522" s="200"/>
    </row>
    <row r="523" spans="1:27" ht="20.100000000000001" customHeight="1">
      <c r="A523" s="526" t="s">
        <v>345</v>
      </c>
      <c r="B523" s="527"/>
      <c r="C523" s="137">
        <f>D523+E523+F523-G523-O523-P523</f>
        <v>0</v>
      </c>
      <c r="D523" s="137"/>
      <c r="E523" s="137"/>
      <c r="F523" s="137"/>
      <c r="G523" s="138"/>
      <c r="H523" s="137"/>
      <c r="I523" s="137"/>
      <c r="J523" s="137">
        <f>C523-H523-I523</f>
        <v>0</v>
      </c>
      <c r="K523" s="137"/>
      <c r="L523" s="137"/>
      <c r="M523" s="137"/>
      <c r="N523" s="137"/>
      <c r="O523" s="137"/>
      <c r="P523" s="139"/>
      <c r="Q523" s="137">
        <f>J523-K523-L523</f>
        <v>0</v>
      </c>
      <c r="R523" s="140">
        <f>Q523*11-M523-N523</f>
        <v>0</v>
      </c>
      <c r="S523" s="386" t="str">
        <f t="array" ref="S523">IF(ISERROR(Q523/J523),"",Q523/J523)</f>
        <v/>
      </c>
      <c r="T523" s="386" t="str">
        <f t="array" ref="T523">IF(ISERROR((O523:P523)/C523),"",SUM(O523:P523)/C523)</f>
        <v/>
      </c>
      <c r="X523" s="147"/>
      <c r="Y523" s="147"/>
      <c r="Z523" s="200"/>
      <c r="AA523" s="200"/>
    </row>
    <row r="524" spans="1:27" ht="20.100000000000001" customHeight="1">
      <c r="A524" s="526" t="s">
        <v>346</v>
      </c>
      <c r="B524" s="527"/>
      <c r="C524" s="137">
        <f>D524+E524+F524-G524-O524-P524</f>
        <v>0</v>
      </c>
      <c r="D524" s="141"/>
      <c r="E524" s="141"/>
      <c r="F524" s="141"/>
      <c r="G524" s="138"/>
      <c r="H524" s="137"/>
      <c r="I524" s="137"/>
      <c r="J524" s="137">
        <f>C524-H524-I524</f>
        <v>0</v>
      </c>
      <c r="K524" s="137"/>
      <c r="L524" s="137"/>
      <c r="M524" s="137"/>
      <c r="N524" s="137"/>
      <c r="O524" s="141"/>
      <c r="P524" s="142"/>
      <c r="Q524" s="137">
        <f>J524-K524-L524</f>
        <v>0</v>
      </c>
      <c r="R524" s="140">
        <f>Q524*11-M524-N524</f>
        <v>0</v>
      </c>
      <c r="S524" s="386" t="str">
        <f t="array" ref="S524">IF(ISERROR(Q524/J524),"",Q524/J524)</f>
        <v/>
      </c>
      <c r="T524" s="386" t="str">
        <f t="array" ref="T524">IF(ISERROR((O524:P524)/C524),"",SUM(O524:P524)/C524)</f>
        <v/>
      </c>
      <c r="X524" s="147"/>
      <c r="Y524" s="147"/>
      <c r="Z524" s="200"/>
      <c r="AA524" s="200"/>
    </row>
    <row r="525" spans="1:27" ht="20.100000000000001" customHeight="1">
      <c r="A525" s="526" t="s">
        <v>347</v>
      </c>
      <c r="B525" s="527"/>
      <c r="C525" s="137">
        <f>D525+E525+F525-G525-O525-P525</f>
        <v>0</v>
      </c>
      <c r="D525" s="141"/>
      <c r="E525" s="141"/>
      <c r="F525" s="141"/>
      <c r="G525" s="138"/>
      <c r="H525" s="137"/>
      <c r="I525" s="137"/>
      <c r="J525" s="137">
        <f>C525-H525-I525</f>
        <v>0</v>
      </c>
      <c r="K525" s="137"/>
      <c r="L525" s="137"/>
      <c r="M525" s="137"/>
      <c r="N525" s="137"/>
      <c r="O525" s="141"/>
      <c r="P525" s="142"/>
      <c r="Q525" s="137">
        <f>J525-K525-L525</f>
        <v>0</v>
      </c>
      <c r="R525" s="140">
        <f>Q525*11-M525-N525</f>
        <v>0</v>
      </c>
      <c r="S525" s="386" t="str">
        <f t="array" ref="S525">IF(ISERROR(Q525/J525),"",Q525/J525)</f>
        <v/>
      </c>
      <c r="T525" s="386" t="str">
        <f t="array" ref="T525">IF(ISERROR((O525:P525)/C525),"",SUM(O525:P525)/C525)</f>
        <v/>
      </c>
      <c r="V525" s="222"/>
      <c r="X525" s="147"/>
      <c r="Y525" s="147"/>
      <c r="Z525" s="200"/>
      <c r="AA525" s="200"/>
    </row>
    <row r="526" spans="1:27" ht="20.100000000000001" customHeight="1">
      <c r="A526" s="528" t="s">
        <v>348</v>
      </c>
      <c r="B526" s="529"/>
      <c r="C526" s="143">
        <f>SUM(C523:C525)</f>
        <v>0</v>
      </c>
      <c r="D526" s="143">
        <f t="shared" ref="D526:N526" si="246">SUM(D523:D525)</f>
        <v>0</v>
      </c>
      <c r="E526" s="143">
        <f t="shared" si="246"/>
        <v>0</v>
      </c>
      <c r="F526" s="143">
        <f t="shared" si="246"/>
        <v>0</v>
      </c>
      <c r="G526" s="144">
        <f t="shared" si="246"/>
        <v>0</v>
      </c>
      <c r="H526" s="143">
        <f t="shared" si="246"/>
        <v>0</v>
      </c>
      <c r="I526" s="143">
        <f t="shared" si="246"/>
        <v>0</v>
      </c>
      <c r="J526" s="143">
        <f t="shared" si="246"/>
        <v>0</v>
      </c>
      <c r="K526" s="143">
        <f t="shared" si="246"/>
        <v>0</v>
      </c>
      <c r="L526" s="143">
        <f t="shared" si="246"/>
        <v>0</v>
      </c>
      <c r="M526" s="143">
        <f t="shared" si="246"/>
        <v>0</v>
      </c>
      <c r="N526" s="143">
        <f t="shared" si="246"/>
        <v>0</v>
      </c>
      <c r="O526" s="143">
        <f>SUM(O523:O525)</f>
        <v>0</v>
      </c>
      <c r="P526" s="143">
        <f>SUM(P523:P525)</f>
        <v>0</v>
      </c>
      <c r="Q526" s="143">
        <f>SUM(Q523:Q525)</f>
        <v>0</v>
      </c>
      <c r="R526" s="145">
        <f>SUM(R523:R525)</f>
        <v>0</v>
      </c>
      <c r="S526" s="146" t="str">
        <f t="array" ref="S526">IF(ISERROR(Q526/J526),"",Q526/J526)</f>
        <v/>
      </c>
      <c r="T526" s="146" t="str">
        <f t="array" ref="T526">IF(ISERROR((O526:P526)/C526),"",SUM(O526:P526)/C526)</f>
        <v/>
      </c>
      <c r="U526" s="223"/>
      <c r="V526" s="223"/>
      <c r="W526" s="223"/>
      <c r="X526" s="224"/>
      <c r="Y526" s="224"/>
      <c r="Z526" s="225"/>
      <c r="AA526" s="225"/>
    </row>
    <row r="527" spans="1:27">
      <c r="A527" s="147"/>
      <c r="B527" s="147"/>
      <c r="C527" s="147"/>
      <c r="D527" s="147"/>
      <c r="E527" s="147"/>
      <c r="F527" s="147"/>
      <c r="G527" s="148"/>
      <c r="H527" s="147"/>
      <c r="I527" s="149"/>
      <c r="J527" s="150"/>
      <c r="K527" s="151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</row>
    <row r="528" spans="1:27">
      <c r="A528" s="147"/>
      <c r="B528" s="147" t="s">
        <v>349</v>
      </c>
      <c r="C528" s="147"/>
      <c r="D528" s="147"/>
      <c r="E528" s="147"/>
      <c r="F528" s="147"/>
      <c r="G528" s="148"/>
      <c r="H528" s="147"/>
      <c r="I528" s="149" t="s">
        <v>350</v>
      </c>
      <c r="J528" s="251" t="s">
        <v>483</v>
      </c>
      <c r="K528" s="151"/>
      <c r="L528" s="147"/>
      <c r="M528" s="147"/>
      <c r="N528" s="147"/>
      <c r="O528" s="147"/>
      <c r="P528" s="147"/>
      <c r="Q528" s="147"/>
      <c r="R528" s="147" t="s">
        <v>351</v>
      </c>
      <c r="S528" s="256" t="s">
        <v>438</v>
      </c>
      <c r="T528" s="147"/>
      <c r="V528" s="147"/>
      <c r="W528" s="147"/>
      <c r="X528" s="147"/>
      <c r="Y528" s="147"/>
      <c r="Z528" s="147"/>
      <c r="AA528" s="147"/>
    </row>
  </sheetData>
  <mergeCells count="541">
    <mergeCell ref="A525:B525"/>
    <mergeCell ref="A526:B526"/>
    <mergeCell ref="O520:P520"/>
    <mergeCell ref="Q520:R520"/>
    <mergeCell ref="S520:T520"/>
    <mergeCell ref="A522:B522"/>
    <mergeCell ref="A523:B523"/>
    <mergeCell ref="A524:B524"/>
    <mergeCell ref="A520:B520"/>
    <mergeCell ref="C520:D520"/>
    <mergeCell ref="E520:F520"/>
    <mergeCell ref="I520:J520"/>
    <mergeCell ref="K520:L520"/>
    <mergeCell ref="M520:N520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Q515:R515"/>
    <mergeCell ref="S515:T515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A516:B516"/>
    <mergeCell ref="C516:D516"/>
    <mergeCell ref="E516:F516"/>
    <mergeCell ref="I516:J516"/>
    <mergeCell ref="K516:L516"/>
    <mergeCell ref="M516:N516"/>
    <mergeCell ref="Q517:R517"/>
    <mergeCell ref="S517:T517"/>
    <mergeCell ref="Q513:R513"/>
    <mergeCell ref="S513:T513"/>
    <mergeCell ref="A514:B514"/>
    <mergeCell ref="C514:D514"/>
    <mergeCell ref="E514:F514"/>
    <mergeCell ref="I514:J514"/>
    <mergeCell ref="K514:L514"/>
    <mergeCell ref="M514:N514"/>
    <mergeCell ref="O514:P514"/>
    <mergeCell ref="Q514:R514"/>
    <mergeCell ref="S514:T514"/>
    <mergeCell ref="M511:N511"/>
    <mergeCell ref="O511:P511"/>
    <mergeCell ref="A513:B513"/>
    <mergeCell ref="C513:D513"/>
    <mergeCell ref="E513:F513"/>
    <mergeCell ref="G513:H520"/>
    <mergeCell ref="I513:J513"/>
    <mergeCell ref="K513:L513"/>
    <mergeCell ref="M513:N513"/>
    <mergeCell ref="O513:P513"/>
    <mergeCell ref="A511:B511"/>
    <mergeCell ref="C511:D511"/>
    <mergeCell ref="E511:F511"/>
    <mergeCell ref="G511:H511"/>
    <mergeCell ref="I511:J511"/>
    <mergeCell ref="K511:L511"/>
    <mergeCell ref="A515:B515"/>
    <mergeCell ref="C515:D515"/>
    <mergeCell ref="E515:F515"/>
    <mergeCell ref="I515:J515"/>
    <mergeCell ref="K515:L515"/>
    <mergeCell ref="M515:N515"/>
    <mergeCell ref="O515:P515"/>
    <mergeCell ref="A518:B518"/>
    <mergeCell ref="Z506:AA506"/>
    <mergeCell ref="G507:I507"/>
    <mergeCell ref="N507:R507"/>
    <mergeCell ref="V505:W505"/>
    <mergeCell ref="X505:Y505"/>
    <mergeCell ref="Z505:AA505"/>
    <mergeCell ref="M509:N509"/>
    <mergeCell ref="O509:P509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09:B509"/>
    <mergeCell ref="C509:D509"/>
    <mergeCell ref="E509:F509"/>
    <mergeCell ref="G509:H509"/>
    <mergeCell ref="I509:J509"/>
    <mergeCell ref="K509:L509"/>
    <mergeCell ref="M504:N504"/>
    <mergeCell ref="P504:Q504"/>
    <mergeCell ref="R504:S504"/>
    <mergeCell ref="T504:U504"/>
    <mergeCell ref="V504:W504"/>
    <mergeCell ref="X504:Y504"/>
    <mergeCell ref="R506:S506"/>
    <mergeCell ref="T506:U506"/>
    <mergeCell ref="V506:W506"/>
    <mergeCell ref="X506:Y506"/>
    <mergeCell ref="X503:Y503"/>
    <mergeCell ref="Z503:AA503"/>
    <mergeCell ref="C504:D504"/>
    <mergeCell ref="E504:F504"/>
    <mergeCell ref="G504:H504"/>
    <mergeCell ref="I504:J504"/>
    <mergeCell ref="K504:L504"/>
    <mergeCell ref="C506:D506"/>
    <mergeCell ref="E506:F506"/>
    <mergeCell ref="G506:H506"/>
    <mergeCell ref="I506:J506"/>
    <mergeCell ref="K506:L506"/>
    <mergeCell ref="M506:N506"/>
    <mergeCell ref="P506:Q506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Z501:AA501"/>
    <mergeCell ref="T500:U500"/>
    <mergeCell ref="V500:W500"/>
    <mergeCell ref="X500:Y500"/>
    <mergeCell ref="Z500:AA500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I502:J502"/>
    <mergeCell ref="K502:L502"/>
    <mergeCell ref="M502:N502"/>
    <mergeCell ref="P502:Q502"/>
    <mergeCell ref="R502:S502"/>
    <mergeCell ref="T502:U502"/>
    <mergeCell ref="R503:S503"/>
    <mergeCell ref="T503:U503"/>
    <mergeCell ref="V503:W503"/>
    <mergeCell ref="I501:J501"/>
    <mergeCell ref="K501:L501"/>
    <mergeCell ref="M501:N501"/>
    <mergeCell ref="T499:U499"/>
    <mergeCell ref="V499:W499"/>
    <mergeCell ref="X499:Y499"/>
    <mergeCell ref="R499:S499"/>
    <mergeCell ref="P500:Q500"/>
    <mergeCell ref="R500:S500"/>
    <mergeCell ref="P501:Q501"/>
    <mergeCell ref="R501:S501"/>
    <mergeCell ref="T501:U501"/>
    <mergeCell ref="V501:W501"/>
    <mergeCell ref="X501:Y501"/>
    <mergeCell ref="Z499:AA499"/>
    <mergeCell ref="C500:D500"/>
    <mergeCell ref="E500:F500"/>
    <mergeCell ref="G500:H500"/>
    <mergeCell ref="I500:J500"/>
    <mergeCell ref="K500:L500"/>
    <mergeCell ref="M500:N500"/>
    <mergeCell ref="T498:U498"/>
    <mergeCell ref="V498:W498"/>
    <mergeCell ref="X498:Y498"/>
    <mergeCell ref="Z498:AA498"/>
    <mergeCell ref="C499:D499"/>
    <mergeCell ref="E499:F499"/>
    <mergeCell ref="G499:H499"/>
    <mergeCell ref="I499:J499"/>
    <mergeCell ref="K499:L499"/>
    <mergeCell ref="M499:N499"/>
    <mergeCell ref="I498:J498"/>
    <mergeCell ref="K498:L498"/>
    <mergeCell ref="M498:N498"/>
    <mergeCell ref="O498:O506"/>
    <mergeCell ref="P498:Q498"/>
    <mergeCell ref="R498:S498"/>
    <mergeCell ref="P499:Q499"/>
    <mergeCell ref="A496:B496"/>
    <mergeCell ref="A497:F497"/>
    <mergeCell ref="A498:A503"/>
    <mergeCell ref="C498:D498"/>
    <mergeCell ref="E498:F498"/>
    <mergeCell ref="G498:H498"/>
    <mergeCell ref="C502:D502"/>
    <mergeCell ref="E502:F502"/>
    <mergeCell ref="G502:H502"/>
    <mergeCell ref="C501:D501"/>
    <mergeCell ref="E501:F501"/>
    <mergeCell ref="G501:H501"/>
    <mergeCell ref="AA342:AA343"/>
    <mergeCell ref="A363:B363"/>
    <mergeCell ref="A421:B421"/>
    <mergeCell ref="A456:B456"/>
    <mergeCell ref="A472:B472"/>
    <mergeCell ref="A480:B480"/>
    <mergeCell ref="S342:S343"/>
    <mergeCell ref="T342:T343"/>
    <mergeCell ref="U342:U343"/>
    <mergeCell ref="X342:X343"/>
    <mergeCell ref="Y342:Y343"/>
    <mergeCell ref="Z342:Z343"/>
    <mergeCell ref="M341:M343"/>
    <mergeCell ref="N341:N343"/>
    <mergeCell ref="O341:U341"/>
    <mergeCell ref="V341:V343"/>
    <mergeCell ref="W341:W343"/>
    <mergeCell ref="X341:AA341"/>
    <mergeCell ref="O342:O343"/>
    <mergeCell ref="P342:P343"/>
    <mergeCell ref="Q342:Q343"/>
    <mergeCell ref="R342:R343"/>
    <mergeCell ref="F341:F343"/>
    <mergeCell ref="G341:H342"/>
    <mergeCell ref="A341:A343"/>
    <mergeCell ref="B341:B343"/>
    <mergeCell ref="C341:C343"/>
    <mergeCell ref="D341:D343"/>
    <mergeCell ref="E341:E343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41:I343"/>
    <mergeCell ref="J341:J343"/>
    <mergeCell ref="K341:K343"/>
    <mergeCell ref="L341:L343"/>
    <mergeCell ref="R339:S339"/>
    <mergeCell ref="T339:U339"/>
    <mergeCell ref="V339:W339"/>
    <mergeCell ref="X339:Y339"/>
    <mergeCell ref="Z339:AA339"/>
    <mergeCell ref="X336:Y336"/>
    <mergeCell ref="Z336:AA336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Z334:AA334"/>
    <mergeCell ref="T333:U333"/>
    <mergeCell ref="V333:W333"/>
    <mergeCell ref="X333:Y333"/>
    <mergeCell ref="Z333:AA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I335:J335"/>
    <mergeCell ref="K335:L335"/>
    <mergeCell ref="M335:N335"/>
    <mergeCell ref="P335:Q335"/>
    <mergeCell ref="R335:S335"/>
    <mergeCell ref="T335:U335"/>
    <mergeCell ref="R336:S336"/>
    <mergeCell ref="T336:U336"/>
    <mergeCell ref="V336:W336"/>
    <mergeCell ref="I334:J334"/>
    <mergeCell ref="K334:L334"/>
    <mergeCell ref="M334:N334"/>
    <mergeCell ref="T332:U332"/>
    <mergeCell ref="V332:W332"/>
    <mergeCell ref="X332:Y332"/>
    <mergeCell ref="R332:S332"/>
    <mergeCell ref="P333:Q333"/>
    <mergeCell ref="R333:S333"/>
    <mergeCell ref="P334:Q334"/>
    <mergeCell ref="R334:S334"/>
    <mergeCell ref="T334:U334"/>
    <mergeCell ref="V334:W334"/>
    <mergeCell ref="X334:Y334"/>
    <mergeCell ref="Z332:AA332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Z331:AA331"/>
    <mergeCell ref="C332:D332"/>
    <mergeCell ref="E332:F332"/>
    <mergeCell ref="G332:H332"/>
    <mergeCell ref="I332:J332"/>
    <mergeCell ref="K332:L332"/>
    <mergeCell ref="M332:N332"/>
    <mergeCell ref="I331:J331"/>
    <mergeCell ref="K331:L331"/>
    <mergeCell ref="M331:N331"/>
    <mergeCell ref="O331:O339"/>
    <mergeCell ref="P331:Q331"/>
    <mergeCell ref="R331:S331"/>
    <mergeCell ref="P332:Q332"/>
    <mergeCell ref="A329:B329"/>
    <mergeCell ref="A330:F330"/>
    <mergeCell ref="A331:A336"/>
    <mergeCell ref="C331:D331"/>
    <mergeCell ref="E331:F331"/>
    <mergeCell ref="G331:H331"/>
    <mergeCell ref="C335:D335"/>
    <mergeCell ref="E335:F335"/>
    <mergeCell ref="G335:H335"/>
    <mergeCell ref="C334:D334"/>
    <mergeCell ref="E334:F334"/>
    <mergeCell ref="G334:H334"/>
    <mergeCell ref="AA175:AA176"/>
    <mergeCell ref="A198:B198"/>
    <mergeCell ref="A256:B256"/>
    <mergeCell ref="A291:B291"/>
    <mergeCell ref="A307:B307"/>
    <mergeCell ref="A315:B315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5:B145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53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8"/>
  <sheetViews>
    <sheetView workbookViewId="0">
      <pane xSplit="4" ySplit="6" topLeftCell="E520" activePane="bottomRight" state="frozen"/>
      <selection activeCell="G154" sqref="G154"/>
      <selection pane="topRight" activeCell="G154" sqref="G154"/>
      <selection pane="bottomLeft" activeCell="G154" sqref="G154"/>
      <selection pane="bottomRight" activeCell="B530" sqref="B530"/>
    </sheetView>
  </sheetViews>
  <sheetFormatPr defaultRowHeight="15.75"/>
  <cols>
    <col min="1" max="1" width="7.5" style="152" customWidth="1"/>
    <col min="2" max="2" width="20.375" style="226" customWidth="1"/>
    <col min="3" max="3" width="11.25" style="152" customWidth="1"/>
    <col min="4" max="4" width="5.25" style="152" customWidth="1"/>
    <col min="5" max="5" width="12.5" style="152" customWidth="1"/>
    <col min="6" max="6" width="12.625" style="152" customWidth="1"/>
    <col min="7" max="7" width="9" style="227"/>
    <col min="8" max="8" width="9" style="152"/>
    <col min="9" max="9" width="11.125" style="152" bestFit="1" customWidth="1"/>
    <col min="10" max="20" width="9" style="152"/>
    <col min="21" max="21" width="7.25" style="152" customWidth="1"/>
    <col min="22" max="24" width="9" style="152"/>
    <col min="25" max="25" width="6.125" style="152" customWidth="1"/>
    <col min="26" max="26" width="6.375" style="152" customWidth="1"/>
    <col min="27" max="27" width="6.125" style="152" customWidth="1"/>
    <col min="28" max="16384" width="9" style="152"/>
  </cols>
  <sheetData>
    <row r="1" spans="1:27" ht="31.5">
      <c r="A1" s="442" t="s">
        <v>439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</row>
    <row r="2" spans="1:27" ht="18.75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</row>
    <row r="3" spans="1:27" ht="30.75" customHeight="1">
      <c r="A3" s="230" t="s">
        <v>355</v>
      </c>
      <c r="B3" s="231"/>
      <c r="C3" s="153"/>
      <c r="D3" s="153"/>
      <c r="E3" s="153"/>
      <c r="F3" s="153"/>
      <c r="G3" s="155"/>
      <c r="H3" s="153"/>
      <c r="I3" s="153"/>
      <c r="J3" s="156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s="135" customFormat="1" ht="18.75" customHeight="1">
      <c r="A4" s="444" t="s">
        <v>12</v>
      </c>
      <c r="B4" s="444" t="s">
        <v>25</v>
      </c>
      <c r="C4" s="444" t="s">
        <v>26</v>
      </c>
      <c r="D4" s="444" t="s">
        <v>27</v>
      </c>
      <c r="E4" s="447" t="s">
        <v>28</v>
      </c>
      <c r="F4" s="450" t="s">
        <v>29</v>
      </c>
      <c r="G4" s="453" t="s">
        <v>30</v>
      </c>
      <c r="H4" s="453"/>
      <c r="I4" s="444" t="s">
        <v>31</v>
      </c>
      <c r="J4" s="456" t="s">
        <v>32</v>
      </c>
      <c r="K4" s="459" t="s">
        <v>33</v>
      </c>
      <c r="L4" s="444" t="s">
        <v>34</v>
      </c>
      <c r="M4" s="462" t="s">
        <v>35</v>
      </c>
      <c r="N4" s="464" t="s">
        <v>36</v>
      </c>
      <c r="O4" s="453" t="s">
        <v>37</v>
      </c>
      <c r="P4" s="453"/>
      <c r="Q4" s="453"/>
      <c r="R4" s="453"/>
      <c r="S4" s="453"/>
      <c r="T4" s="453"/>
      <c r="U4" s="453"/>
      <c r="V4" s="453" t="s">
        <v>38</v>
      </c>
      <c r="W4" s="464" t="s">
        <v>39</v>
      </c>
      <c r="X4" s="453" t="s">
        <v>40</v>
      </c>
      <c r="Y4" s="453"/>
      <c r="Z4" s="453"/>
      <c r="AA4" s="453"/>
    </row>
    <row r="5" spans="1:27" s="135" customFormat="1" ht="15" customHeight="1">
      <c r="A5" s="445"/>
      <c r="B5" s="445"/>
      <c r="C5" s="445"/>
      <c r="D5" s="445"/>
      <c r="E5" s="448"/>
      <c r="F5" s="451"/>
      <c r="G5" s="453"/>
      <c r="H5" s="453"/>
      <c r="I5" s="445"/>
      <c r="J5" s="457"/>
      <c r="K5" s="460"/>
      <c r="L5" s="445"/>
      <c r="M5" s="463"/>
      <c r="N5" s="464"/>
      <c r="O5" s="453" t="s">
        <v>41</v>
      </c>
      <c r="P5" s="453" t="s">
        <v>42</v>
      </c>
      <c r="Q5" s="453" t="s">
        <v>43</v>
      </c>
      <c r="R5" s="454" t="s">
        <v>44</v>
      </c>
      <c r="S5" s="455" t="s">
        <v>45</v>
      </c>
      <c r="T5" s="453" t="s">
        <v>46</v>
      </c>
      <c r="U5" s="453" t="s">
        <v>47</v>
      </c>
      <c r="V5" s="453"/>
      <c r="W5" s="464"/>
      <c r="X5" s="453" t="s">
        <v>13</v>
      </c>
      <c r="Y5" s="453" t="s">
        <v>48</v>
      </c>
      <c r="Z5" s="453" t="s">
        <v>49</v>
      </c>
      <c r="AA5" s="453" t="s">
        <v>47</v>
      </c>
    </row>
    <row r="6" spans="1:27" s="135" customFormat="1" ht="27.75" customHeight="1">
      <c r="A6" s="446"/>
      <c r="B6" s="446"/>
      <c r="C6" s="446"/>
      <c r="D6" s="446"/>
      <c r="E6" s="449"/>
      <c r="F6" s="452"/>
      <c r="G6" s="136" t="s">
        <v>50</v>
      </c>
      <c r="H6" s="401" t="s">
        <v>51</v>
      </c>
      <c r="I6" s="446"/>
      <c r="J6" s="458"/>
      <c r="K6" s="461"/>
      <c r="L6" s="446"/>
      <c r="M6" s="463"/>
      <c r="N6" s="464"/>
      <c r="O6" s="453"/>
      <c r="P6" s="453"/>
      <c r="Q6" s="453"/>
      <c r="R6" s="454"/>
      <c r="S6" s="455"/>
      <c r="T6" s="453"/>
      <c r="U6" s="453"/>
      <c r="V6" s="453"/>
      <c r="W6" s="464"/>
      <c r="X6" s="453"/>
      <c r="Y6" s="453"/>
      <c r="Z6" s="453"/>
      <c r="AA6" s="453"/>
    </row>
    <row r="7" spans="1:27" ht="20.100000000000001" hidden="1" customHeight="1">
      <c r="A7" s="157">
        <v>200032</v>
      </c>
      <c r="B7" s="391" t="s">
        <v>185</v>
      </c>
      <c r="C7" s="157" t="s">
        <v>186</v>
      </c>
      <c r="D7" s="139">
        <v>5.03</v>
      </c>
      <c r="E7" s="139"/>
      <c r="F7" s="158"/>
      <c r="G7" s="159"/>
      <c r="H7" s="392">
        <f t="shared" ref="H7:H27" si="0">D7*G7</f>
        <v>0</v>
      </c>
      <c r="I7" s="160"/>
      <c r="J7" s="161" t="str">
        <f t="array" ref="J7">IF(ISERROR(G7/I7),"",G7/I7)</f>
        <v/>
      </c>
      <c r="K7" s="162">
        <f t="array" ref="K7">IF(ISERROR(G7/L7),"",G7/L7)</f>
        <v>0</v>
      </c>
      <c r="L7" s="160">
        <v>16</v>
      </c>
      <c r="M7" s="140">
        <f t="shared" ref="M7:M27" si="1">IF(ISERROR(I7-K7),"",I7-K7)</f>
        <v>0</v>
      </c>
      <c r="N7" s="161">
        <f>SUM(O7:U7)</f>
        <v>0</v>
      </c>
      <c r="O7" s="399"/>
      <c r="P7" s="399"/>
      <c r="Q7" s="399"/>
      <c r="R7" s="399"/>
      <c r="S7" s="399"/>
      <c r="T7" s="399"/>
      <c r="U7" s="399"/>
      <c r="V7" s="163">
        <f t="shared" ref="V7:V12" si="2">SUM(X7:AA7)</f>
        <v>0</v>
      </c>
      <c r="W7" s="164" t="str">
        <f t="shared" ref="W7:W12" si="3">IF(ISERROR(V7/G7),"",V7/G7)</f>
        <v/>
      </c>
      <c r="X7" s="163"/>
      <c r="Y7" s="163"/>
      <c r="Z7" s="163"/>
      <c r="AA7" s="163"/>
    </row>
    <row r="8" spans="1:27" ht="20.100000000000001" hidden="1" customHeight="1">
      <c r="A8" s="165">
        <v>200038</v>
      </c>
      <c r="B8" s="166" t="s">
        <v>187</v>
      </c>
      <c r="C8" s="157" t="s">
        <v>186</v>
      </c>
      <c r="D8" s="139">
        <v>5.03</v>
      </c>
      <c r="E8" s="139"/>
      <c r="F8" s="158"/>
      <c r="G8" s="159"/>
      <c r="H8" s="392">
        <f t="shared" si="0"/>
        <v>0</v>
      </c>
      <c r="I8" s="160"/>
      <c r="J8" s="161" t="str">
        <f t="array" ref="J8">IF(ISERROR(G8/I8),"",G8/I8)</f>
        <v/>
      </c>
      <c r="K8" s="162">
        <f t="array" ref="K8">IF(ISERROR(G8/L8),"",G8/L8)</f>
        <v>0</v>
      </c>
      <c r="L8" s="160">
        <v>19</v>
      </c>
      <c r="M8" s="140">
        <f t="shared" si="1"/>
        <v>0</v>
      </c>
      <c r="N8" s="161">
        <f t="shared" ref="N8:N21" si="4">SUM(O8:U8)</f>
        <v>0</v>
      </c>
      <c r="O8" s="167"/>
      <c r="P8" s="399"/>
      <c r="Q8" s="399"/>
      <c r="R8" s="399"/>
      <c r="S8" s="399"/>
      <c r="T8" s="399"/>
      <c r="U8" s="399"/>
      <c r="V8" s="163">
        <f t="shared" si="2"/>
        <v>0</v>
      </c>
      <c r="W8" s="164" t="str">
        <f t="shared" si="3"/>
        <v/>
      </c>
      <c r="X8" s="163"/>
      <c r="Y8" s="163"/>
      <c r="Z8" s="163"/>
      <c r="AA8" s="163"/>
    </row>
    <row r="9" spans="1:27" ht="20.100000000000001" hidden="1" customHeight="1">
      <c r="A9" s="168">
        <v>200039</v>
      </c>
      <c r="B9" s="166" t="s">
        <v>187</v>
      </c>
      <c r="C9" s="157" t="s">
        <v>188</v>
      </c>
      <c r="D9" s="139">
        <v>5.03</v>
      </c>
      <c r="E9" s="139"/>
      <c r="F9" s="158"/>
      <c r="G9" s="159"/>
      <c r="H9" s="392">
        <f t="shared" si="0"/>
        <v>0</v>
      </c>
      <c r="I9" s="160"/>
      <c r="J9" s="161" t="str">
        <f t="array" ref="J9">IF(ISERROR(G9/I9),"",G9/I9)</f>
        <v/>
      </c>
      <c r="K9" s="162">
        <f t="array" ref="K9">IF(ISERROR(G9/L9),"",G9/L9)</f>
        <v>0</v>
      </c>
      <c r="L9" s="160">
        <v>19</v>
      </c>
      <c r="M9" s="140">
        <f t="shared" si="1"/>
        <v>0</v>
      </c>
      <c r="N9" s="161">
        <f t="shared" si="4"/>
        <v>0</v>
      </c>
      <c r="O9" s="399"/>
      <c r="P9" s="399"/>
      <c r="Q9" s="399"/>
      <c r="R9" s="399"/>
      <c r="S9" s="399"/>
      <c r="T9" s="399"/>
      <c r="U9" s="399"/>
      <c r="V9" s="163">
        <f t="shared" si="2"/>
        <v>0</v>
      </c>
      <c r="W9" s="164" t="str">
        <f t="shared" si="3"/>
        <v/>
      </c>
      <c r="X9" s="163"/>
      <c r="Y9" s="163"/>
      <c r="Z9" s="163"/>
      <c r="AA9" s="163"/>
    </row>
    <row r="10" spans="1:27" ht="20.100000000000001" hidden="1" customHeight="1">
      <c r="A10" s="165">
        <v>200045</v>
      </c>
      <c r="B10" s="166" t="s">
        <v>189</v>
      </c>
      <c r="C10" s="157" t="s">
        <v>186</v>
      </c>
      <c r="D10" s="139">
        <v>5.03</v>
      </c>
      <c r="E10" s="139"/>
      <c r="F10" s="158"/>
      <c r="G10" s="159"/>
      <c r="H10" s="392">
        <f t="shared" si="0"/>
        <v>0</v>
      </c>
      <c r="I10" s="160"/>
      <c r="J10" s="161" t="str">
        <f t="array" ref="J10">IF(ISERROR(G10/I10),"",G10/I10)</f>
        <v/>
      </c>
      <c r="K10" s="162">
        <f t="array" ref="K10">IF(ISERROR(G10/L10),"",G10/L10)</f>
        <v>0</v>
      </c>
      <c r="L10" s="160">
        <v>19</v>
      </c>
      <c r="M10" s="140">
        <f t="shared" si="1"/>
        <v>0</v>
      </c>
      <c r="N10" s="161">
        <f t="shared" si="4"/>
        <v>0</v>
      </c>
      <c r="O10" s="399"/>
      <c r="P10" s="399"/>
      <c r="Q10" s="399"/>
      <c r="R10" s="399"/>
      <c r="S10" s="399"/>
      <c r="T10" s="399"/>
      <c r="U10" s="399"/>
      <c r="V10" s="163">
        <f t="shared" si="2"/>
        <v>0</v>
      </c>
      <c r="W10" s="164" t="str">
        <f t="shared" si="3"/>
        <v/>
      </c>
      <c r="X10" s="163"/>
      <c r="Y10" s="163"/>
      <c r="Z10" s="163"/>
      <c r="AA10" s="163"/>
    </row>
    <row r="11" spans="1:27" ht="20.100000000000001" hidden="1" customHeight="1">
      <c r="A11" s="165">
        <v>200050</v>
      </c>
      <c r="B11" s="166" t="s">
        <v>189</v>
      </c>
      <c r="C11" s="157" t="s">
        <v>190</v>
      </c>
      <c r="D11" s="139">
        <v>5.03</v>
      </c>
      <c r="E11" s="139"/>
      <c r="F11" s="158"/>
      <c r="G11" s="159"/>
      <c r="H11" s="392">
        <f t="shared" si="0"/>
        <v>0</v>
      </c>
      <c r="I11" s="160"/>
      <c r="J11" s="161" t="str">
        <f t="array" ref="J11">IF(ISERROR(G11/I11),"",G11/I11)</f>
        <v/>
      </c>
      <c r="K11" s="162">
        <f t="array" ref="K11">IF(ISERROR(G11/L11),"",G11/L11)</f>
        <v>0</v>
      </c>
      <c r="L11" s="160">
        <v>20</v>
      </c>
      <c r="M11" s="140">
        <f t="shared" si="1"/>
        <v>0</v>
      </c>
      <c r="N11" s="161">
        <f t="shared" si="4"/>
        <v>0</v>
      </c>
      <c r="O11" s="399"/>
      <c r="P11" s="399"/>
      <c r="Q11" s="399"/>
      <c r="R11" s="399"/>
      <c r="S11" s="399"/>
      <c r="T11" s="399"/>
      <c r="U11" s="399"/>
      <c r="V11" s="163">
        <f t="shared" si="2"/>
        <v>0</v>
      </c>
      <c r="W11" s="164" t="str">
        <f t="shared" si="3"/>
        <v/>
      </c>
      <c r="X11" s="163"/>
      <c r="Y11" s="163"/>
      <c r="Z11" s="163"/>
      <c r="AA11" s="163"/>
    </row>
    <row r="12" spans="1:27" ht="20.100000000000001" hidden="1" customHeight="1">
      <c r="A12" s="165">
        <v>200076</v>
      </c>
      <c r="B12" s="166" t="s">
        <v>191</v>
      </c>
      <c r="C12" s="157" t="s">
        <v>186</v>
      </c>
      <c r="D12" s="139">
        <v>5.04</v>
      </c>
      <c r="E12" s="139"/>
      <c r="F12" s="169"/>
      <c r="G12" s="170"/>
      <c r="H12" s="392">
        <f t="shared" si="0"/>
        <v>0</v>
      </c>
      <c r="I12" s="171"/>
      <c r="J12" s="161" t="str">
        <f t="array" ref="J12">IF(ISERROR(G12/I12),"",G12/I12)</f>
        <v/>
      </c>
      <c r="K12" s="162">
        <f t="array" ref="K12">IF(ISERROR(G12/L12),"",G12/L12)</f>
        <v>0</v>
      </c>
      <c r="L12" s="160">
        <v>19</v>
      </c>
      <c r="M12" s="140">
        <f t="shared" si="1"/>
        <v>0</v>
      </c>
      <c r="N12" s="161">
        <f t="shared" si="4"/>
        <v>0</v>
      </c>
      <c r="O12" s="399"/>
      <c r="P12" s="399"/>
      <c r="Q12" s="399"/>
      <c r="R12" s="399"/>
      <c r="S12" s="399"/>
      <c r="T12" s="399"/>
      <c r="U12" s="399"/>
      <c r="V12" s="163">
        <f t="shared" si="2"/>
        <v>0</v>
      </c>
      <c r="W12" s="164" t="str">
        <f t="shared" si="3"/>
        <v/>
      </c>
      <c r="X12" s="163"/>
      <c r="Y12" s="163"/>
      <c r="Z12" s="163"/>
      <c r="AA12" s="163"/>
    </row>
    <row r="13" spans="1:27" ht="20.100000000000001" hidden="1" customHeight="1">
      <c r="A13" s="172">
        <v>200898</v>
      </c>
      <c r="B13" s="166" t="s">
        <v>192</v>
      </c>
      <c r="C13" s="157" t="s">
        <v>193</v>
      </c>
      <c r="D13" s="139">
        <v>5.03</v>
      </c>
      <c r="E13" s="139"/>
      <c r="F13" s="158"/>
      <c r="G13" s="159"/>
      <c r="H13" s="392">
        <f t="shared" si="0"/>
        <v>0</v>
      </c>
      <c r="I13" s="160"/>
      <c r="J13" s="161"/>
      <c r="K13" s="162">
        <f t="array" ref="K13">IF(ISERROR(G13/L13),"",G13/L13)</f>
        <v>0</v>
      </c>
      <c r="L13" s="160">
        <v>3</v>
      </c>
      <c r="M13" s="140">
        <f t="shared" si="1"/>
        <v>0</v>
      </c>
      <c r="N13" s="161">
        <f t="shared" si="4"/>
        <v>0</v>
      </c>
      <c r="O13" s="399"/>
      <c r="P13" s="399"/>
      <c r="Q13" s="399"/>
      <c r="R13" s="399"/>
      <c r="S13" s="399"/>
      <c r="T13" s="399"/>
      <c r="U13" s="399"/>
      <c r="V13" s="163"/>
      <c r="W13" s="164"/>
      <c r="X13" s="163"/>
      <c r="Y13" s="163"/>
      <c r="Z13" s="163"/>
      <c r="AA13" s="163"/>
    </row>
    <row r="14" spans="1:27" ht="20.100000000000001" hidden="1" customHeight="1">
      <c r="A14" s="172">
        <v>200899</v>
      </c>
      <c r="B14" s="166" t="s">
        <v>192</v>
      </c>
      <c r="C14" s="157" t="s">
        <v>194</v>
      </c>
      <c r="D14" s="139">
        <v>5.03</v>
      </c>
      <c r="E14" s="139"/>
      <c r="F14" s="158"/>
      <c r="G14" s="159"/>
      <c r="H14" s="392">
        <f t="shared" si="0"/>
        <v>0</v>
      </c>
      <c r="I14" s="160"/>
      <c r="J14" s="161"/>
      <c r="K14" s="162">
        <f t="array" ref="K14">IF(ISERROR(G14/L14),"",G14/L14)</f>
        <v>0</v>
      </c>
      <c r="L14" s="160">
        <v>3</v>
      </c>
      <c r="M14" s="140">
        <f t="shared" si="1"/>
        <v>0</v>
      </c>
      <c r="N14" s="161">
        <f t="shared" si="4"/>
        <v>0</v>
      </c>
      <c r="O14" s="399"/>
      <c r="P14" s="399"/>
      <c r="Q14" s="399"/>
      <c r="R14" s="399"/>
      <c r="S14" s="399"/>
      <c r="T14" s="399"/>
      <c r="U14" s="399"/>
      <c r="V14" s="163"/>
      <c r="W14" s="164"/>
      <c r="X14" s="163"/>
      <c r="Y14" s="163"/>
      <c r="Z14" s="163"/>
      <c r="AA14" s="163"/>
    </row>
    <row r="15" spans="1:27" ht="20.100000000000001" hidden="1" customHeight="1">
      <c r="A15" s="165">
        <v>200085</v>
      </c>
      <c r="B15" s="166" t="s">
        <v>195</v>
      </c>
      <c r="C15" s="157" t="s">
        <v>196</v>
      </c>
      <c r="D15" s="139">
        <v>5.04</v>
      </c>
      <c r="E15" s="139"/>
      <c r="F15" s="173"/>
      <c r="G15" s="159"/>
      <c r="H15" s="392">
        <f t="shared" si="0"/>
        <v>0</v>
      </c>
      <c r="I15" s="392"/>
      <c r="J15" s="161" t="str">
        <f t="array" ref="J15">IF(ISERROR(G15/I15),"",G15/I15)</f>
        <v/>
      </c>
      <c r="K15" s="162">
        <f t="array" ref="K15">IF(ISERROR(G15/L15),"",G15/L15)</f>
        <v>0</v>
      </c>
      <c r="L15" s="160">
        <v>17</v>
      </c>
      <c r="M15" s="140">
        <f t="shared" si="1"/>
        <v>0</v>
      </c>
      <c r="N15" s="161">
        <f t="shared" si="4"/>
        <v>0</v>
      </c>
      <c r="O15" s="399"/>
      <c r="P15" s="399"/>
      <c r="Q15" s="399"/>
      <c r="R15" s="399"/>
      <c r="S15" s="399"/>
      <c r="T15" s="399"/>
      <c r="U15" s="399"/>
      <c r="V15" s="163">
        <f>SUM(X15:AA15)</f>
        <v>0</v>
      </c>
      <c r="W15" s="164" t="str">
        <f>IF(ISERROR(V15/G15),"",V15/G15)</f>
        <v/>
      </c>
      <c r="X15" s="163"/>
      <c r="Y15" s="163"/>
      <c r="Z15" s="163"/>
      <c r="AA15" s="163"/>
    </row>
    <row r="16" spans="1:27" ht="20.100000000000001" hidden="1" customHeight="1">
      <c r="A16" s="165">
        <v>200087</v>
      </c>
      <c r="B16" s="166" t="s">
        <v>195</v>
      </c>
      <c r="C16" s="157" t="s">
        <v>197</v>
      </c>
      <c r="D16" s="139">
        <v>5.04</v>
      </c>
      <c r="E16" s="139"/>
      <c r="F16" s="157"/>
      <c r="G16" s="159"/>
      <c r="H16" s="392">
        <f t="shared" si="0"/>
        <v>0</v>
      </c>
      <c r="I16" s="392"/>
      <c r="J16" s="161" t="str">
        <f t="array" ref="J16">IF(ISERROR(G16/I16),"",G16/I16)</f>
        <v/>
      </c>
      <c r="K16" s="162">
        <f t="array" ref="K16">IF(ISERROR(G16/L16),"",G16/L16)</f>
        <v>0</v>
      </c>
      <c r="L16" s="160">
        <v>17</v>
      </c>
      <c r="M16" s="140">
        <f t="shared" si="1"/>
        <v>0</v>
      </c>
      <c r="N16" s="161">
        <f t="shared" si="4"/>
        <v>0</v>
      </c>
      <c r="O16" s="399"/>
      <c r="P16" s="399"/>
      <c r="Q16" s="399"/>
      <c r="R16" s="399"/>
      <c r="S16" s="399"/>
      <c r="T16" s="399"/>
      <c r="U16" s="399"/>
      <c r="V16" s="163">
        <f>SUM(X16:AA16)</f>
        <v>0</v>
      </c>
      <c r="W16" s="164" t="str">
        <f>IF(ISERROR(V16/G16),"",V16/G16)</f>
        <v/>
      </c>
      <c r="X16" s="163"/>
      <c r="Y16" s="163"/>
      <c r="Z16" s="163"/>
      <c r="AA16" s="163"/>
    </row>
    <row r="17" spans="1:27" ht="20.100000000000001" hidden="1" customHeight="1">
      <c r="A17" s="172">
        <v>201060</v>
      </c>
      <c r="B17" s="166" t="s">
        <v>198</v>
      </c>
      <c r="C17" s="157" t="s">
        <v>199</v>
      </c>
      <c r="D17" s="139">
        <v>5.03</v>
      </c>
      <c r="E17" s="139"/>
      <c r="F17" s="158"/>
      <c r="G17" s="159"/>
      <c r="H17" s="392">
        <f t="shared" si="0"/>
        <v>0</v>
      </c>
      <c r="I17" s="160"/>
      <c r="J17" s="161" t="str">
        <f t="array" ref="J17">IF(ISERROR(G17/I17),"",G17/I17)</f>
        <v/>
      </c>
      <c r="K17" s="162">
        <f t="array" ref="K17">IF(ISERROR(G17/L17),"",G17/L17)</f>
        <v>0</v>
      </c>
      <c r="L17" s="160">
        <v>17</v>
      </c>
      <c r="M17" s="140">
        <f t="shared" si="1"/>
        <v>0</v>
      </c>
      <c r="N17" s="161">
        <f t="shared" si="4"/>
        <v>0</v>
      </c>
      <c r="O17" s="399"/>
      <c r="P17" s="399"/>
      <c r="Q17" s="399"/>
      <c r="R17" s="399"/>
      <c r="S17" s="399"/>
      <c r="T17" s="399"/>
      <c r="U17" s="399"/>
      <c r="V17" s="163"/>
      <c r="W17" s="164"/>
      <c r="X17" s="163"/>
      <c r="Y17" s="163"/>
      <c r="Z17" s="163"/>
      <c r="AA17" s="163"/>
    </row>
    <row r="18" spans="1:27" ht="20.100000000000001" hidden="1" customHeight="1">
      <c r="A18" s="172">
        <v>201061</v>
      </c>
      <c r="B18" s="166" t="s">
        <v>198</v>
      </c>
      <c r="C18" s="157" t="s">
        <v>200</v>
      </c>
      <c r="D18" s="139">
        <v>5.03</v>
      </c>
      <c r="E18" s="139"/>
      <c r="F18" s="158"/>
      <c r="G18" s="159"/>
      <c r="H18" s="392">
        <f t="shared" si="0"/>
        <v>0</v>
      </c>
      <c r="I18" s="160"/>
      <c r="J18" s="161" t="str">
        <f t="array" ref="J18">IF(ISERROR(G18/I18),"",G18/I18)</f>
        <v/>
      </c>
      <c r="K18" s="162">
        <f t="array" ref="K18">IF(ISERROR(G18/L18),"",G18/L18)</f>
        <v>0</v>
      </c>
      <c r="L18" s="160">
        <v>17</v>
      </c>
      <c r="M18" s="140">
        <f t="shared" si="1"/>
        <v>0</v>
      </c>
      <c r="N18" s="161">
        <f t="shared" si="4"/>
        <v>0</v>
      </c>
      <c r="O18" s="399"/>
      <c r="P18" s="399"/>
      <c r="Q18" s="399"/>
      <c r="R18" s="399"/>
      <c r="S18" s="399"/>
      <c r="T18" s="399"/>
      <c r="U18" s="399"/>
      <c r="V18" s="163"/>
      <c r="W18" s="164"/>
      <c r="X18" s="163"/>
      <c r="Y18" s="163"/>
      <c r="Z18" s="163"/>
      <c r="AA18" s="163"/>
    </row>
    <row r="19" spans="1:27" ht="20.100000000000001" hidden="1" customHeight="1">
      <c r="A19" s="165">
        <v>200171</v>
      </c>
      <c r="B19" s="166" t="s">
        <v>203</v>
      </c>
      <c r="C19" s="157" t="s">
        <v>196</v>
      </c>
      <c r="D19" s="139">
        <v>5.0599999999999996</v>
      </c>
      <c r="E19" s="139"/>
      <c r="F19" s="158"/>
      <c r="G19" s="188"/>
      <c r="H19" s="392">
        <f t="shared" si="0"/>
        <v>0</v>
      </c>
      <c r="I19" s="160"/>
      <c r="J19" s="161" t="str">
        <f t="array" ref="J19">IF(ISERROR(G19/I19),"",G19/I19)</f>
        <v/>
      </c>
      <c r="K19" s="162">
        <f t="array" ref="K19">IF(ISERROR(G19/L19),"",G19/L19)</f>
        <v>0</v>
      </c>
      <c r="L19" s="160">
        <v>19</v>
      </c>
      <c r="M19" s="140">
        <f t="shared" si="1"/>
        <v>0</v>
      </c>
      <c r="N19" s="161">
        <f t="shared" si="4"/>
        <v>0</v>
      </c>
      <c r="O19" s="399"/>
      <c r="P19" s="399"/>
      <c r="Q19" s="399"/>
      <c r="R19" s="399"/>
      <c r="S19" s="399"/>
      <c r="T19" s="399"/>
      <c r="U19" s="399"/>
      <c r="V19" s="163">
        <f t="shared" ref="V19:V21" si="5">SUM(X19:AA19)</f>
        <v>0</v>
      </c>
      <c r="W19" s="164" t="str">
        <f t="shared" ref="W19:W21" si="6">IF(ISERROR(V19/G19),"",V19/G19)</f>
        <v/>
      </c>
      <c r="X19" s="163"/>
      <c r="Y19" s="163"/>
      <c r="Z19" s="163"/>
      <c r="AA19" s="163"/>
    </row>
    <row r="20" spans="1:27" ht="20.100000000000001" customHeight="1">
      <c r="A20" s="165">
        <v>200009</v>
      </c>
      <c r="B20" s="166" t="s">
        <v>204</v>
      </c>
      <c r="C20" s="157" t="s">
        <v>196</v>
      </c>
      <c r="D20" s="139">
        <v>5.09</v>
      </c>
      <c r="E20" s="139"/>
      <c r="F20" s="158"/>
      <c r="G20" s="159"/>
      <c r="H20" s="392">
        <f t="shared" si="0"/>
        <v>0</v>
      </c>
      <c r="I20" s="160"/>
      <c r="J20" s="161" t="str">
        <f t="array" ref="J20">IF(ISERROR(G20/I20),"",G20/I20)</f>
        <v/>
      </c>
      <c r="K20" s="162">
        <f t="array" ref="K20">IF(ISERROR(G20/L20),"",G20/L20)</f>
        <v>0</v>
      </c>
      <c r="L20" s="160">
        <v>23</v>
      </c>
      <c r="M20" s="140">
        <f t="shared" si="1"/>
        <v>0</v>
      </c>
      <c r="N20" s="161">
        <f t="shared" si="4"/>
        <v>0</v>
      </c>
      <c r="O20" s="399"/>
      <c r="P20" s="399"/>
      <c r="Q20" s="399"/>
      <c r="R20" s="399"/>
      <c r="S20" s="399"/>
      <c r="T20" s="399"/>
      <c r="U20" s="399"/>
      <c r="V20" s="163">
        <f t="shared" si="5"/>
        <v>0</v>
      </c>
      <c r="W20" s="164" t="str">
        <f t="shared" si="6"/>
        <v/>
      </c>
      <c r="X20" s="163"/>
      <c r="Y20" s="163"/>
      <c r="Z20" s="163"/>
      <c r="AA20" s="163"/>
    </row>
    <row r="21" spans="1:27" ht="20.100000000000001" hidden="1" customHeight="1">
      <c r="A21" s="165">
        <v>200010</v>
      </c>
      <c r="B21" s="166" t="s">
        <v>204</v>
      </c>
      <c r="C21" s="157" t="s">
        <v>197</v>
      </c>
      <c r="D21" s="139">
        <v>5.09</v>
      </c>
      <c r="E21" s="139"/>
      <c r="F21" s="158"/>
      <c r="G21" s="159"/>
      <c r="H21" s="392">
        <f t="shared" si="0"/>
        <v>0</v>
      </c>
      <c r="I21" s="160"/>
      <c r="J21" s="161" t="str">
        <f t="array" ref="J21">IF(ISERROR(G21/I21),"",G21/I21)</f>
        <v/>
      </c>
      <c r="K21" s="162">
        <f t="array" ref="K21">IF(ISERROR(G21/L21),"",G21/L21)</f>
        <v>0</v>
      </c>
      <c r="L21" s="160">
        <v>23</v>
      </c>
      <c r="M21" s="140">
        <f t="shared" si="1"/>
        <v>0</v>
      </c>
      <c r="N21" s="161">
        <f t="shared" si="4"/>
        <v>0</v>
      </c>
      <c r="O21" s="399"/>
      <c r="P21" s="399"/>
      <c r="Q21" s="399"/>
      <c r="R21" s="399"/>
      <c r="S21" s="399"/>
      <c r="T21" s="399"/>
      <c r="U21" s="399"/>
      <c r="V21" s="163">
        <f t="shared" si="5"/>
        <v>0</v>
      </c>
      <c r="W21" s="164" t="str">
        <f t="shared" si="6"/>
        <v/>
      </c>
      <c r="X21" s="163"/>
      <c r="Y21" s="163"/>
      <c r="Z21" s="163"/>
      <c r="AA21" s="163"/>
    </row>
    <row r="22" spans="1:27" ht="20.100000000000001" hidden="1" customHeight="1">
      <c r="A22" s="165">
        <v>200342</v>
      </c>
      <c r="B22" s="175" t="s">
        <v>205</v>
      </c>
      <c r="C22" s="397" t="s">
        <v>197</v>
      </c>
      <c r="D22" s="139">
        <v>4.8</v>
      </c>
      <c r="E22" s="139"/>
      <c r="F22" s="158"/>
      <c r="G22" s="159"/>
      <c r="H22" s="392">
        <f t="shared" si="0"/>
        <v>0</v>
      </c>
      <c r="I22" s="160"/>
      <c r="J22" s="161" t="str">
        <f t="array" ref="J22">IF(ISERROR(G22/I22),"",G22/I22)</f>
        <v/>
      </c>
      <c r="K22" s="162">
        <f t="array" ref="K22">IF(ISERROR(G22/L22),"",G22/L22)</f>
        <v>0</v>
      </c>
      <c r="L22" s="160">
        <v>4</v>
      </c>
      <c r="M22" s="140">
        <f t="shared" si="1"/>
        <v>0</v>
      </c>
      <c r="N22" s="161"/>
      <c r="O22" s="399"/>
      <c r="P22" s="399"/>
      <c r="Q22" s="399"/>
      <c r="R22" s="399"/>
      <c r="S22" s="399"/>
      <c r="T22" s="399"/>
      <c r="U22" s="399"/>
      <c r="V22" s="163"/>
      <c r="W22" s="164"/>
      <c r="X22" s="163"/>
      <c r="Y22" s="163"/>
      <c r="Z22" s="163"/>
      <c r="AA22" s="163"/>
    </row>
    <row r="23" spans="1:27" ht="20.100000000000001" hidden="1" customHeight="1">
      <c r="A23" s="165">
        <v>200341</v>
      </c>
      <c r="B23" s="175" t="s">
        <v>205</v>
      </c>
      <c r="C23" s="397" t="s">
        <v>194</v>
      </c>
      <c r="D23" s="139">
        <v>4.8</v>
      </c>
      <c r="E23" s="139"/>
      <c r="F23" s="158"/>
      <c r="G23" s="159"/>
      <c r="H23" s="392">
        <f t="shared" si="0"/>
        <v>0</v>
      </c>
      <c r="I23" s="160"/>
      <c r="J23" s="161" t="str">
        <f t="array" ref="J23">IF(ISERROR(G23/I23),"",G23/I23)</f>
        <v/>
      </c>
      <c r="K23" s="162">
        <f t="array" ref="K23">IF(ISERROR(G23/L23),"",G23/L23)</f>
        <v>0</v>
      </c>
      <c r="L23" s="160">
        <v>4</v>
      </c>
      <c r="M23" s="140">
        <f t="shared" si="1"/>
        <v>0</v>
      </c>
      <c r="N23" s="161"/>
      <c r="O23" s="399"/>
      <c r="P23" s="399"/>
      <c r="Q23" s="399"/>
      <c r="R23" s="399"/>
      <c r="S23" s="399"/>
      <c r="T23" s="399"/>
      <c r="U23" s="399"/>
      <c r="V23" s="163"/>
      <c r="W23" s="164"/>
      <c r="X23" s="163"/>
      <c r="Y23" s="163"/>
      <c r="Z23" s="163"/>
      <c r="AA23" s="163"/>
    </row>
    <row r="24" spans="1:27" ht="20.100000000000001" hidden="1" customHeight="1">
      <c r="A24" s="165">
        <v>200343</v>
      </c>
      <c r="B24" s="175" t="s">
        <v>205</v>
      </c>
      <c r="C24" s="397" t="s">
        <v>186</v>
      </c>
      <c r="D24" s="139">
        <v>4.8</v>
      </c>
      <c r="E24" s="139"/>
      <c r="F24" s="158"/>
      <c r="G24" s="159"/>
      <c r="H24" s="392">
        <f t="shared" si="0"/>
        <v>0</v>
      </c>
      <c r="I24" s="160"/>
      <c r="J24" s="161" t="str">
        <f t="array" ref="J24">IF(ISERROR(G24/I24),"",G24/I24)</f>
        <v/>
      </c>
      <c r="K24" s="162">
        <f t="array" ref="K24">IF(ISERROR(G24/L24),"",G24/L24)</f>
        <v>0</v>
      </c>
      <c r="L24" s="160">
        <v>4</v>
      </c>
      <c r="M24" s="140">
        <f t="shared" si="1"/>
        <v>0</v>
      </c>
      <c r="N24" s="161"/>
      <c r="O24" s="399"/>
      <c r="P24" s="399"/>
      <c r="Q24" s="399"/>
      <c r="R24" s="399"/>
      <c r="S24" s="399"/>
      <c r="T24" s="399"/>
      <c r="U24" s="399"/>
      <c r="V24" s="163"/>
      <c r="W24" s="164"/>
      <c r="X24" s="163"/>
      <c r="Y24" s="163"/>
      <c r="Z24" s="163"/>
      <c r="AA24" s="163"/>
    </row>
    <row r="25" spans="1:27" ht="20.100000000000001" hidden="1" customHeight="1">
      <c r="A25" s="165">
        <v>200344</v>
      </c>
      <c r="B25" s="175" t="s">
        <v>205</v>
      </c>
      <c r="C25" s="397" t="s">
        <v>206</v>
      </c>
      <c r="D25" s="139">
        <v>4.8</v>
      </c>
      <c r="E25" s="139"/>
      <c r="F25" s="158"/>
      <c r="G25" s="159"/>
      <c r="H25" s="392">
        <f t="shared" si="0"/>
        <v>0</v>
      </c>
      <c r="I25" s="160"/>
      <c r="J25" s="161" t="str">
        <f t="array" ref="J25">IF(ISERROR(G25/I25),"",G25/I25)</f>
        <v/>
      </c>
      <c r="K25" s="162">
        <f t="array" ref="K25">IF(ISERROR(G25/L25),"",G25/L25)</f>
        <v>0</v>
      </c>
      <c r="L25" s="160">
        <v>4</v>
      </c>
      <c r="M25" s="140">
        <f t="shared" si="1"/>
        <v>0</v>
      </c>
      <c r="N25" s="161"/>
      <c r="O25" s="399"/>
      <c r="P25" s="399"/>
      <c r="Q25" s="399"/>
      <c r="R25" s="399"/>
      <c r="S25" s="399"/>
      <c r="T25" s="399"/>
      <c r="U25" s="399"/>
      <c r="V25" s="163"/>
      <c r="W25" s="164"/>
      <c r="X25" s="163"/>
      <c r="Y25" s="163"/>
      <c r="Z25" s="163"/>
      <c r="AA25" s="163"/>
    </row>
    <row r="26" spans="1:27" ht="20.100000000000001" hidden="1" customHeight="1">
      <c r="A26" s="157">
        <v>200105</v>
      </c>
      <c r="B26" s="175" t="s">
        <v>207</v>
      </c>
      <c r="C26" s="157" t="s">
        <v>197</v>
      </c>
      <c r="D26" s="139">
        <v>4.99</v>
      </c>
      <c r="E26" s="139"/>
      <c r="F26" s="158"/>
      <c r="G26" s="159"/>
      <c r="H26" s="392">
        <f t="shared" si="0"/>
        <v>0</v>
      </c>
      <c r="I26" s="160"/>
      <c r="J26" s="161" t="str">
        <f t="array" ref="J26">IF(ISERROR(G26/I26),"",G26/I26)</f>
        <v/>
      </c>
      <c r="K26" s="162">
        <f t="array" ref="K26">IF(ISERROR(G26/L26),"",G26/L26)</f>
        <v>0</v>
      </c>
      <c r="L26" s="160">
        <v>23.5</v>
      </c>
      <c r="M26" s="140">
        <f t="shared" si="1"/>
        <v>0</v>
      </c>
      <c r="N26" s="161">
        <f t="shared" ref="N26:N27" si="7">SUM(O26:U26)</f>
        <v>0</v>
      </c>
      <c r="O26" s="399"/>
      <c r="P26" s="399"/>
      <c r="Q26" s="399"/>
      <c r="R26" s="399"/>
      <c r="S26" s="399"/>
      <c r="T26" s="399"/>
      <c r="U26" s="399"/>
      <c r="V26" s="163">
        <f t="shared" ref="V26:V27" si="8">SUM(X26:AA26)</f>
        <v>0</v>
      </c>
      <c r="W26" s="164" t="str">
        <f t="shared" ref="W26:W29" si="9">IF(ISERROR(V26/G26),"",V26/G26)</f>
        <v/>
      </c>
      <c r="X26" s="163"/>
      <c r="Y26" s="163"/>
      <c r="Z26" s="163"/>
      <c r="AA26" s="163"/>
    </row>
    <row r="27" spans="1:27" ht="20.100000000000001" hidden="1" customHeight="1">
      <c r="A27" s="157">
        <v>200106</v>
      </c>
      <c r="B27" s="175" t="s">
        <v>207</v>
      </c>
      <c r="C27" s="157" t="s">
        <v>196</v>
      </c>
      <c r="D27" s="139">
        <v>4.99</v>
      </c>
      <c r="E27" s="139"/>
      <c r="F27" s="176"/>
      <c r="G27" s="159"/>
      <c r="H27" s="392">
        <f t="shared" si="0"/>
        <v>0</v>
      </c>
      <c r="I27" s="160"/>
      <c r="J27" s="161" t="str">
        <f t="array" ref="J27">IF(ISERROR(G27/I27),"",G27/I27)</f>
        <v/>
      </c>
      <c r="K27" s="162">
        <f t="array" ref="K27">IF(ISERROR(G27/L27),"",G27/L27)</f>
        <v>0</v>
      </c>
      <c r="L27" s="160">
        <v>23.5</v>
      </c>
      <c r="M27" s="140">
        <f t="shared" si="1"/>
        <v>0</v>
      </c>
      <c r="N27" s="161">
        <f t="shared" si="7"/>
        <v>0</v>
      </c>
      <c r="O27" s="399"/>
      <c r="P27" s="399"/>
      <c r="Q27" s="399"/>
      <c r="R27" s="399"/>
      <c r="S27" s="399"/>
      <c r="T27" s="399"/>
      <c r="U27" s="399"/>
      <c r="V27" s="163">
        <f t="shared" si="8"/>
        <v>0</v>
      </c>
      <c r="W27" s="164" t="str">
        <f t="shared" si="9"/>
        <v/>
      </c>
      <c r="X27" s="163"/>
      <c r="Y27" s="163"/>
      <c r="Z27" s="163"/>
      <c r="AA27" s="163"/>
    </row>
    <row r="28" spans="1:27" ht="20.100000000000001" customHeight="1">
      <c r="A28" s="465" t="s">
        <v>208</v>
      </c>
      <c r="B28" s="466"/>
      <c r="C28" s="400" t="s">
        <v>209</v>
      </c>
      <c r="D28" s="177"/>
      <c r="E28" s="177"/>
      <c r="F28" s="178"/>
      <c r="G28" s="179">
        <f>SUM(G7:G27)</f>
        <v>0</v>
      </c>
      <c r="H28" s="180">
        <f>SUM(H7:H27)</f>
        <v>0</v>
      </c>
      <c r="I28" s="180">
        <f>SUM(I7:I27)</f>
        <v>0</v>
      </c>
      <c r="J28" s="161" t="str">
        <f t="array" ref="J28">IF(ISERROR(G28/I28),"",G28/I28)</f>
        <v/>
      </c>
      <c r="K28" s="180">
        <f>SUM(K7:K27)</f>
        <v>0</v>
      </c>
      <c r="L28" s="181"/>
      <c r="M28" s="180">
        <f t="shared" ref="M28:V28" si="10">SUM(M7:M27)</f>
        <v>0</v>
      </c>
      <c r="N28" s="180">
        <f t="shared" si="10"/>
        <v>0</v>
      </c>
      <c r="O28" s="182">
        <f t="shared" si="10"/>
        <v>0</v>
      </c>
      <c r="P28" s="182">
        <f t="shared" si="10"/>
        <v>0</v>
      </c>
      <c r="Q28" s="182">
        <f t="shared" si="10"/>
        <v>0</v>
      </c>
      <c r="R28" s="182">
        <f t="shared" si="10"/>
        <v>0</v>
      </c>
      <c r="S28" s="182">
        <f t="shared" si="10"/>
        <v>0</v>
      </c>
      <c r="T28" s="182">
        <f t="shared" si="10"/>
        <v>0</v>
      </c>
      <c r="U28" s="182">
        <f t="shared" si="10"/>
        <v>0</v>
      </c>
      <c r="V28" s="183">
        <f t="shared" si="10"/>
        <v>0</v>
      </c>
      <c r="W28" s="164" t="str">
        <f t="shared" si="9"/>
        <v/>
      </c>
      <c r="X28" s="183">
        <f>SUM(X7:X27)</f>
        <v>0</v>
      </c>
      <c r="Y28" s="183">
        <f>SUM(Y7:Y27)</f>
        <v>0</v>
      </c>
      <c r="Z28" s="183">
        <f>SUM(Z7:Z27)</f>
        <v>0</v>
      </c>
      <c r="AA28" s="183">
        <f>SUM(AA7:AA27)</f>
        <v>0</v>
      </c>
    </row>
    <row r="29" spans="1:27" ht="20.100000000000001" customHeight="1">
      <c r="A29" s="184">
        <v>200011</v>
      </c>
      <c r="B29" s="391" t="s">
        <v>213</v>
      </c>
      <c r="C29" s="157" t="s">
        <v>206</v>
      </c>
      <c r="D29" s="139">
        <v>5.03</v>
      </c>
      <c r="E29" s="139"/>
      <c r="F29" s="158"/>
      <c r="G29" s="159"/>
      <c r="H29" s="392">
        <f t="shared" ref="H29:H85" si="11">D29*G29</f>
        <v>0</v>
      </c>
      <c r="I29" s="160"/>
      <c r="J29" s="161" t="str">
        <f t="array" ref="J29">IF(ISERROR(G29/I29),"",G29/I29)</f>
        <v/>
      </c>
      <c r="K29" s="162">
        <f t="array" ref="K29">IF(ISERROR(G29/L29),"",G29/L29)</f>
        <v>0</v>
      </c>
      <c r="L29" s="160">
        <v>52</v>
      </c>
      <c r="M29" s="140">
        <f t="shared" ref="M29" si="12">IF(ISERROR(I29-K29),"",I29-K29)</f>
        <v>0</v>
      </c>
      <c r="N29" s="161">
        <f t="shared" ref="N29" si="13">SUM(O29:U29)</f>
        <v>0</v>
      </c>
      <c r="O29" s="395"/>
      <c r="P29" s="395"/>
      <c r="Q29" s="395"/>
      <c r="R29" s="395"/>
      <c r="S29" s="395"/>
      <c r="T29" s="395"/>
      <c r="U29" s="395"/>
      <c r="V29" s="163">
        <f t="shared" ref="V29" si="14">SUM(X29:AA29)</f>
        <v>0</v>
      </c>
      <c r="W29" s="164" t="str">
        <f t="shared" si="9"/>
        <v/>
      </c>
      <c r="X29" s="163"/>
      <c r="Y29" s="163"/>
      <c r="Z29" s="163"/>
      <c r="AA29" s="163"/>
    </row>
    <row r="30" spans="1:27" ht="20.100000000000001" hidden="1" customHeight="1">
      <c r="A30" s="184">
        <v>201402</v>
      </c>
      <c r="B30" s="391" t="s">
        <v>454</v>
      </c>
      <c r="C30" s="232" t="s">
        <v>456</v>
      </c>
      <c r="D30" s="139">
        <v>5.03</v>
      </c>
      <c r="E30" s="139"/>
      <c r="F30" s="158"/>
      <c r="G30" s="159"/>
      <c r="H30" s="392">
        <f t="shared" si="11"/>
        <v>0</v>
      </c>
      <c r="I30" s="160"/>
      <c r="J30" s="161"/>
      <c r="K30" s="162">
        <f t="array" ref="K30">IF(ISERROR(G30/L30),"",G30/L30)</f>
        <v>0</v>
      </c>
      <c r="L30" s="160">
        <v>52</v>
      </c>
      <c r="M30" s="140"/>
      <c r="N30" s="161"/>
      <c r="O30" s="395"/>
      <c r="P30" s="395"/>
      <c r="Q30" s="395"/>
      <c r="R30" s="395"/>
      <c r="S30" s="395"/>
      <c r="T30" s="395"/>
      <c r="U30" s="395"/>
      <c r="V30" s="163"/>
      <c r="W30" s="164"/>
      <c r="X30" s="163"/>
      <c r="Y30" s="163"/>
      <c r="Z30" s="163"/>
      <c r="AA30" s="163"/>
    </row>
    <row r="31" spans="1:27" ht="20.100000000000001" hidden="1" customHeight="1">
      <c r="A31" s="184">
        <v>200012</v>
      </c>
      <c r="B31" s="391" t="s">
        <v>213</v>
      </c>
      <c r="C31" s="157" t="s">
        <v>193</v>
      </c>
      <c r="D31" s="139">
        <v>5.03</v>
      </c>
      <c r="E31" s="139"/>
      <c r="F31" s="158"/>
      <c r="G31" s="159"/>
      <c r="H31" s="392">
        <f t="shared" si="11"/>
        <v>0</v>
      </c>
      <c r="I31" s="160"/>
      <c r="J31" s="161" t="str">
        <f t="array" ref="J31">IF(ISERROR(G31/I31),"",G31/I31)</f>
        <v/>
      </c>
      <c r="K31" s="162">
        <f t="array" ref="K31">IF(ISERROR(G31/L31),"",G31/L31)</f>
        <v>0</v>
      </c>
      <c r="L31" s="160">
        <v>52</v>
      </c>
      <c r="M31" s="140">
        <f t="shared" ref="M31:M33" si="15">IF(ISERROR(I31-K31),"",I31-K31)</f>
        <v>0</v>
      </c>
      <c r="N31" s="161">
        <f t="shared" ref="N31:N33" si="16">SUM(O31:U31)</f>
        <v>0</v>
      </c>
      <c r="O31" s="395"/>
      <c r="P31" s="395"/>
      <c r="Q31" s="395"/>
      <c r="R31" s="395"/>
      <c r="S31" s="395"/>
      <c r="T31" s="395"/>
      <c r="U31" s="395"/>
      <c r="V31" s="163">
        <f t="shared" ref="V31:V33" si="17">SUM(X31:AA31)</f>
        <v>0</v>
      </c>
      <c r="W31" s="164" t="str">
        <f t="shared" ref="W31:W33" si="18">IF(ISERROR(V31/G31),"",V31/G31)</f>
        <v/>
      </c>
      <c r="X31" s="163"/>
      <c r="Y31" s="163"/>
      <c r="Z31" s="163"/>
      <c r="AA31" s="163"/>
    </row>
    <row r="32" spans="1:27" ht="20.100000000000001" hidden="1" customHeight="1">
      <c r="A32" s="184">
        <v>200013</v>
      </c>
      <c r="B32" s="391" t="s">
        <v>213</v>
      </c>
      <c r="C32" s="157" t="s">
        <v>210</v>
      </c>
      <c r="D32" s="139">
        <v>5.03</v>
      </c>
      <c r="E32" s="139"/>
      <c r="F32" s="158"/>
      <c r="G32" s="159"/>
      <c r="H32" s="392">
        <f t="shared" si="11"/>
        <v>0</v>
      </c>
      <c r="I32" s="160"/>
      <c r="J32" s="161" t="str">
        <f t="array" ref="J32">IF(ISERROR(G32/I32),"",G32/I32)</f>
        <v/>
      </c>
      <c r="K32" s="162">
        <f t="array" ref="K32">IF(ISERROR(G32/L32),"",G32/L32)</f>
        <v>0</v>
      </c>
      <c r="L32" s="160">
        <v>52</v>
      </c>
      <c r="M32" s="140">
        <f t="shared" si="15"/>
        <v>0</v>
      </c>
      <c r="N32" s="161">
        <f t="shared" si="16"/>
        <v>0</v>
      </c>
      <c r="O32" s="395"/>
      <c r="P32" s="395"/>
      <c r="Q32" s="395"/>
      <c r="R32" s="395"/>
      <c r="S32" s="395"/>
      <c r="T32" s="395"/>
      <c r="U32" s="395"/>
      <c r="V32" s="163">
        <f t="shared" si="17"/>
        <v>0</v>
      </c>
      <c r="W32" s="164" t="str">
        <f t="shared" si="18"/>
        <v/>
      </c>
      <c r="X32" s="163"/>
      <c r="Y32" s="163"/>
      <c r="Z32" s="163"/>
      <c r="AA32" s="163"/>
    </row>
    <row r="33" spans="1:27" ht="20.100000000000001" customHeight="1">
      <c r="A33" s="184">
        <v>200016</v>
      </c>
      <c r="B33" s="391" t="s">
        <v>213</v>
      </c>
      <c r="C33" s="157" t="s">
        <v>214</v>
      </c>
      <c r="D33" s="139">
        <v>5.03</v>
      </c>
      <c r="E33" s="139"/>
      <c r="F33" s="158"/>
      <c r="G33" s="159"/>
      <c r="H33" s="392">
        <f t="shared" si="11"/>
        <v>0</v>
      </c>
      <c r="I33" s="160"/>
      <c r="J33" s="161" t="str">
        <f t="array" ref="J33">IF(ISERROR(G33/I33),"",G33/I33)</f>
        <v/>
      </c>
      <c r="K33" s="162">
        <f t="array" ref="K33">IF(ISERROR(G33/L33),"",G33/L33)</f>
        <v>0</v>
      </c>
      <c r="L33" s="160">
        <v>52</v>
      </c>
      <c r="M33" s="140">
        <f t="shared" si="15"/>
        <v>0</v>
      </c>
      <c r="N33" s="161">
        <f t="shared" si="16"/>
        <v>0</v>
      </c>
      <c r="O33" s="395"/>
      <c r="P33" s="395"/>
      <c r="Q33" s="395"/>
      <c r="R33" s="395"/>
      <c r="S33" s="395"/>
      <c r="T33" s="395"/>
      <c r="U33" s="395"/>
      <c r="V33" s="163">
        <f t="shared" si="17"/>
        <v>0</v>
      </c>
      <c r="W33" s="164" t="str">
        <f t="shared" si="18"/>
        <v/>
      </c>
      <c r="X33" s="163"/>
      <c r="Y33" s="163"/>
      <c r="Z33" s="163"/>
      <c r="AA33" s="163"/>
    </row>
    <row r="34" spans="1:27" ht="20.100000000000001" hidden="1" customHeight="1">
      <c r="A34" s="184">
        <v>201148</v>
      </c>
      <c r="B34" s="391" t="s">
        <v>440</v>
      </c>
      <c r="C34" s="232" t="s">
        <v>441</v>
      </c>
      <c r="D34" s="139">
        <v>5.03</v>
      </c>
      <c r="E34" s="139"/>
      <c r="F34" s="158"/>
      <c r="G34" s="159"/>
      <c r="H34" s="392">
        <f t="shared" si="11"/>
        <v>0</v>
      </c>
      <c r="I34" s="160"/>
      <c r="J34" s="161"/>
      <c r="K34" s="162"/>
      <c r="L34" s="160">
        <v>52</v>
      </c>
      <c r="M34" s="140"/>
      <c r="N34" s="161"/>
      <c r="O34" s="395"/>
      <c r="P34" s="395"/>
      <c r="Q34" s="395"/>
      <c r="R34" s="395"/>
      <c r="S34" s="395"/>
      <c r="T34" s="395"/>
      <c r="U34" s="395"/>
      <c r="V34" s="163"/>
      <c r="W34" s="164"/>
      <c r="X34" s="163"/>
      <c r="Y34" s="163"/>
      <c r="Z34" s="163"/>
      <c r="AA34" s="163"/>
    </row>
    <row r="35" spans="1:27" ht="20.100000000000001" hidden="1" customHeight="1">
      <c r="A35" s="184">
        <v>201149</v>
      </c>
      <c r="B35" s="391" t="s">
        <v>440</v>
      </c>
      <c r="C35" s="232" t="s">
        <v>442</v>
      </c>
      <c r="D35" s="139">
        <v>5.03</v>
      </c>
      <c r="E35" s="139"/>
      <c r="F35" s="158"/>
      <c r="G35" s="159"/>
      <c r="H35" s="392">
        <f t="shared" si="11"/>
        <v>0</v>
      </c>
      <c r="I35" s="160"/>
      <c r="J35" s="161"/>
      <c r="K35" s="162"/>
      <c r="L35" s="160">
        <v>52</v>
      </c>
      <c r="M35" s="140"/>
      <c r="N35" s="161"/>
      <c r="O35" s="395"/>
      <c r="P35" s="395"/>
      <c r="Q35" s="395"/>
      <c r="R35" s="395"/>
      <c r="S35" s="395"/>
      <c r="T35" s="395"/>
      <c r="U35" s="395"/>
      <c r="V35" s="163"/>
      <c r="W35" s="164"/>
      <c r="X35" s="163"/>
      <c r="Y35" s="163"/>
      <c r="Z35" s="163"/>
      <c r="AA35" s="163"/>
    </row>
    <row r="36" spans="1:27" ht="20.100000000000001" hidden="1" customHeight="1">
      <c r="A36" s="184">
        <v>201150</v>
      </c>
      <c r="B36" s="391" t="s">
        <v>440</v>
      </c>
      <c r="C36" s="232" t="s">
        <v>61</v>
      </c>
      <c r="D36" s="139">
        <v>5.03</v>
      </c>
      <c r="E36" s="139"/>
      <c r="F36" s="158"/>
      <c r="G36" s="159"/>
      <c r="H36" s="392">
        <f t="shared" si="11"/>
        <v>0</v>
      </c>
      <c r="I36" s="160"/>
      <c r="J36" s="161"/>
      <c r="K36" s="162"/>
      <c r="L36" s="160">
        <v>52</v>
      </c>
      <c r="M36" s="140"/>
      <c r="N36" s="161"/>
      <c r="O36" s="395"/>
      <c r="P36" s="395"/>
      <c r="Q36" s="395"/>
      <c r="R36" s="395"/>
      <c r="S36" s="395"/>
      <c r="T36" s="395"/>
      <c r="U36" s="395"/>
      <c r="V36" s="163"/>
      <c r="W36" s="164"/>
      <c r="X36" s="163"/>
      <c r="Y36" s="163"/>
      <c r="Z36" s="163"/>
      <c r="AA36" s="163"/>
    </row>
    <row r="37" spans="1:27" ht="20.100000000000001" hidden="1" customHeight="1">
      <c r="A37" s="184">
        <v>200668</v>
      </c>
      <c r="B37" s="391" t="s">
        <v>215</v>
      </c>
      <c r="C37" s="157" t="s">
        <v>186</v>
      </c>
      <c r="D37" s="139">
        <v>5.08</v>
      </c>
      <c r="E37" s="139"/>
      <c r="F37" s="158"/>
      <c r="G37" s="159"/>
      <c r="H37" s="392">
        <f t="shared" si="11"/>
        <v>0</v>
      </c>
      <c r="I37" s="160"/>
      <c r="J37" s="161" t="str">
        <f t="array" ref="J37">IF(ISERROR(G37/I37),"",G37/I37)</f>
        <v/>
      </c>
      <c r="K37" s="162">
        <f t="array" ref="K37">IF(ISERROR(G37/L37),"",G37/L37)</f>
        <v>0</v>
      </c>
      <c r="L37" s="160">
        <v>21</v>
      </c>
      <c r="M37" s="140">
        <f t="shared" ref="M37:M66" si="19">IF(ISERROR(I37-K37),"",I37-K37)</f>
        <v>0</v>
      </c>
      <c r="N37" s="161">
        <f t="shared" ref="N37:N52" si="20">SUM(O37:U37)</f>
        <v>0</v>
      </c>
      <c r="O37" s="395"/>
      <c r="P37" s="395"/>
      <c r="Q37" s="395"/>
      <c r="R37" s="395"/>
      <c r="S37" s="395"/>
      <c r="T37" s="395"/>
      <c r="U37" s="395"/>
      <c r="V37" s="163">
        <f t="shared" ref="V37:V48" si="21">SUM(X37:AA37)</f>
        <v>0</v>
      </c>
      <c r="W37" s="164" t="str">
        <f t="shared" ref="W37:W48" si="22">IF(ISERROR(V37/G37),"",V37/G37)</f>
        <v/>
      </c>
      <c r="X37" s="163"/>
      <c r="Y37" s="163"/>
      <c r="Z37" s="163"/>
      <c r="AA37" s="163"/>
    </row>
    <row r="38" spans="1:27" ht="20.100000000000001" hidden="1" customHeight="1">
      <c r="A38" s="184">
        <v>200667</v>
      </c>
      <c r="B38" s="391" t="s">
        <v>215</v>
      </c>
      <c r="C38" s="157" t="s">
        <v>211</v>
      </c>
      <c r="D38" s="139">
        <v>5.08</v>
      </c>
      <c r="E38" s="139"/>
      <c r="F38" s="158"/>
      <c r="G38" s="159"/>
      <c r="H38" s="392">
        <f t="shared" si="11"/>
        <v>0</v>
      </c>
      <c r="I38" s="160"/>
      <c r="J38" s="161" t="str">
        <f t="array" ref="J38">IF(ISERROR(G38/I38),"",G38/I38)</f>
        <v/>
      </c>
      <c r="K38" s="162">
        <f t="array" ref="K38">IF(ISERROR(G38/L38),"",G38/L38)</f>
        <v>0</v>
      </c>
      <c r="L38" s="160">
        <v>21</v>
      </c>
      <c r="M38" s="140">
        <f t="shared" si="19"/>
        <v>0</v>
      </c>
      <c r="N38" s="161">
        <f t="shared" si="20"/>
        <v>0</v>
      </c>
      <c r="O38" s="395"/>
      <c r="P38" s="395"/>
      <c r="Q38" s="395"/>
      <c r="R38" s="395"/>
      <c r="S38" s="395"/>
      <c r="T38" s="395"/>
      <c r="U38" s="395"/>
      <c r="V38" s="163">
        <f t="shared" si="21"/>
        <v>0</v>
      </c>
      <c r="W38" s="164" t="str">
        <f t="shared" si="22"/>
        <v/>
      </c>
      <c r="X38" s="163"/>
      <c r="Y38" s="163"/>
      <c r="Z38" s="163"/>
      <c r="AA38" s="163"/>
    </row>
    <row r="39" spans="1:27" ht="20.100000000000001" hidden="1" customHeight="1">
      <c r="A39" s="184">
        <v>200666</v>
      </c>
      <c r="B39" s="391" t="s">
        <v>215</v>
      </c>
      <c r="C39" s="157" t="s">
        <v>212</v>
      </c>
      <c r="D39" s="139">
        <v>5.08</v>
      </c>
      <c r="E39" s="139"/>
      <c r="F39" s="158"/>
      <c r="G39" s="159"/>
      <c r="H39" s="392">
        <f t="shared" si="11"/>
        <v>0</v>
      </c>
      <c r="I39" s="160"/>
      <c r="J39" s="161" t="str">
        <f t="array" ref="J39">IF(ISERROR(G39/I39),"",G39/I39)</f>
        <v/>
      </c>
      <c r="K39" s="162">
        <f t="array" ref="K39">IF(ISERROR(G39/L39),"",G39/L39)</f>
        <v>0</v>
      </c>
      <c r="L39" s="160">
        <v>21</v>
      </c>
      <c r="M39" s="140">
        <f t="shared" si="19"/>
        <v>0</v>
      </c>
      <c r="N39" s="161">
        <f t="shared" si="20"/>
        <v>0</v>
      </c>
      <c r="O39" s="395"/>
      <c r="P39" s="395"/>
      <c r="Q39" s="395"/>
      <c r="R39" s="395"/>
      <c r="S39" s="395"/>
      <c r="T39" s="395"/>
      <c r="U39" s="395"/>
      <c r="V39" s="163">
        <f t="shared" si="21"/>
        <v>0</v>
      </c>
      <c r="W39" s="164" t="str">
        <f t="shared" si="22"/>
        <v/>
      </c>
      <c r="X39" s="163"/>
      <c r="Y39" s="163"/>
      <c r="Z39" s="163"/>
      <c r="AA39" s="163"/>
    </row>
    <row r="40" spans="1:27" ht="20.100000000000001" hidden="1" customHeight="1">
      <c r="A40" s="184">
        <v>200662</v>
      </c>
      <c r="B40" s="391" t="s">
        <v>215</v>
      </c>
      <c r="C40" s="157" t="s">
        <v>193</v>
      </c>
      <c r="D40" s="139">
        <v>5.08</v>
      </c>
      <c r="E40" s="139"/>
      <c r="F40" s="158"/>
      <c r="G40" s="159"/>
      <c r="H40" s="392">
        <f t="shared" si="11"/>
        <v>0</v>
      </c>
      <c r="I40" s="160"/>
      <c r="J40" s="161" t="str">
        <f t="array" ref="J40">IF(ISERROR(G40/I40),"",G40/I40)</f>
        <v/>
      </c>
      <c r="K40" s="162">
        <f t="array" ref="K40">IF(ISERROR(G40/L40),"",G40/L40)</f>
        <v>0</v>
      </c>
      <c r="L40" s="160">
        <v>21</v>
      </c>
      <c r="M40" s="140">
        <f t="shared" si="19"/>
        <v>0</v>
      </c>
      <c r="N40" s="161">
        <f t="shared" si="20"/>
        <v>0</v>
      </c>
      <c r="O40" s="395"/>
      <c r="P40" s="395"/>
      <c r="Q40" s="395"/>
      <c r="R40" s="395"/>
      <c r="S40" s="395"/>
      <c r="T40" s="395"/>
      <c r="U40" s="395"/>
      <c r="V40" s="163">
        <f t="shared" si="21"/>
        <v>0</v>
      </c>
      <c r="W40" s="164" t="str">
        <f t="shared" si="22"/>
        <v/>
      </c>
      <c r="X40" s="163"/>
      <c r="Y40" s="163"/>
      <c r="Z40" s="163"/>
      <c r="AA40" s="163"/>
    </row>
    <row r="41" spans="1:27" ht="20.100000000000001" hidden="1" customHeight="1">
      <c r="A41" s="184">
        <v>200661</v>
      </c>
      <c r="B41" s="391" t="s">
        <v>215</v>
      </c>
      <c r="C41" s="157" t="s">
        <v>210</v>
      </c>
      <c r="D41" s="139">
        <v>5.08</v>
      </c>
      <c r="E41" s="139"/>
      <c r="F41" s="158"/>
      <c r="G41" s="159"/>
      <c r="H41" s="392">
        <f t="shared" si="11"/>
        <v>0</v>
      </c>
      <c r="I41" s="160"/>
      <c r="J41" s="161" t="str">
        <f t="array" ref="J41">IF(ISERROR(G41/I41),"",G41/I41)</f>
        <v/>
      </c>
      <c r="K41" s="162">
        <f t="array" ref="K41">IF(ISERROR(G41/L41),"",G41/L41)</f>
        <v>0</v>
      </c>
      <c r="L41" s="160">
        <v>21</v>
      </c>
      <c r="M41" s="140">
        <f t="shared" si="19"/>
        <v>0</v>
      </c>
      <c r="N41" s="161">
        <f t="shared" si="20"/>
        <v>0</v>
      </c>
      <c r="O41" s="395"/>
      <c r="P41" s="395"/>
      <c r="Q41" s="395"/>
      <c r="R41" s="395"/>
      <c r="S41" s="395"/>
      <c r="T41" s="395"/>
      <c r="U41" s="395"/>
      <c r="V41" s="163">
        <f t="shared" si="21"/>
        <v>0</v>
      </c>
      <c r="W41" s="164" t="str">
        <f t="shared" si="22"/>
        <v/>
      </c>
      <c r="X41" s="163"/>
      <c r="Y41" s="163"/>
      <c r="Z41" s="163"/>
      <c r="AA41" s="163"/>
    </row>
    <row r="42" spans="1:27" ht="20.100000000000001" hidden="1" customHeight="1">
      <c r="A42" s="184">
        <v>200663</v>
      </c>
      <c r="B42" s="391" t="s">
        <v>215</v>
      </c>
      <c r="C42" s="157" t="s">
        <v>206</v>
      </c>
      <c r="D42" s="139">
        <v>5.08</v>
      </c>
      <c r="E42" s="139"/>
      <c r="F42" s="158"/>
      <c r="G42" s="159"/>
      <c r="H42" s="392">
        <f t="shared" si="11"/>
        <v>0</v>
      </c>
      <c r="I42" s="160"/>
      <c r="J42" s="161" t="str">
        <f t="array" ref="J42">IF(ISERROR(G42/I42),"",G42/I42)</f>
        <v/>
      </c>
      <c r="K42" s="162">
        <f t="array" ref="K42">IF(ISERROR(G42/L42),"",G42/L42)</f>
        <v>0</v>
      </c>
      <c r="L42" s="160">
        <v>21</v>
      </c>
      <c r="M42" s="140">
        <f t="shared" si="19"/>
        <v>0</v>
      </c>
      <c r="N42" s="161">
        <f t="shared" si="20"/>
        <v>0</v>
      </c>
      <c r="O42" s="399"/>
      <c r="P42" s="399"/>
      <c r="Q42" s="399"/>
      <c r="R42" s="399"/>
      <c r="S42" s="399"/>
      <c r="T42" s="399"/>
      <c r="U42" s="399"/>
      <c r="V42" s="163">
        <f t="shared" si="21"/>
        <v>0</v>
      </c>
      <c r="W42" s="164" t="str">
        <f t="shared" si="22"/>
        <v/>
      </c>
      <c r="X42" s="163"/>
      <c r="Y42" s="163"/>
      <c r="Z42" s="163"/>
      <c r="AA42" s="163"/>
    </row>
    <row r="43" spans="1:27" ht="20.100000000000001" hidden="1" customHeight="1">
      <c r="A43" s="184">
        <v>200665</v>
      </c>
      <c r="B43" s="391" t="s">
        <v>215</v>
      </c>
      <c r="C43" s="157" t="s">
        <v>194</v>
      </c>
      <c r="D43" s="139">
        <v>5.08</v>
      </c>
      <c r="E43" s="139"/>
      <c r="F43" s="158"/>
      <c r="G43" s="159"/>
      <c r="H43" s="392">
        <f t="shared" si="11"/>
        <v>0</v>
      </c>
      <c r="I43" s="160"/>
      <c r="J43" s="161" t="str">
        <f t="array" ref="J43">IF(ISERROR(G43/I43),"",G43/I43)</f>
        <v/>
      </c>
      <c r="K43" s="162">
        <f t="array" ref="K43">IF(ISERROR(G43/L43),"",G43/L43)</f>
        <v>0</v>
      </c>
      <c r="L43" s="160">
        <v>21</v>
      </c>
      <c r="M43" s="140">
        <f t="shared" si="19"/>
        <v>0</v>
      </c>
      <c r="N43" s="161">
        <f t="shared" si="20"/>
        <v>0</v>
      </c>
      <c r="O43" s="395"/>
      <c r="P43" s="395"/>
      <c r="Q43" s="395"/>
      <c r="R43" s="395"/>
      <c r="S43" s="395"/>
      <c r="T43" s="395"/>
      <c r="U43" s="395"/>
      <c r="V43" s="163">
        <f t="shared" si="21"/>
        <v>0</v>
      </c>
      <c r="W43" s="164" t="str">
        <f t="shared" si="22"/>
        <v/>
      </c>
      <c r="X43" s="163"/>
      <c r="Y43" s="163"/>
      <c r="Z43" s="163"/>
      <c r="AA43" s="163"/>
    </row>
    <row r="44" spans="1:27" ht="20.100000000000001" hidden="1" customHeight="1">
      <c r="A44" s="184">
        <v>200664</v>
      </c>
      <c r="B44" s="391" t="s">
        <v>215</v>
      </c>
      <c r="C44" s="157" t="s">
        <v>214</v>
      </c>
      <c r="D44" s="139">
        <v>5.08</v>
      </c>
      <c r="E44" s="139"/>
      <c r="F44" s="158"/>
      <c r="G44" s="159"/>
      <c r="H44" s="392">
        <f t="shared" si="11"/>
        <v>0</v>
      </c>
      <c r="I44" s="160"/>
      <c r="J44" s="161" t="str">
        <f t="array" ref="J44">IF(ISERROR(G44/I44),"",G44/I44)</f>
        <v/>
      </c>
      <c r="K44" s="162">
        <f t="array" ref="K44">IF(ISERROR(G44/L44),"",G44/L44)</f>
        <v>0</v>
      </c>
      <c r="L44" s="160">
        <v>21</v>
      </c>
      <c r="M44" s="140">
        <f t="shared" si="19"/>
        <v>0</v>
      </c>
      <c r="N44" s="161">
        <f t="shared" si="20"/>
        <v>0</v>
      </c>
      <c r="O44" s="399"/>
      <c r="P44" s="399"/>
      <c r="Q44" s="399"/>
      <c r="R44" s="399"/>
      <c r="S44" s="399"/>
      <c r="T44" s="399"/>
      <c r="U44" s="399"/>
      <c r="V44" s="163">
        <f t="shared" si="21"/>
        <v>0</v>
      </c>
      <c r="W44" s="164" t="str">
        <f t="shared" si="22"/>
        <v/>
      </c>
      <c r="X44" s="163"/>
      <c r="Y44" s="163"/>
      <c r="Z44" s="163"/>
      <c r="AA44" s="163"/>
    </row>
    <row r="45" spans="1:27" ht="20.100000000000001" hidden="1" customHeight="1">
      <c r="A45" s="184">
        <v>200027</v>
      </c>
      <c r="B45" s="391" t="s">
        <v>216</v>
      </c>
      <c r="C45" s="157" t="s">
        <v>201</v>
      </c>
      <c r="D45" s="139">
        <v>5.03</v>
      </c>
      <c r="E45" s="139"/>
      <c r="F45" s="158"/>
      <c r="G45" s="159"/>
      <c r="H45" s="392">
        <f t="shared" si="11"/>
        <v>0</v>
      </c>
      <c r="I45" s="160"/>
      <c r="J45" s="161" t="str">
        <f t="array" ref="J45">IF(ISERROR(G45/I45),"",G45/I45)</f>
        <v/>
      </c>
      <c r="K45" s="162">
        <f t="array" ref="K45">IF(ISERROR(G45/L45),"",G45/L45)</f>
        <v>0</v>
      </c>
      <c r="L45" s="160">
        <v>56</v>
      </c>
      <c r="M45" s="140">
        <f t="shared" si="19"/>
        <v>0</v>
      </c>
      <c r="N45" s="161">
        <f t="shared" si="20"/>
        <v>0</v>
      </c>
      <c r="O45" s="395"/>
      <c r="P45" s="395"/>
      <c r="Q45" s="395"/>
      <c r="R45" s="395"/>
      <c r="S45" s="395"/>
      <c r="T45" s="395"/>
      <c r="U45" s="395"/>
      <c r="V45" s="163">
        <f t="shared" si="21"/>
        <v>0</v>
      </c>
      <c r="W45" s="164" t="str">
        <f t="shared" si="22"/>
        <v/>
      </c>
      <c r="X45" s="163"/>
      <c r="Y45" s="163"/>
      <c r="Z45" s="163"/>
      <c r="AA45" s="163"/>
    </row>
    <row r="46" spans="1:27" ht="20.100000000000001" hidden="1" customHeight="1">
      <c r="A46" s="184">
        <v>200028</v>
      </c>
      <c r="B46" s="391" t="s">
        <v>216</v>
      </c>
      <c r="C46" s="157" t="s">
        <v>186</v>
      </c>
      <c r="D46" s="139">
        <v>5.03</v>
      </c>
      <c r="E46" s="139"/>
      <c r="F46" s="158"/>
      <c r="G46" s="159"/>
      <c r="H46" s="392">
        <f t="shared" si="11"/>
        <v>0</v>
      </c>
      <c r="I46" s="160"/>
      <c r="J46" s="161" t="str">
        <f t="array" ref="J46">IF(ISERROR(G46/I46),"",G46/I46)</f>
        <v/>
      </c>
      <c r="K46" s="162">
        <f t="array" ref="K46">IF(ISERROR(G46/L46),"",G46/L46)</f>
        <v>0</v>
      </c>
      <c r="L46" s="160">
        <v>56</v>
      </c>
      <c r="M46" s="140">
        <f t="shared" si="19"/>
        <v>0</v>
      </c>
      <c r="N46" s="161">
        <f t="shared" si="20"/>
        <v>0</v>
      </c>
      <c r="O46" s="395"/>
      <c r="P46" s="395"/>
      <c r="Q46" s="395"/>
      <c r="R46" s="395"/>
      <c r="S46" s="395"/>
      <c r="T46" s="395"/>
      <c r="U46" s="395"/>
      <c r="V46" s="163">
        <f t="shared" si="21"/>
        <v>0</v>
      </c>
      <c r="W46" s="164" t="str">
        <f t="shared" si="22"/>
        <v/>
      </c>
      <c r="X46" s="163"/>
      <c r="Y46" s="163"/>
      <c r="Z46" s="163"/>
      <c r="AA46" s="163"/>
    </row>
    <row r="47" spans="1:27" ht="20.100000000000001" hidden="1" customHeight="1">
      <c r="A47" s="184">
        <v>200029</v>
      </c>
      <c r="B47" s="391" t="s">
        <v>216</v>
      </c>
      <c r="C47" s="157" t="s">
        <v>202</v>
      </c>
      <c r="D47" s="139">
        <v>5.03</v>
      </c>
      <c r="E47" s="139"/>
      <c r="F47" s="158"/>
      <c r="G47" s="159"/>
      <c r="H47" s="392">
        <f t="shared" si="11"/>
        <v>0</v>
      </c>
      <c r="I47" s="160"/>
      <c r="J47" s="161" t="str">
        <f t="array" ref="J47">IF(ISERROR(G47/I47),"",G47/I47)</f>
        <v/>
      </c>
      <c r="K47" s="162">
        <f t="array" ref="K47">IF(ISERROR(G47/L47),"",G47/L47)</f>
        <v>0</v>
      </c>
      <c r="L47" s="160">
        <v>56</v>
      </c>
      <c r="M47" s="140">
        <f t="shared" si="19"/>
        <v>0</v>
      </c>
      <c r="N47" s="161">
        <f t="shared" si="20"/>
        <v>0</v>
      </c>
      <c r="O47" s="395"/>
      <c r="P47" s="395"/>
      <c r="Q47" s="395"/>
      <c r="R47" s="395"/>
      <c r="S47" s="395"/>
      <c r="T47" s="395"/>
      <c r="U47" s="395"/>
      <c r="V47" s="163">
        <f t="shared" si="21"/>
        <v>0</v>
      </c>
      <c r="W47" s="164" t="str">
        <f t="shared" si="22"/>
        <v/>
      </c>
      <c r="X47" s="163"/>
      <c r="Y47" s="163"/>
      <c r="Z47" s="163"/>
      <c r="AA47" s="163"/>
    </row>
    <row r="48" spans="1:27" ht="20.100000000000001" hidden="1" customHeight="1">
      <c r="A48" s="184">
        <v>200704</v>
      </c>
      <c r="B48" s="391" t="s">
        <v>216</v>
      </c>
      <c r="C48" s="157" t="s">
        <v>211</v>
      </c>
      <c r="D48" s="139">
        <v>5.03</v>
      </c>
      <c r="E48" s="139"/>
      <c r="F48" s="158"/>
      <c r="G48" s="159"/>
      <c r="H48" s="392">
        <f t="shared" si="11"/>
        <v>0</v>
      </c>
      <c r="I48" s="160"/>
      <c r="J48" s="161" t="str">
        <f t="array" ref="J48">IF(ISERROR(G48/I48),"",G48/I48)</f>
        <v/>
      </c>
      <c r="K48" s="162">
        <f t="array" ref="K48">IF(ISERROR(G48/L48),"",G48/L48)</f>
        <v>0</v>
      </c>
      <c r="L48" s="160">
        <v>56</v>
      </c>
      <c r="M48" s="140">
        <f t="shared" si="19"/>
        <v>0</v>
      </c>
      <c r="N48" s="161">
        <f t="shared" si="20"/>
        <v>0</v>
      </c>
      <c r="O48" s="395"/>
      <c r="P48" s="395"/>
      <c r="Q48" s="395"/>
      <c r="R48" s="395"/>
      <c r="S48" s="395"/>
      <c r="T48" s="395"/>
      <c r="U48" s="395"/>
      <c r="V48" s="163">
        <f t="shared" si="21"/>
        <v>0</v>
      </c>
      <c r="W48" s="164" t="str">
        <f t="shared" si="22"/>
        <v/>
      </c>
      <c r="X48" s="163"/>
      <c r="Y48" s="163"/>
      <c r="Z48" s="163"/>
      <c r="AA48" s="163"/>
    </row>
    <row r="49" spans="1:27" ht="20.100000000000001" customHeight="1">
      <c r="A49" s="184">
        <v>201286</v>
      </c>
      <c r="B49" s="391" t="s">
        <v>404</v>
      </c>
      <c r="C49" s="232" t="s">
        <v>405</v>
      </c>
      <c r="D49" s="139">
        <v>5.03</v>
      </c>
      <c r="E49" s="139"/>
      <c r="F49" s="158"/>
      <c r="G49" s="159"/>
      <c r="H49" s="392">
        <f t="shared" si="11"/>
        <v>0</v>
      </c>
      <c r="I49" s="160"/>
      <c r="J49" s="161"/>
      <c r="K49" s="162">
        <f t="array" ref="K49">IF(ISERROR(G49/L49),"",G49/L49)</f>
        <v>0</v>
      </c>
      <c r="L49" s="160">
        <v>54</v>
      </c>
      <c r="M49" s="140">
        <f t="shared" si="19"/>
        <v>0</v>
      </c>
      <c r="N49" s="161">
        <f t="shared" si="20"/>
        <v>0</v>
      </c>
      <c r="O49" s="395"/>
      <c r="P49" s="395"/>
      <c r="Q49" s="395"/>
      <c r="R49" s="395"/>
      <c r="S49" s="395"/>
      <c r="T49" s="395"/>
      <c r="U49" s="395"/>
      <c r="V49" s="163"/>
      <c r="W49" s="164"/>
      <c r="X49" s="163"/>
      <c r="Y49" s="163"/>
      <c r="Z49" s="163"/>
      <c r="AA49" s="163"/>
    </row>
    <row r="50" spans="1:27" ht="20.100000000000001" hidden="1" customHeight="1">
      <c r="A50" s="184">
        <v>201287</v>
      </c>
      <c r="B50" s="391" t="s">
        <v>404</v>
      </c>
      <c r="C50" s="232" t="s">
        <v>406</v>
      </c>
      <c r="D50" s="139">
        <v>5.03</v>
      </c>
      <c r="E50" s="139"/>
      <c r="F50" s="158"/>
      <c r="G50" s="159"/>
      <c r="H50" s="392">
        <f t="shared" si="11"/>
        <v>0</v>
      </c>
      <c r="I50" s="160"/>
      <c r="J50" s="161"/>
      <c r="K50" s="162">
        <f t="array" ref="K50">IF(ISERROR(G50/L50),"",G50/L50)</f>
        <v>0</v>
      </c>
      <c r="L50" s="160">
        <v>54</v>
      </c>
      <c r="M50" s="140">
        <f t="shared" si="19"/>
        <v>0</v>
      </c>
      <c r="N50" s="161">
        <f t="shared" si="20"/>
        <v>0</v>
      </c>
      <c r="O50" s="395"/>
      <c r="P50" s="395"/>
      <c r="Q50" s="395"/>
      <c r="R50" s="395"/>
      <c r="S50" s="395"/>
      <c r="T50" s="395"/>
      <c r="U50" s="395"/>
      <c r="V50" s="163"/>
      <c r="W50" s="164"/>
      <c r="X50" s="163"/>
      <c r="Y50" s="163"/>
      <c r="Z50" s="163"/>
      <c r="AA50" s="163"/>
    </row>
    <row r="51" spans="1:27" ht="20.100000000000001" hidden="1" customHeight="1">
      <c r="A51" s="184">
        <v>201288</v>
      </c>
      <c r="B51" s="391" t="s">
        <v>404</v>
      </c>
      <c r="C51" s="232" t="s">
        <v>411</v>
      </c>
      <c r="D51" s="139">
        <v>5.03</v>
      </c>
      <c r="E51" s="139"/>
      <c r="F51" s="158"/>
      <c r="G51" s="159"/>
      <c r="H51" s="392">
        <f t="shared" si="11"/>
        <v>0</v>
      </c>
      <c r="I51" s="160"/>
      <c r="J51" s="161"/>
      <c r="K51" s="162">
        <f t="array" ref="K51">IF(ISERROR(G51/L51),"",G51/L51)</f>
        <v>0</v>
      </c>
      <c r="L51" s="160">
        <v>54</v>
      </c>
      <c r="M51" s="140">
        <f t="shared" si="19"/>
        <v>0</v>
      </c>
      <c r="N51" s="161">
        <f t="shared" si="20"/>
        <v>0</v>
      </c>
      <c r="O51" s="395"/>
      <c r="P51" s="395"/>
      <c r="Q51" s="395"/>
      <c r="R51" s="395"/>
      <c r="S51" s="395"/>
      <c r="T51" s="395"/>
      <c r="U51" s="395"/>
      <c r="V51" s="163"/>
      <c r="W51" s="164"/>
      <c r="X51" s="163"/>
      <c r="Y51" s="163"/>
      <c r="Z51" s="163"/>
      <c r="AA51" s="163"/>
    </row>
    <row r="52" spans="1:27" ht="20.100000000000001" hidden="1" customHeight="1">
      <c r="A52" s="184">
        <v>201289</v>
      </c>
      <c r="B52" s="391" t="s">
        <v>404</v>
      </c>
      <c r="C52" s="232" t="s">
        <v>413</v>
      </c>
      <c r="D52" s="139">
        <v>5.03</v>
      </c>
      <c r="E52" s="139"/>
      <c r="F52" s="158"/>
      <c r="G52" s="159"/>
      <c r="H52" s="392">
        <f t="shared" si="11"/>
        <v>0</v>
      </c>
      <c r="I52" s="160"/>
      <c r="J52" s="161"/>
      <c r="K52" s="162">
        <f t="array" ref="K52">IF(ISERROR(G52/L52),"",G52/L52)</f>
        <v>0</v>
      </c>
      <c r="L52" s="160">
        <v>54</v>
      </c>
      <c r="M52" s="140">
        <f t="shared" si="19"/>
        <v>0</v>
      </c>
      <c r="N52" s="161">
        <f t="shared" si="20"/>
        <v>0</v>
      </c>
      <c r="O52" s="395"/>
      <c r="P52" s="395"/>
      <c r="Q52" s="395"/>
      <c r="R52" s="395"/>
      <c r="S52" s="395"/>
      <c r="T52" s="395"/>
      <c r="U52" s="395"/>
      <c r="V52" s="163"/>
      <c r="W52" s="164"/>
      <c r="X52" s="163"/>
      <c r="Y52" s="163"/>
      <c r="Z52" s="163"/>
      <c r="AA52" s="163"/>
    </row>
    <row r="53" spans="1:27" ht="20.100000000000001" hidden="1" customHeight="1">
      <c r="A53" s="184">
        <v>201077</v>
      </c>
      <c r="B53" s="391" t="s">
        <v>444</v>
      </c>
      <c r="C53" s="232" t="s">
        <v>384</v>
      </c>
      <c r="D53" s="139">
        <v>5.03</v>
      </c>
      <c r="E53" s="139"/>
      <c r="F53" s="158"/>
      <c r="G53" s="159"/>
      <c r="H53" s="392">
        <f t="shared" si="11"/>
        <v>0</v>
      </c>
      <c r="I53" s="160"/>
      <c r="J53" s="161"/>
      <c r="K53" s="162">
        <f t="array" ref="K53">IF(ISERROR(G53/L53),"",G53/L53)</f>
        <v>0</v>
      </c>
      <c r="L53" s="160">
        <v>3</v>
      </c>
      <c r="M53" s="140">
        <f t="shared" si="19"/>
        <v>0</v>
      </c>
      <c r="N53" s="161"/>
      <c r="O53" s="395"/>
      <c r="P53" s="395"/>
      <c r="Q53" s="395"/>
      <c r="R53" s="395"/>
      <c r="S53" s="395"/>
      <c r="T53" s="395"/>
      <c r="U53" s="395"/>
      <c r="V53" s="163"/>
      <c r="W53" s="164"/>
      <c r="X53" s="163"/>
      <c r="Y53" s="163"/>
      <c r="Z53" s="163"/>
      <c r="AA53" s="163"/>
    </row>
    <row r="54" spans="1:27" ht="20.100000000000001" hidden="1" customHeight="1">
      <c r="A54" s="184">
        <v>201078</v>
      </c>
      <c r="B54" s="391" t="s">
        <v>444</v>
      </c>
      <c r="C54" s="232" t="s">
        <v>385</v>
      </c>
      <c r="D54" s="139">
        <v>5.03</v>
      </c>
      <c r="E54" s="139"/>
      <c r="F54" s="158"/>
      <c r="G54" s="159"/>
      <c r="H54" s="392">
        <f t="shared" si="11"/>
        <v>0</v>
      </c>
      <c r="I54" s="160"/>
      <c r="J54" s="161"/>
      <c r="K54" s="162">
        <f t="array" ref="K54">IF(ISERROR(G54/L54),"",G54/L54)</f>
        <v>0</v>
      </c>
      <c r="L54" s="160">
        <v>3</v>
      </c>
      <c r="M54" s="140">
        <f t="shared" si="19"/>
        <v>0</v>
      </c>
      <c r="N54" s="161"/>
      <c r="O54" s="395"/>
      <c r="P54" s="395"/>
      <c r="Q54" s="395"/>
      <c r="R54" s="395"/>
      <c r="S54" s="395"/>
      <c r="T54" s="395"/>
      <c r="U54" s="395"/>
      <c r="V54" s="163"/>
      <c r="W54" s="164"/>
      <c r="X54" s="163"/>
      <c r="Y54" s="163"/>
      <c r="Z54" s="163"/>
      <c r="AA54" s="163"/>
    </row>
    <row r="55" spans="1:27" ht="20.100000000000001" hidden="1" customHeight="1">
      <c r="A55" s="184">
        <v>201079</v>
      </c>
      <c r="B55" s="391" t="s">
        <v>444</v>
      </c>
      <c r="C55" s="232" t="s">
        <v>386</v>
      </c>
      <c r="D55" s="139">
        <v>5.03</v>
      </c>
      <c r="E55" s="139"/>
      <c r="F55" s="158"/>
      <c r="G55" s="159"/>
      <c r="H55" s="392">
        <f t="shared" si="11"/>
        <v>0</v>
      </c>
      <c r="I55" s="160"/>
      <c r="J55" s="161"/>
      <c r="K55" s="162">
        <f t="array" ref="K55">IF(ISERROR(G55/L55),"",G55/L55)</f>
        <v>0</v>
      </c>
      <c r="L55" s="160">
        <v>3</v>
      </c>
      <c r="M55" s="140">
        <f t="shared" si="19"/>
        <v>0</v>
      </c>
      <c r="N55" s="161"/>
      <c r="O55" s="395"/>
      <c r="P55" s="395"/>
      <c r="Q55" s="395"/>
      <c r="R55" s="395"/>
      <c r="S55" s="395"/>
      <c r="T55" s="395"/>
      <c r="U55" s="395"/>
      <c r="V55" s="163"/>
      <c r="W55" s="164"/>
      <c r="X55" s="163"/>
      <c r="Y55" s="163"/>
      <c r="Z55" s="163"/>
      <c r="AA55" s="163"/>
    </row>
    <row r="56" spans="1:27" ht="20.100000000000001" hidden="1" customHeight="1">
      <c r="A56" s="184">
        <v>201080</v>
      </c>
      <c r="B56" s="391" t="s">
        <v>444</v>
      </c>
      <c r="C56" s="232" t="s">
        <v>387</v>
      </c>
      <c r="D56" s="139">
        <v>5.03</v>
      </c>
      <c r="E56" s="139"/>
      <c r="F56" s="158"/>
      <c r="G56" s="159"/>
      <c r="H56" s="392">
        <f t="shared" si="11"/>
        <v>0</v>
      </c>
      <c r="I56" s="160"/>
      <c r="J56" s="161"/>
      <c r="K56" s="162">
        <f t="array" ref="K56">IF(ISERROR(G56/L56),"",G56/L56)</f>
        <v>0</v>
      </c>
      <c r="L56" s="160">
        <v>3</v>
      </c>
      <c r="M56" s="140">
        <f t="shared" si="19"/>
        <v>0</v>
      </c>
      <c r="N56" s="161"/>
      <c r="O56" s="395"/>
      <c r="P56" s="395"/>
      <c r="Q56" s="395"/>
      <c r="R56" s="395"/>
      <c r="S56" s="395"/>
      <c r="T56" s="395"/>
      <c r="U56" s="395"/>
      <c r="V56" s="163"/>
      <c r="W56" s="164"/>
      <c r="X56" s="163"/>
      <c r="Y56" s="163"/>
      <c r="Z56" s="163"/>
      <c r="AA56" s="163"/>
    </row>
    <row r="57" spans="1:27" ht="20.100000000000001" hidden="1" customHeight="1">
      <c r="A57" s="165">
        <v>200534</v>
      </c>
      <c r="B57" s="166" t="s">
        <v>217</v>
      </c>
      <c r="C57" s="157" t="s">
        <v>194</v>
      </c>
      <c r="D57" s="139">
        <v>5.03</v>
      </c>
      <c r="E57" s="139"/>
      <c r="F57" s="158"/>
      <c r="G57" s="159"/>
      <c r="H57" s="392">
        <f t="shared" si="11"/>
        <v>0</v>
      </c>
      <c r="I57" s="160"/>
      <c r="J57" s="161" t="str">
        <f t="array" ref="J57">IF(ISERROR(G57/I57),"",G57/I57)</f>
        <v/>
      </c>
      <c r="K57" s="162">
        <f t="array" ref="K57">IF(ISERROR(G57/L57),"",G57/L57)</f>
        <v>0</v>
      </c>
      <c r="L57" s="160">
        <v>40</v>
      </c>
      <c r="M57" s="140">
        <f t="shared" si="19"/>
        <v>0</v>
      </c>
      <c r="N57" s="161">
        <f t="shared" ref="N57:N66" si="23">SUM(O57:U57)</f>
        <v>0</v>
      </c>
      <c r="O57" s="399"/>
      <c r="P57" s="399"/>
      <c r="Q57" s="399"/>
      <c r="R57" s="399"/>
      <c r="S57" s="399"/>
      <c r="T57" s="399"/>
      <c r="U57" s="399"/>
      <c r="V57" s="163">
        <f t="shared" ref="V57:V66" si="24">SUM(X57:AA57)</f>
        <v>0</v>
      </c>
      <c r="W57" s="164" t="str">
        <f t="shared" ref="W57:W66" si="25">IF(ISERROR(V57/G57),"",V57/G57)</f>
        <v/>
      </c>
      <c r="X57" s="163"/>
      <c r="Y57" s="163"/>
      <c r="Z57" s="163"/>
      <c r="AA57" s="163"/>
    </row>
    <row r="58" spans="1:27" ht="20.100000000000001" hidden="1" customHeight="1">
      <c r="A58" s="165">
        <v>200535</v>
      </c>
      <c r="B58" s="166" t="s">
        <v>217</v>
      </c>
      <c r="C58" s="157" t="s">
        <v>193</v>
      </c>
      <c r="D58" s="139">
        <v>5.03</v>
      </c>
      <c r="E58" s="139"/>
      <c r="F58" s="158"/>
      <c r="G58" s="159"/>
      <c r="H58" s="392">
        <f t="shared" si="11"/>
        <v>0</v>
      </c>
      <c r="I58" s="160"/>
      <c r="J58" s="161" t="str">
        <f t="array" ref="J58">IF(ISERROR(G58/I58),"",G58/I58)</f>
        <v/>
      </c>
      <c r="K58" s="162">
        <f t="array" ref="K58">IF(ISERROR(G58/L58),"",G58/L58)</f>
        <v>0</v>
      </c>
      <c r="L58" s="160">
        <v>40</v>
      </c>
      <c r="M58" s="140">
        <f t="shared" si="19"/>
        <v>0</v>
      </c>
      <c r="N58" s="161">
        <f t="shared" si="23"/>
        <v>0</v>
      </c>
      <c r="O58" s="399"/>
      <c r="P58" s="399"/>
      <c r="Q58" s="399"/>
      <c r="R58" s="399"/>
      <c r="S58" s="399"/>
      <c r="T58" s="399"/>
      <c r="U58" s="399"/>
      <c r="V58" s="163">
        <f t="shared" si="24"/>
        <v>0</v>
      </c>
      <c r="W58" s="164" t="str">
        <f t="shared" si="25"/>
        <v/>
      </c>
      <c r="X58" s="163"/>
      <c r="Y58" s="163"/>
      <c r="Z58" s="163"/>
      <c r="AA58" s="163"/>
    </row>
    <row r="59" spans="1:27" ht="20.100000000000001" hidden="1" customHeight="1">
      <c r="A59" s="165">
        <v>200536</v>
      </c>
      <c r="B59" s="166" t="s">
        <v>217</v>
      </c>
      <c r="C59" s="157" t="s">
        <v>201</v>
      </c>
      <c r="D59" s="139">
        <v>5.03</v>
      </c>
      <c r="E59" s="139"/>
      <c r="F59" s="158"/>
      <c r="G59" s="159"/>
      <c r="H59" s="392">
        <f t="shared" si="11"/>
        <v>0</v>
      </c>
      <c r="I59" s="160"/>
      <c r="J59" s="161" t="str">
        <f t="array" ref="J59">IF(ISERROR(G59/I59),"",G59/I59)</f>
        <v/>
      </c>
      <c r="K59" s="162">
        <f t="array" ref="K59">IF(ISERROR(G59/L59),"",G59/L59)</f>
        <v>0</v>
      </c>
      <c r="L59" s="160">
        <v>40</v>
      </c>
      <c r="M59" s="140">
        <f t="shared" si="19"/>
        <v>0</v>
      </c>
      <c r="N59" s="161">
        <f t="shared" si="23"/>
        <v>0</v>
      </c>
      <c r="O59" s="399"/>
      <c r="P59" s="399"/>
      <c r="Q59" s="399"/>
      <c r="R59" s="399"/>
      <c r="S59" s="399"/>
      <c r="T59" s="399"/>
      <c r="U59" s="399"/>
      <c r="V59" s="163">
        <f t="shared" si="24"/>
        <v>0</v>
      </c>
      <c r="W59" s="164" t="str">
        <f t="shared" si="25"/>
        <v/>
      </c>
      <c r="X59" s="163"/>
      <c r="Y59" s="163"/>
      <c r="Z59" s="163"/>
      <c r="AA59" s="163"/>
    </row>
    <row r="60" spans="1:27" ht="20.100000000000001" hidden="1" customHeight="1">
      <c r="A60" s="165">
        <v>200437</v>
      </c>
      <c r="B60" s="166" t="s">
        <v>218</v>
      </c>
      <c r="C60" s="157" t="s">
        <v>219</v>
      </c>
      <c r="D60" s="139">
        <v>5.03</v>
      </c>
      <c r="E60" s="139"/>
      <c r="F60" s="158"/>
      <c r="G60" s="159"/>
      <c r="H60" s="392">
        <f t="shared" si="11"/>
        <v>0</v>
      </c>
      <c r="I60" s="160"/>
      <c r="J60" s="161" t="str">
        <f t="array" ref="J60">IF(ISERROR(G60/I60),"",G60/I60)</f>
        <v/>
      </c>
      <c r="K60" s="162">
        <f t="array" ref="K60">IF(ISERROR(G60/L60),"",G60/L60)</f>
        <v>0</v>
      </c>
      <c r="L60" s="160">
        <v>50</v>
      </c>
      <c r="M60" s="140">
        <f t="shared" si="19"/>
        <v>0</v>
      </c>
      <c r="N60" s="161">
        <f t="shared" si="23"/>
        <v>0</v>
      </c>
      <c r="O60" s="399"/>
      <c r="P60" s="399"/>
      <c r="Q60" s="399"/>
      <c r="R60" s="399"/>
      <c r="S60" s="399"/>
      <c r="T60" s="399"/>
      <c r="U60" s="399"/>
      <c r="V60" s="163">
        <f t="shared" si="24"/>
        <v>0</v>
      </c>
      <c r="W60" s="164" t="str">
        <f t="shared" si="25"/>
        <v/>
      </c>
      <c r="X60" s="163"/>
      <c r="Y60" s="163"/>
      <c r="Z60" s="163"/>
      <c r="AA60" s="163"/>
    </row>
    <row r="61" spans="1:27" ht="20.100000000000001" hidden="1" customHeight="1">
      <c r="A61" s="165">
        <v>200438</v>
      </c>
      <c r="B61" s="166" t="s">
        <v>218</v>
      </c>
      <c r="C61" s="157" t="s">
        <v>193</v>
      </c>
      <c r="D61" s="139">
        <v>5.03</v>
      </c>
      <c r="E61" s="139"/>
      <c r="F61" s="158"/>
      <c r="G61" s="159"/>
      <c r="H61" s="392">
        <f t="shared" si="11"/>
        <v>0</v>
      </c>
      <c r="I61" s="160"/>
      <c r="J61" s="161" t="str">
        <f t="array" ref="J61">IF(ISERROR(G61/I61),"",G61/I61)</f>
        <v/>
      </c>
      <c r="K61" s="162">
        <f t="array" ref="K61">IF(ISERROR(G61/L61),"",G61/L61)</f>
        <v>0</v>
      </c>
      <c r="L61" s="160">
        <v>50</v>
      </c>
      <c r="M61" s="140">
        <f t="shared" si="19"/>
        <v>0</v>
      </c>
      <c r="N61" s="161">
        <f t="shared" si="23"/>
        <v>0</v>
      </c>
      <c r="O61" s="399"/>
      <c r="P61" s="399"/>
      <c r="Q61" s="399"/>
      <c r="R61" s="399"/>
      <c r="S61" s="399"/>
      <c r="T61" s="399"/>
      <c r="U61" s="399"/>
      <c r="V61" s="163">
        <f t="shared" si="24"/>
        <v>0</v>
      </c>
      <c r="W61" s="164" t="str">
        <f t="shared" si="25"/>
        <v/>
      </c>
      <c r="X61" s="163"/>
      <c r="Y61" s="163"/>
      <c r="Z61" s="163"/>
      <c r="AA61" s="163"/>
    </row>
    <row r="62" spans="1:27" ht="20.100000000000001" hidden="1" customHeight="1">
      <c r="A62" s="165">
        <v>200439</v>
      </c>
      <c r="B62" s="166" t="s">
        <v>218</v>
      </c>
      <c r="C62" s="157" t="s">
        <v>194</v>
      </c>
      <c r="D62" s="139">
        <v>5.03</v>
      </c>
      <c r="E62" s="139"/>
      <c r="F62" s="158"/>
      <c r="G62" s="159"/>
      <c r="H62" s="392">
        <f t="shared" si="11"/>
        <v>0</v>
      </c>
      <c r="I62" s="160"/>
      <c r="J62" s="161" t="str">
        <f t="array" ref="J62">IF(ISERROR(G62/I62),"",G62/I62)</f>
        <v/>
      </c>
      <c r="K62" s="162">
        <f t="array" ref="K62">IF(ISERROR(G62/L62),"",G62/L62)</f>
        <v>0</v>
      </c>
      <c r="L62" s="160">
        <v>50</v>
      </c>
      <c r="M62" s="140">
        <f t="shared" si="19"/>
        <v>0</v>
      </c>
      <c r="N62" s="161">
        <f t="shared" si="23"/>
        <v>0</v>
      </c>
      <c r="O62" s="399"/>
      <c r="P62" s="399"/>
      <c r="Q62" s="399"/>
      <c r="R62" s="399"/>
      <c r="S62" s="399"/>
      <c r="T62" s="399"/>
      <c r="U62" s="399"/>
      <c r="V62" s="163">
        <f t="shared" si="24"/>
        <v>0</v>
      </c>
      <c r="W62" s="164" t="str">
        <f t="shared" si="25"/>
        <v/>
      </c>
      <c r="X62" s="163"/>
      <c r="Y62" s="163"/>
      <c r="Z62" s="163"/>
      <c r="AA62" s="163"/>
    </row>
    <row r="63" spans="1:27" ht="20.100000000000001" hidden="1" customHeight="1">
      <c r="A63" s="165">
        <v>200440</v>
      </c>
      <c r="B63" s="166" t="s">
        <v>218</v>
      </c>
      <c r="C63" s="157" t="s">
        <v>201</v>
      </c>
      <c r="D63" s="139">
        <v>5.03</v>
      </c>
      <c r="E63" s="139"/>
      <c r="F63" s="158"/>
      <c r="G63" s="159"/>
      <c r="H63" s="392">
        <f t="shared" si="11"/>
        <v>0</v>
      </c>
      <c r="I63" s="160"/>
      <c r="J63" s="161" t="str">
        <f t="array" ref="J63">IF(ISERROR(G63/I63),"",G63/I63)</f>
        <v/>
      </c>
      <c r="K63" s="162">
        <f t="array" ref="K63">IF(ISERROR(G63/L63),"",G63/L63)</f>
        <v>0</v>
      </c>
      <c r="L63" s="160">
        <v>50</v>
      </c>
      <c r="M63" s="140">
        <f t="shared" si="19"/>
        <v>0</v>
      </c>
      <c r="N63" s="161">
        <f t="shared" si="23"/>
        <v>0</v>
      </c>
      <c r="O63" s="399"/>
      <c r="P63" s="399"/>
      <c r="Q63" s="399"/>
      <c r="R63" s="399"/>
      <c r="S63" s="399"/>
      <c r="T63" s="399"/>
      <c r="U63" s="399"/>
      <c r="V63" s="163">
        <f t="shared" si="24"/>
        <v>0</v>
      </c>
      <c r="W63" s="164" t="str">
        <f t="shared" si="25"/>
        <v/>
      </c>
      <c r="X63" s="163"/>
      <c r="Y63" s="163"/>
      <c r="Z63" s="163"/>
      <c r="AA63" s="163"/>
    </row>
    <row r="64" spans="1:27" ht="20.100000000000001" hidden="1" customHeight="1">
      <c r="A64" s="165">
        <v>200051</v>
      </c>
      <c r="B64" s="166" t="s">
        <v>220</v>
      </c>
      <c r="C64" s="157" t="s">
        <v>206</v>
      </c>
      <c r="D64" s="139">
        <v>5.03</v>
      </c>
      <c r="E64" s="139"/>
      <c r="F64" s="158"/>
      <c r="G64" s="159"/>
      <c r="H64" s="392">
        <f t="shared" si="11"/>
        <v>0</v>
      </c>
      <c r="I64" s="160"/>
      <c r="J64" s="161" t="str">
        <f t="array" ref="J64">IF(ISERROR(G64/I64),"",G64/I64)</f>
        <v/>
      </c>
      <c r="K64" s="162">
        <f t="array" ref="K64">IF(ISERROR(G64/L64),"",G64/L64)</f>
        <v>0</v>
      </c>
      <c r="L64" s="160">
        <v>50</v>
      </c>
      <c r="M64" s="140">
        <f t="shared" si="19"/>
        <v>0</v>
      </c>
      <c r="N64" s="161">
        <f t="shared" si="23"/>
        <v>0</v>
      </c>
      <c r="O64" s="399"/>
      <c r="P64" s="399"/>
      <c r="Q64" s="399"/>
      <c r="R64" s="399"/>
      <c r="S64" s="399"/>
      <c r="T64" s="399"/>
      <c r="U64" s="399"/>
      <c r="V64" s="163">
        <f t="shared" si="24"/>
        <v>0</v>
      </c>
      <c r="W64" s="164" t="str">
        <f t="shared" si="25"/>
        <v/>
      </c>
      <c r="X64" s="163"/>
      <c r="Y64" s="163"/>
      <c r="Z64" s="163"/>
      <c r="AA64" s="163"/>
    </row>
    <row r="65" spans="1:27" ht="20.100000000000001" hidden="1" customHeight="1">
      <c r="A65" s="165">
        <v>200052</v>
      </c>
      <c r="B65" s="166" t="s">
        <v>220</v>
      </c>
      <c r="C65" s="157" t="s">
        <v>194</v>
      </c>
      <c r="D65" s="139">
        <v>5.03</v>
      </c>
      <c r="E65" s="139"/>
      <c r="F65" s="158"/>
      <c r="G65" s="159"/>
      <c r="H65" s="392">
        <f t="shared" si="11"/>
        <v>0</v>
      </c>
      <c r="I65" s="160"/>
      <c r="J65" s="161" t="str">
        <f t="array" ref="J65">IF(ISERROR(G65/I65),"",G65/I65)</f>
        <v/>
      </c>
      <c r="K65" s="162">
        <f t="array" ref="K65">IF(ISERROR(G65/L65),"",G65/L65)</f>
        <v>0</v>
      </c>
      <c r="L65" s="160">
        <v>50</v>
      </c>
      <c r="M65" s="140">
        <f t="shared" si="19"/>
        <v>0</v>
      </c>
      <c r="N65" s="161">
        <f t="shared" si="23"/>
        <v>0</v>
      </c>
      <c r="O65" s="399"/>
      <c r="P65" s="399"/>
      <c r="Q65" s="399"/>
      <c r="R65" s="399"/>
      <c r="S65" s="399"/>
      <c r="T65" s="399"/>
      <c r="U65" s="399"/>
      <c r="V65" s="163">
        <f t="shared" si="24"/>
        <v>0</v>
      </c>
      <c r="W65" s="164" t="str">
        <f t="shared" si="25"/>
        <v/>
      </c>
      <c r="X65" s="163"/>
      <c r="Y65" s="163"/>
      <c r="Z65" s="163"/>
      <c r="AA65" s="163"/>
    </row>
    <row r="66" spans="1:27" ht="20.100000000000001" hidden="1" customHeight="1">
      <c r="A66" s="165">
        <v>200054</v>
      </c>
      <c r="B66" s="166" t="s">
        <v>220</v>
      </c>
      <c r="C66" s="157" t="s">
        <v>214</v>
      </c>
      <c r="D66" s="139">
        <v>5.03</v>
      </c>
      <c r="E66" s="139"/>
      <c r="F66" s="158"/>
      <c r="G66" s="159"/>
      <c r="H66" s="392">
        <f t="shared" si="11"/>
        <v>0</v>
      </c>
      <c r="I66" s="160"/>
      <c r="J66" s="161" t="str">
        <f t="array" ref="J66">IF(ISERROR(G66/I66),"",G66/I66)</f>
        <v/>
      </c>
      <c r="K66" s="162">
        <f t="array" ref="K66">IF(ISERROR(G66/L66),"",G66/L66)</f>
        <v>0</v>
      </c>
      <c r="L66" s="160">
        <v>50</v>
      </c>
      <c r="M66" s="140">
        <f t="shared" si="19"/>
        <v>0</v>
      </c>
      <c r="N66" s="161">
        <f t="shared" si="23"/>
        <v>0</v>
      </c>
      <c r="O66" s="399"/>
      <c r="P66" s="399"/>
      <c r="Q66" s="399"/>
      <c r="R66" s="399"/>
      <c r="S66" s="399"/>
      <c r="T66" s="399"/>
      <c r="U66" s="399"/>
      <c r="V66" s="163">
        <f t="shared" si="24"/>
        <v>0</v>
      </c>
      <c r="W66" s="164" t="str">
        <f t="shared" si="25"/>
        <v/>
      </c>
      <c r="X66" s="163"/>
      <c r="Y66" s="163"/>
      <c r="Z66" s="163"/>
      <c r="AA66" s="163"/>
    </row>
    <row r="67" spans="1:27" ht="20.100000000000001" hidden="1" customHeight="1">
      <c r="A67" s="165">
        <v>201403</v>
      </c>
      <c r="B67" s="166" t="s">
        <v>458</v>
      </c>
      <c r="C67" s="232" t="s">
        <v>456</v>
      </c>
      <c r="D67" s="139">
        <v>5.03</v>
      </c>
      <c r="E67" s="139"/>
      <c r="F67" s="158"/>
      <c r="G67" s="159"/>
      <c r="H67" s="392">
        <f t="shared" si="11"/>
        <v>0</v>
      </c>
      <c r="I67" s="160"/>
      <c r="J67" s="161"/>
      <c r="K67" s="162">
        <f t="array" ref="K67">IF(ISERROR(G67/L67),"",G67/L67)</f>
        <v>0</v>
      </c>
      <c r="L67" s="160">
        <v>50</v>
      </c>
      <c r="M67" s="140"/>
      <c r="N67" s="161"/>
      <c r="O67" s="399"/>
      <c r="P67" s="399"/>
      <c r="Q67" s="399"/>
      <c r="R67" s="399"/>
      <c r="S67" s="399"/>
      <c r="T67" s="399"/>
      <c r="U67" s="399"/>
      <c r="V67" s="163"/>
      <c r="W67" s="164"/>
      <c r="X67" s="163"/>
      <c r="Y67" s="163"/>
      <c r="Z67" s="163"/>
      <c r="AA67" s="163"/>
    </row>
    <row r="68" spans="1:27" ht="20.100000000000001" hidden="1" customHeight="1">
      <c r="A68" s="165">
        <v>201290</v>
      </c>
      <c r="B68" s="166" t="s">
        <v>419</v>
      </c>
      <c r="C68" s="232" t="s">
        <v>421</v>
      </c>
      <c r="D68" s="139">
        <v>5</v>
      </c>
      <c r="E68" s="139"/>
      <c r="F68" s="158"/>
      <c r="G68" s="159"/>
      <c r="H68" s="392">
        <f t="shared" si="11"/>
        <v>0</v>
      </c>
      <c r="I68" s="160"/>
      <c r="J68" s="161"/>
      <c r="K68" s="162">
        <f t="array" ref="K68">IF(ISERROR(G68/L68),"",G68/L68)</f>
        <v>0</v>
      </c>
      <c r="L68" s="160">
        <v>50</v>
      </c>
      <c r="M68" s="140"/>
      <c r="N68" s="161"/>
      <c r="O68" s="399"/>
      <c r="P68" s="399"/>
      <c r="Q68" s="399"/>
      <c r="R68" s="399"/>
      <c r="S68" s="399"/>
      <c r="T68" s="399"/>
      <c r="U68" s="399"/>
      <c r="V68" s="163"/>
      <c r="W68" s="164"/>
      <c r="X68" s="163"/>
      <c r="Y68" s="163"/>
      <c r="Z68" s="163"/>
      <c r="AA68" s="163"/>
    </row>
    <row r="69" spans="1:27" ht="20.100000000000001" hidden="1" customHeight="1">
      <c r="A69" s="165">
        <v>200113</v>
      </c>
      <c r="B69" s="166" t="s">
        <v>221</v>
      </c>
      <c r="C69" s="157" t="s">
        <v>197</v>
      </c>
      <c r="D69" s="139">
        <v>5.03</v>
      </c>
      <c r="E69" s="139"/>
      <c r="F69" s="158"/>
      <c r="G69" s="159"/>
      <c r="H69" s="392">
        <f t="shared" si="11"/>
        <v>0</v>
      </c>
      <c r="I69" s="160"/>
      <c r="J69" s="161" t="str">
        <f t="array" ref="J69">IF(ISERROR(G69/I69),"",G69/I69)</f>
        <v/>
      </c>
      <c r="K69" s="162">
        <f t="array" ref="K69">IF(ISERROR(G69/L69),"",G69/L69)</f>
        <v>0</v>
      </c>
      <c r="L69" s="160">
        <v>21.5</v>
      </c>
      <c r="M69" s="140">
        <f t="shared" ref="M69:M70" si="26">IF(ISERROR(I69-K69),"",I69-K69)</f>
        <v>0</v>
      </c>
      <c r="N69" s="161">
        <f t="shared" ref="N69:N70" si="27">SUM(O69:U69)</f>
        <v>0</v>
      </c>
      <c r="O69" s="399"/>
      <c r="P69" s="399"/>
      <c r="Q69" s="399"/>
      <c r="R69" s="399"/>
      <c r="S69" s="399"/>
      <c r="T69" s="399"/>
      <c r="U69" s="399"/>
      <c r="V69" s="163">
        <f t="shared" ref="V69:V70" si="28">SUM(X69:AA69)</f>
        <v>0</v>
      </c>
      <c r="W69" s="164" t="str">
        <f t="shared" ref="W69:W70" si="29">IF(ISERROR(V69/G69),"",V69/G69)</f>
        <v/>
      </c>
      <c r="X69" s="163"/>
      <c r="Y69" s="163"/>
      <c r="Z69" s="163"/>
      <c r="AA69" s="163"/>
    </row>
    <row r="70" spans="1:27" ht="20.100000000000001" hidden="1" customHeight="1">
      <c r="A70" s="165">
        <v>200114</v>
      </c>
      <c r="B70" s="166" t="s">
        <v>221</v>
      </c>
      <c r="C70" s="157" t="s">
        <v>201</v>
      </c>
      <c r="D70" s="139">
        <v>5.03</v>
      </c>
      <c r="E70" s="139"/>
      <c r="F70" s="158"/>
      <c r="G70" s="159"/>
      <c r="H70" s="392">
        <f t="shared" si="11"/>
        <v>0</v>
      </c>
      <c r="I70" s="160"/>
      <c r="J70" s="161" t="str">
        <f t="array" ref="J70">IF(ISERROR(G70/I70),"",G70/I70)</f>
        <v/>
      </c>
      <c r="K70" s="162">
        <f t="array" ref="K70">IF(ISERROR(G70/L70),"",G70/L70)</f>
        <v>0</v>
      </c>
      <c r="L70" s="160">
        <v>21.5</v>
      </c>
      <c r="M70" s="140">
        <f t="shared" si="26"/>
        <v>0</v>
      </c>
      <c r="N70" s="161">
        <f t="shared" si="27"/>
        <v>0</v>
      </c>
      <c r="O70" s="399"/>
      <c r="P70" s="399"/>
      <c r="Q70" s="399"/>
      <c r="R70" s="399"/>
      <c r="S70" s="399"/>
      <c r="T70" s="399"/>
      <c r="U70" s="399"/>
      <c r="V70" s="163">
        <f t="shared" si="28"/>
        <v>0</v>
      </c>
      <c r="W70" s="164" t="str">
        <f t="shared" si="29"/>
        <v/>
      </c>
      <c r="X70" s="163"/>
      <c r="Y70" s="163"/>
      <c r="Z70" s="163"/>
      <c r="AA70" s="163"/>
    </row>
    <row r="71" spans="1:27" ht="20.100000000000001" hidden="1" customHeight="1">
      <c r="A71" s="165"/>
      <c r="B71" s="166" t="s">
        <v>380</v>
      </c>
      <c r="C71" s="232" t="s">
        <v>381</v>
      </c>
      <c r="D71" s="139">
        <v>5.03</v>
      </c>
      <c r="E71" s="139"/>
      <c r="F71" s="158"/>
      <c r="G71" s="159"/>
      <c r="H71" s="392">
        <f t="shared" si="11"/>
        <v>0</v>
      </c>
      <c r="I71" s="160"/>
      <c r="J71" s="161"/>
      <c r="K71" s="162"/>
      <c r="L71" s="160"/>
      <c r="M71" s="140"/>
      <c r="N71" s="161"/>
      <c r="O71" s="399"/>
      <c r="P71" s="399"/>
      <c r="Q71" s="399"/>
      <c r="R71" s="399"/>
      <c r="S71" s="399"/>
      <c r="T71" s="399"/>
      <c r="U71" s="399"/>
      <c r="V71" s="163"/>
      <c r="W71" s="164"/>
      <c r="X71" s="163"/>
      <c r="Y71" s="163"/>
      <c r="Z71" s="163"/>
      <c r="AA71" s="163"/>
    </row>
    <row r="72" spans="1:27" ht="20.100000000000001" hidden="1" customHeight="1">
      <c r="A72" s="172">
        <v>200617</v>
      </c>
      <c r="B72" s="174" t="s">
        <v>222</v>
      </c>
      <c r="C72" s="157" t="s">
        <v>193</v>
      </c>
      <c r="D72" s="139">
        <v>5.0599999999999996</v>
      </c>
      <c r="E72" s="139"/>
      <c r="F72" s="158"/>
      <c r="G72" s="159"/>
      <c r="H72" s="392">
        <f t="shared" si="11"/>
        <v>0</v>
      </c>
      <c r="I72" s="160"/>
      <c r="J72" s="161" t="str">
        <f t="array" ref="J72">IF(ISERROR(G72/I72),"",G72/I72)</f>
        <v/>
      </c>
      <c r="K72" s="162" t="str">
        <f t="array" ref="K72">IF(ISERROR(G72/L72),"",G72/L72)</f>
        <v/>
      </c>
      <c r="L72" s="160"/>
      <c r="M72" s="140" t="str">
        <f t="shared" ref="M72:M79" si="30">IF(ISERROR(I72-K72),"",I72-K72)</f>
        <v/>
      </c>
      <c r="N72" s="161">
        <f t="shared" ref="N72:N75" si="31">SUM(O72:U72)</f>
        <v>0</v>
      </c>
      <c r="O72" s="399"/>
      <c r="P72" s="399"/>
      <c r="Q72" s="399"/>
      <c r="R72" s="399"/>
      <c r="S72" s="399"/>
      <c r="T72" s="399"/>
      <c r="U72" s="399"/>
      <c r="V72" s="163">
        <f t="shared" ref="V72:V75" si="32">SUM(X72:AA72)</f>
        <v>0</v>
      </c>
      <c r="W72" s="164" t="str">
        <f t="shared" ref="W72:W75" si="33">IF(ISERROR(V72/G72),"",V72/G72)</f>
        <v/>
      </c>
      <c r="X72" s="163"/>
      <c r="Y72" s="163"/>
      <c r="Z72" s="163"/>
      <c r="AA72" s="163"/>
    </row>
    <row r="73" spans="1:27" ht="20.100000000000001" hidden="1" customHeight="1">
      <c r="A73" s="172">
        <v>200618</v>
      </c>
      <c r="B73" s="174" t="s">
        <v>222</v>
      </c>
      <c r="C73" s="157" t="s">
        <v>211</v>
      </c>
      <c r="D73" s="139">
        <v>5.0599999999999996</v>
      </c>
      <c r="E73" s="139"/>
      <c r="F73" s="158"/>
      <c r="G73" s="159"/>
      <c r="H73" s="392">
        <f t="shared" si="11"/>
        <v>0</v>
      </c>
      <c r="I73" s="160"/>
      <c r="J73" s="161" t="str">
        <f t="array" ref="J73">IF(ISERROR(G73/I73),"",G73/I73)</f>
        <v/>
      </c>
      <c r="K73" s="162" t="str">
        <f t="array" ref="K73">IF(ISERROR(G73/L73),"",G73/L73)</f>
        <v/>
      </c>
      <c r="L73" s="160"/>
      <c r="M73" s="140" t="str">
        <f t="shared" si="30"/>
        <v/>
      </c>
      <c r="N73" s="161">
        <f t="shared" si="31"/>
        <v>0</v>
      </c>
      <c r="O73" s="399"/>
      <c r="P73" s="399"/>
      <c r="Q73" s="399"/>
      <c r="R73" s="399"/>
      <c r="S73" s="399"/>
      <c r="T73" s="399"/>
      <c r="U73" s="399"/>
      <c r="V73" s="163">
        <f t="shared" si="32"/>
        <v>0</v>
      </c>
      <c r="W73" s="164" t="str">
        <f t="shared" si="33"/>
        <v/>
      </c>
      <c r="X73" s="163"/>
      <c r="Y73" s="163"/>
      <c r="Z73" s="163"/>
      <c r="AA73" s="163"/>
    </row>
    <row r="74" spans="1:27" ht="20.100000000000001" hidden="1" customHeight="1">
      <c r="A74" s="172">
        <v>200619</v>
      </c>
      <c r="B74" s="174" t="s">
        <v>222</v>
      </c>
      <c r="C74" s="157" t="s">
        <v>201</v>
      </c>
      <c r="D74" s="139">
        <v>5.0599999999999996</v>
      </c>
      <c r="E74" s="139"/>
      <c r="F74" s="158"/>
      <c r="G74" s="159"/>
      <c r="H74" s="392">
        <f t="shared" si="11"/>
        <v>0</v>
      </c>
      <c r="I74" s="160"/>
      <c r="J74" s="161" t="str">
        <f t="array" ref="J74">IF(ISERROR(G74/I74),"",G74/I74)</f>
        <v/>
      </c>
      <c r="K74" s="162" t="str">
        <f t="array" ref="K74">IF(ISERROR(G74/L74),"",G74/L74)</f>
        <v/>
      </c>
      <c r="L74" s="160"/>
      <c r="M74" s="140" t="str">
        <f t="shared" si="30"/>
        <v/>
      </c>
      <c r="N74" s="161">
        <f t="shared" si="31"/>
        <v>0</v>
      </c>
      <c r="O74" s="399"/>
      <c r="P74" s="399"/>
      <c r="Q74" s="399"/>
      <c r="R74" s="399"/>
      <c r="S74" s="399"/>
      <c r="T74" s="399"/>
      <c r="U74" s="399"/>
      <c r="V74" s="163">
        <f t="shared" si="32"/>
        <v>0</v>
      </c>
      <c r="W74" s="164" t="str">
        <f t="shared" si="33"/>
        <v/>
      </c>
      <c r="X74" s="163"/>
      <c r="Y74" s="163"/>
      <c r="Z74" s="163"/>
      <c r="AA74" s="163"/>
    </row>
    <row r="75" spans="1:27" ht="20.100000000000001" hidden="1" customHeight="1">
      <c r="A75" s="172">
        <v>200620</v>
      </c>
      <c r="B75" s="174" t="s">
        <v>222</v>
      </c>
      <c r="C75" s="157" t="s">
        <v>194</v>
      </c>
      <c r="D75" s="139">
        <v>5.0599999999999996</v>
      </c>
      <c r="E75" s="139"/>
      <c r="F75" s="158"/>
      <c r="G75" s="159"/>
      <c r="H75" s="392">
        <f t="shared" si="11"/>
        <v>0</v>
      </c>
      <c r="I75" s="160"/>
      <c r="J75" s="161" t="str">
        <f t="array" ref="J75">IF(ISERROR(G75/I75),"",G75/I75)</f>
        <v/>
      </c>
      <c r="K75" s="162" t="str">
        <f t="array" ref="K75">IF(ISERROR(G75/L75),"",G75/L75)</f>
        <v/>
      </c>
      <c r="L75" s="160"/>
      <c r="M75" s="140" t="str">
        <f t="shared" si="30"/>
        <v/>
      </c>
      <c r="N75" s="161">
        <f t="shared" si="31"/>
        <v>0</v>
      </c>
      <c r="O75" s="399"/>
      <c r="P75" s="399"/>
      <c r="Q75" s="399"/>
      <c r="R75" s="399"/>
      <c r="S75" s="399"/>
      <c r="T75" s="399"/>
      <c r="U75" s="399"/>
      <c r="V75" s="163">
        <f t="shared" si="32"/>
        <v>0</v>
      </c>
      <c r="W75" s="164" t="str">
        <f t="shared" si="33"/>
        <v/>
      </c>
      <c r="X75" s="163"/>
      <c r="Y75" s="163"/>
      <c r="Z75" s="163"/>
      <c r="AA75" s="163"/>
    </row>
    <row r="76" spans="1:27" ht="20.100000000000001" hidden="1" customHeight="1">
      <c r="A76" s="172"/>
      <c r="B76" s="248" t="s">
        <v>398</v>
      </c>
      <c r="C76" s="232" t="s">
        <v>394</v>
      </c>
      <c r="D76" s="139">
        <v>5.5</v>
      </c>
      <c r="E76" s="139"/>
      <c r="F76" s="158"/>
      <c r="G76" s="159"/>
      <c r="H76" s="392">
        <f t="shared" si="11"/>
        <v>0</v>
      </c>
      <c r="I76" s="160"/>
      <c r="J76" s="161"/>
      <c r="K76" s="162">
        <f t="array" ref="K76">IF(ISERROR(G76/L76),"",G76/L76)</f>
        <v>0</v>
      </c>
      <c r="L76" s="160">
        <v>24</v>
      </c>
      <c r="M76" s="140">
        <f t="shared" si="30"/>
        <v>0</v>
      </c>
      <c r="N76" s="161"/>
      <c r="O76" s="399"/>
      <c r="P76" s="399"/>
      <c r="Q76" s="399"/>
      <c r="R76" s="399"/>
      <c r="S76" s="399"/>
      <c r="T76" s="399"/>
      <c r="U76" s="399"/>
      <c r="V76" s="163"/>
      <c r="W76" s="164"/>
      <c r="X76" s="163"/>
      <c r="Y76" s="163"/>
      <c r="Z76" s="163"/>
      <c r="AA76" s="163"/>
    </row>
    <row r="77" spans="1:27" ht="20.100000000000001" hidden="1" customHeight="1">
      <c r="A77" s="172"/>
      <c r="B77" s="248" t="s">
        <v>398</v>
      </c>
      <c r="C77" s="232" t="s">
        <v>389</v>
      </c>
      <c r="D77" s="139">
        <v>5.5</v>
      </c>
      <c r="E77" s="139"/>
      <c r="F77" s="158"/>
      <c r="G77" s="159"/>
      <c r="H77" s="392">
        <f t="shared" si="11"/>
        <v>0</v>
      </c>
      <c r="I77" s="160"/>
      <c r="J77" s="161"/>
      <c r="K77" s="162">
        <f t="array" ref="K77">IF(ISERROR(G77/L77),"",G77/L77)</f>
        <v>0</v>
      </c>
      <c r="L77" s="160">
        <v>24</v>
      </c>
      <c r="M77" s="140">
        <f t="shared" si="30"/>
        <v>0</v>
      </c>
      <c r="N77" s="161"/>
      <c r="O77" s="399"/>
      <c r="P77" s="399"/>
      <c r="Q77" s="399"/>
      <c r="R77" s="399"/>
      <c r="S77" s="399"/>
      <c r="T77" s="399"/>
      <c r="U77" s="399"/>
      <c r="V77" s="163"/>
      <c r="W77" s="164"/>
      <c r="X77" s="163"/>
      <c r="Y77" s="163"/>
      <c r="Z77" s="163"/>
      <c r="AA77" s="163"/>
    </row>
    <row r="78" spans="1:27" ht="20.100000000000001" hidden="1" customHeight="1">
      <c r="A78" s="172"/>
      <c r="B78" s="248" t="s">
        <v>398</v>
      </c>
      <c r="C78" s="232" t="s">
        <v>390</v>
      </c>
      <c r="D78" s="139">
        <v>5.5</v>
      </c>
      <c r="E78" s="139"/>
      <c r="F78" s="158"/>
      <c r="G78" s="159"/>
      <c r="H78" s="392">
        <f t="shared" si="11"/>
        <v>0</v>
      </c>
      <c r="I78" s="160"/>
      <c r="J78" s="161"/>
      <c r="K78" s="162">
        <f t="array" ref="K78">IF(ISERROR(G78/L78),"",G78/L78)</f>
        <v>0</v>
      </c>
      <c r="L78" s="160">
        <v>24</v>
      </c>
      <c r="M78" s="140">
        <f t="shared" si="30"/>
        <v>0</v>
      </c>
      <c r="N78" s="161"/>
      <c r="O78" s="399"/>
      <c r="P78" s="399"/>
      <c r="Q78" s="399"/>
      <c r="R78" s="399"/>
      <c r="S78" s="399"/>
      <c r="T78" s="399"/>
      <c r="U78" s="399"/>
      <c r="V78" s="163"/>
      <c r="W78" s="164"/>
      <c r="X78" s="163"/>
      <c r="Y78" s="163"/>
      <c r="Z78" s="163"/>
      <c r="AA78" s="163"/>
    </row>
    <row r="79" spans="1:27" ht="20.100000000000001" hidden="1" customHeight="1">
      <c r="A79" s="172"/>
      <c r="B79" s="248" t="s">
        <v>398</v>
      </c>
      <c r="C79" s="232" t="s">
        <v>391</v>
      </c>
      <c r="D79" s="139">
        <v>5.5</v>
      </c>
      <c r="E79" s="139"/>
      <c r="F79" s="158"/>
      <c r="G79" s="159"/>
      <c r="H79" s="392">
        <f t="shared" si="11"/>
        <v>0</v>
      </c>
      <c r="I79" s="160"/>
      <c r="J79" s="161"/>
      <c r="K79" s="162">
        <f t="array" ref="K79">IF(ISERROR(G79/L79),"",G79/L79)</f>
        <v>0</v>
      </c>
      <c r="L79" s="160">
        <v>24</v>
      </c>
      <c r="M79" s="140">
        <f t="shared" si="30"/>
        <v>0</v>
      </c>
      <c r="N79" s="161"/>
      <c r="O79" s="399"/>
      <c r="P79" s="399"/>
      <c r="Q79" s="399"/>
      <c r="R79" s="399"/>
      <c r="S79" s="399"/>
      <c r="T79" s="399"/>
      <c r="U79" s="399"/>
      <c r="V79" s="163"/>
      <c r="W79" s="164"/>
      <c r="X79" s="163"/>
      <c r="Y79" s="163"/>
      <c r="Z79" s="163"/>
      <c r="AA79" s="163"/>
    </row>
    <row r="80" spans="1:27" ht="20.100000000000001" hidden="1" customHeight="1">
      <c r="A80" s="172">
        <v>201074</v>
      </c>
      <c r="B80" s="248" t="s">
        <v>430</v>
      </c>
      <c r="C80" s="232" t="s">
        <v>432</v>
      </c>
      <c r="D80" s="139">
        <v>5.03</v>
      </c>
      <c r="E80" s="139"/>
      <c r="F80" s="158"/>
      <c r="G80" s="159"/>
      <c r="H80" s="392">
        <f t="shared" si="11"/>
        <v>0</v>
      </c>
      <c r="I80" s="160"/>
      <c r="J80" s="161"/>
      <c r="K80" s="162">
        <f t="array" ref="K80">IF(ISERROR(G80/L80),"",G80/L80)</f>
        <v>0</v>
      </c>
      <c r="L80" s="160">
        <v>4</v>
      </c>
      <c r="M80" s="140"/>
      <c r="N80" s="161"/>
      <c r="O80" s="399"/>
      <c r="P80" s="399"/>
      <c r="Q80" s="399"/>
      <c r="R80" s="399"/>
      <c r="S80" s="399"/>
      <c r="T80" s="399"/>
      <c r="U80" s="399"/>
      <c r="V80" s="163"/>
      <c r="W80" s="164"/>
      <c r="X80" s="163"/>
      <c r="Y80" s="163"/>
      <c r="Z80" s="163"/>
      <c r="AA80" s="163"/>
    </row>
    <row r="81" spans="1:27" ht="20.100000000000001" hidden="1" customHeight="1">
      <c r="A81" s="172">
        <v>201075</v>
      </c>
      <c r="B81" s="248" t="s">
        <v>430</v>
      </c>
      <c r="C81" s="232" t="s">
        <v>434</v>
      </c>
      <c r="D81" s="139">
        <v>5.03</v>
      </c>
      <c r="E81" s="139"/>
      <c r="F81" s="158"/>
      <c r="G81" s="159"/>
      <c r="H81" s="392">
        <f t="shared" si="11"/>
        <v>0</v>
      </c>
      <c r="I81" s="160"/>
      <c r="J81" s="161"/>
      <c r="K81" s="162">
        <f t="array" ref="K81">IF(ISERROR(G81/L81),"",G81/L81)</f>
        <v>0</v>
      </c>
      <c r="L81" s="160">
        <v>4</v>
      </c>
      <c r="M81" s="140"/>
      <c r="N81" s="161"/>
      <c r="O81" s="399"/>
      <c r="P81" s="399"/>
      <c r="Q81" s="399"/>
      <c r="R81" s="399"/>
      <c r="S81" s="399"/>
      <c r="T81" s="399"/>
      <c r="U81" s="399"/>
      <c r="V81" s="163"/>
      <c r="W81" s="164"/>
      <c r="X81" s="163"/>
      <c r="Y81" s="163"/>
      <c r="Z81" s="163"/>
      <c r="AA81" s="163"/>
    </row>
    <row r="82" spans="1:27" ht="20.100000000000001" hidden="1" customHeight="1">
      <c r="A82" s="172">
        <v>201076</v>
      </c>
      <c r="B82" s="248" t="s">
        <v>430</v>
      </c>
      <c r="C82" s="232" t="s">
        <v>436</v>
      </c>
      <c r="D82" s="139">
        <v>5.03</v>
      </c>
      <c r="E82" s="139"/>
      <c r="F82" s="158"/>
      <c r="G82" s="159"/>
      <c r="H82" s="392">
        <f t="shared" si="11"/>
        <v>0</v>
      </c>
      <c r="I82" s="160"/>
      <c r="J82" s="161"/>
      <c r="K82" s="162">
        <f t="array" ref="K82">IF(ISERROR(G82/L82),"",G82/L82)</f>
        <v>0</v>
      </c>
      <c r="L82" s="160">
        <v>4</v>
      </c>
      <c r="M82" s="140"/>
      <c r="N82" s="161"/>
      <c r="O82" s="399"/>
      <c r="P82" s="399"/>
      <c r="Q82" s="399"/>
      <c r="R82" s="399"/>
      <c r="S82" s="399"/>
      <c r="T82" s="399"/>
      <c r="U82" s="399"/>
      <c r="V82" s="163"/>
      <c r="W82" s="164"/>
      <c r="X82" s="163"/>
      <c r="Y82" s="163"/>
      <c r="Z82" s="163"/>
      <c r="AA82" s="163"/>
    </row>
    <row r="83" spans="1:27" ht="20.100000000000001" hidden="1" customHeight="1">
      <c r="A83" s="172">
        <v>201071</v>
      </c>
      <c r="B83" s="174" t="s">
        <v>382</v>
      </c>
      <c r="C83" s="157" t="s">
        <v>356</v>
      </c>
      <c r="D83" s="139">
        <v>5.03</v>
      </c>
      <c r="E83" s="139"/>
      <c r="F83" s="158"/>
      <c r="G83" s="159"/>
      <c r="H83" s="392">
        <f t="shared" si="11"/>
        <v>0</v>
      </c>
      <c r="I83" s="160"/>
      <c r="J83" s="161"/>
      <c r="K83" s="162">
        <f t="array" ref="K83">IF(ISERROR(G83/L83),"",G83/L83)</f>
        <v>0</v>
      </c>
      <c r="L83" s="160">
        <v>4</v>
      </c>
      <c r="M83" s="140"/>
      <c r="N83" s="161"/>
      <c r="O83" s="399"/>
      <c r="P83" s="399"/>
      <c r="Q83" s="399"/>
      <c r="R83" s="399"/>
      <c r="S83" s="399"/>
      <c r="T83" s="399"/>
      <c r="U83" s="399"/>
      <c r="V83" s="163"/>
      <c r="W83" s="164"/>
      <c r="X83" s="163"/>
      <c r="Y83" s="163"/>
      <c r="Z83" s="163"/>
      <c r="AA83" s="163"/>
    </row>
    <row r="84" spans="1:27" ht="20.100000000000001" hidden="1" customHeight="1">
      <c r="A84" s="172">
        <v>201072</v>
      </c>
      <c r="B84" s="174" t="s">
        <v>382</v>
      </c>
      <c r="C84" s="157" t="s">
        <v>358</v>
      </c>
      <c r="D84" s="139">
        <v>5.03</v>
      </c>
      <c r="E84" s="139"/>
      <c r="F84" s="158"/>
      <c r="G84" s="159"/>
      <c r="H84" s="392">
        <f t="shared" si="11"/>
        <v>0</v>
      </c>
      <c r="I84" s="160"/>
      <c r="J84" s="161"/>
      <c r="K84" s="162">
        <f t="array" ref="K84">IF(ISERROR(G84/L84),"",G84/L84)</f>
        <v>0</v>
      </c>
      <c r="L84" s="160">
        <v>4</v>
      </c>
      <c r="M84" s="140"/>
      <c r="N84" s="161"/>
      <c r="O84" s="399"/>
      <c r="P84" s="399"/>
      <c r="Q84" s="399"/>
      <c r="R84" s="399"/>
      <c r="S84" s="399"/>
      <c r="T84" s="399"/>
      <c r="U84" s="399"/>
      <c r="V84" s="163"/>
      <c r="W84" s="164"/>
      <c r="X84" s="163"/>
      <c r="Y84" s="163"/>
      <c r="Z84" s="163"/>
      <c r="AA84" s="163"/>
    </row>
    <row r="85" spans="1:27" ht="20.100000000000001" hidden="1" customHeight="1">
      <c r="A85" s="172">
        <v>201073</v>
      </c>
      <c r="B85" s="174" t="s">
        <v>382</v>
      </c>
      <c r="C85" s="157" t="s">
        <v>360</v>
      </c>
      <c r="D85" s="139">
        <v>5.03</v>
      </c>
      <c r="E85" s="139"/>
      <c r="F85" s="158"/>
      <c r="G85" s="159"/>
      <c r="H85" s="392">
        <f t="shared" si="11"/>
        <v>0</v>
      </c>
      <c r="I85" s="160"/>
      <c r="J85" s="161"/>
      <c r="K85" s="162">
        <f t="array" ref="K85">IF(ISERROR(G85/L85),"",G85/L85)</f>
        <v>0</v>
      </c>
      <c r="L85" s="160">
        <v>4</v>
      </c>
      <c r="M85" s="140"/>
      <c r="N85" s="161"/>
      <c r="O85" s="399"/>
      <c r="P85" s="399"/>
      <c r="Q85" s="399"/>
      <c r="R85" s="399"/>
      <c r="S85" s="399"/>
      <c r="T85" s="399"/>
      <c r="U85" s="399"/>
      <c r="V85" s="163"/>
      <c r="W85" s="164"/>
      <c r="X85" s="163"/>
      <c r="Y85" s="163"/>
      <c r="Z85" s="163"/>
      <c r="AA85" s="163"/>
    </row>
    <row r="86" spans="1:27" ht="20.100000000000001" customHeight="1">
      <c r="A86" s="476" t="s">
        <v>223</v>
      </c>
      <c r="B86" s="476"/>
      <c r="C86" s="400" t="s">
        <v>209</v>
      </c>
      <c r="D86" s="177"/>
      <c r="E86" s="177"/>
      <c r="F86" s="178"/>
      <c r="G86" s="179">
        <f>SUM(G29:G85)</f>
        <v>0</v>
      </c>
      <c r="H86" s="180">
        <f>SUM(H29:H85)</f>
        <v>0</v>
      </c>
      <c r="I86" s="180">
        <f>SUM(I29:I85)</f>
        <v>0</v>
      </c>
      <c r="J86" s="161" t="str">
        <f t="array" ref="J86">IF(ISERROR(G86/I86),"",G86/I86)</f>
        <v/>
      </c>
      <c r="K86" s="180">
        <f>SUM(K29:K85)</f>
        <v>0</v>
      </c>
      <c r="L86" s="181"/>
      <c r="M86" s="185">
        <f t="shared" ref="M86:V86" si="34">SUM(M29:M85)</f>
        <v>0</v>
      </c>
      <c r="N86" s="180">
        <f t="shared" si="34"/>
        <v>0</v>
      </c>
      <c r="O86" s="182">
        <f t="shared" si="34"/>
        <v>0</v>
      </c>
      <c r="P86" s="182">
        <f t="shared" si="34"/>
        <v>0</v>
      </c>
      <c r="Q86" s="182">
        <f t="shared" si="34"/>
        <v>0</v>
      </c>
      <c r="R86" s="182">
        <f t="shared" si="34"/>
        <v>0</v>
      </c>
      <c r="S86" s="182">
        <f t="shared" si="34"/>
        <v>0</v>
      </c>
      <c r="T86" s="182">
        <f t="shared" si="34"/>
        <v>0</v>
      </c>
      <c r="U86" s="182">
        <f t="shared" si="34"/>
        <v>0</v>
      </c>
      <c r="V86" s="183">
        <f t="shared" si="34"/>
        <v>0</v>
      </c>
      <c r="W86" s="164" t="str">
        <f t="shared" ref="W86:W93" si="35">IF(ISERROR(V86/G86),"",V86/G86)</f>
        <v/>
      </c>
      <c r="X86" s="183">
        <f>SUM(X29:X85)</f>
        <v>0</v>
      </c>
      <c r="Y86" s="183">
        <f>SUM(Y29:Y85)</f>
        <v>0</v>
      </c>
      <c r="Z86" s="183">
        <f>SUM(Z29:Z85)</f>
        <v>0</v>
      </c>
      <c r="AA86" s="183">
        <f>SUM(AA29:AA85)</f>
        <v>0</v>
      </c>
    </row>
    <row r="87" spans="1:27" ht="20.100000000000001" hidden="1" customHeight="1">
      <c r="A87" s="157">
        <v>200065</v>
      </c>
      <c r="B87" s="391" t="s">
        <v>224</v>
      </c>
      <c r="C87" s="157" t="s">
        <v>186</v>
      </c>
      <c r="D87" s="139">
        <v>5.03</v>
      </c>
      <c r="E87" s="139"/>
      <c r="F87" s="158"/>
      <c r="G87" s="159"/>
      <c r="H87" s="392">
        <f t="shared" ref="H87:H120" si="36">D87*G87</f>
        <v>0</v>
      </c>
      <c r="I87" s="160"/>
      <c r="J87" s="161" t="str">
        <f t="array" ref="J87">IF(ISERROR(G87/I87),"",G87/I87)</f>
        <v/>
      </c>
      <c r="K87" s="162">
        <f t="array" ref="K87">IF(ISERROR(G87/L87),"",G87/L87)</f>
        <v>0</v>
      </c>
      <c r="L87" s="160">
        <v>8.8000000000000007</v>
      </c>
      <c r="M87" s="140">
        <f t="shared" ref="M87:M114" si="37">IF(ISERROR(I87-K87),"",I87-K87)</f>
        <v>0</v>
      </c>
      <c r="N87" s="161">
        <f t="shared" ref="N87:N93" si="38">SUM(O87:U87)</f>
        <v>0</v>
      </c>
      <c r="O87" s="399"/>
      <c r="P87" s="399"/>
      <c r="Q87" s="399"/>
      <c r="R87" s="399"/>
      <c r="S87" s="399"/>
      <c r="T87" s="399"/>
      <c r="U87" s="399"/>
      <c r="V87" s="163">
        <f t="shared" ref="V87:V93" si="39">SUM(X87:AA87)</f>
        <v>0</v>
      </c>
      <c r="W87" s="164" t="str">
        <f t="shared" si="35"/>
        <v/>
      </c>
      <c r="X87" s="163"/>
      <c r="Y87" s="163"/>
      <c r="Z87" s="163"/>
      <c r="AA87" s="163"/>
    </row>
    <row r="88" spans="1:27" ht="20.100000000000001" hidden="1" customHeight="1">
      <c r="A88" s="157">
        <v>200067</v>
      </c>
      <c r="B88" s="391" t="s">
        <v>224</v>
      </c>
      <c r="C88" s="157" t="s">
        <v>193</v>
      </c>
      <c r="D88" s="139">
        <v>5.03</v>
      </c>
      <c r="E88" s="139"/>
      <c r="F88" s="158"/>
      <c r="G88" s="159"/>
      <c r="H88" s="392">
        <f t="shared" si="36"/>
        <v>0</v>
      </c>
      <c r="I88" s="160"/>
      <c r="J88" s="161" t="str">
        <f t="array" ref="J88">IF(ISERROR(G88/I88),"",G88/I88)</f>
        <v/>
      </c>
      <c r="K88" s="162">
        <f t="array" ref="K88">IF(ISERROR(G88/L88),"",G88/L88)</f>
        <v>0</v>
      </c>
      <c r="L88" s="160">
        <v>8.8000000000000007</v>
      </c>
      <c r="M88" s="140">
        <f t="shared" si="37"/>
        <v>0</v>
      </c>
      <c r="N88" s="161">
        <f t="shared" si="38"/>
        <v>0</v>
      </c>
      <c r="O88" s="399"/>
      <c r="P88" s="399"/>
      <c r="Q88" s="399"/>
      <c r="R88" s="399"/>
      <c r="S88" s="399"/>
      <c r="T88" s="399"/>
      <c r="U88" s="399"/>
      <c r="V88" s="163">
        <f t="shared" si="39"/>
        <v>0</v>
      </c>
      <c r="W88" s="164" t="str">
        <f t="shared" si="35"/>
        <v/>
      </c>
      <c r="X88" s="163"/>
      <c r="Y88" s="163"/>
      <c r="Z88" s="163"/>
      <c r="AA88" s="163"/>
    </row>
    <row r="89" spans="1:27" ht="20.100000000000001" hidden="1" customHeight="1">
      <c r="A89" s="157">
        <v>200068</v>
      </c>
      <c r="B89" s="391" t="s">
        <v>224</v>
      </c>
      <c r="C89" s="157" t="s">
        <v>211</v>
      </c>
      <c r="D89" s="139">
        <v>5.03</v>
      </c>
      <c r="E89" s="139"/>
      <c r="F89" s="158"/>
      <c r="G89" s="159"/>
      <c r="H89" s="392">
        <f t="shared" si="36"/>
        <v>0</v>
      </c>
      <c r="I89" s="160"/>
      <c r="J89" s="161" t="str">
        <f t="array" ref="J89">IF(ISERROR(G89/I89),"",G89/I89)</f>
        <v/>
      </c>
      <c r="K89" s="162">
        <f t="array" ref="K89">IF(ISERROR(G89/L89),"",G89/L89)</f>
        <v>0</v>
      </c>
      <c r="L89" s="160">
        <v>8.8000000000000007</v>
      </c>
      <c r="M89" s="140">
        <f t="shared" si="37"/>
        <v>0</v>
      </c>
      <c r="N89" s="161">
        <f t="shared" si="38"/>
        <v>0</v>
      </c>
      <c r="O89" s="399"/>
      <c r="P89" s="399"/>
      <c r="Q89" s="399"/>
      <c r="R89" s="399"/>
      <c r="S89" s="399"/>
      <c r="T89" s="399"/>
      <c r="U89" s="399"/>
      <c r="V89" s="163">
        <f t="shared" si="39"/>
        <v>0</v>
      </c>
      <c r="W89" s="164" t="str">
        <f t="shared" si="35"/>
        <v/>
      </c>
      <c r="X89" s="163"/>
      <c r="Y89" s="163"/>
      <c r="Z89" s="163"/>
      <c r="AA89" s="163"/>
    </row>
    <row r="90" spans="1:27" ht="20.100000000000001" hidden="1" customHeight="1">
      <c r="A90" s="186">
        <v>200064</v>
      </c>
      <c r="B90" s="187" t="s">
        <v>225</v>
      </c>
      <c r="C90" s="157" t="s">
        <v>186</v>
      </c>
      <c r="D90" s="139">
        <v>5.03</v>
      </c>
      <c r="E90" s="139"/>
      <c r="F90" s="158"/>
      <c r="G90" s="159"/>
      <c r="H90" s="392">
        <f t="shared" si="36"/>
        <v>0</v>
      </c>
      <c r="I90" s="160"/>
      <c r="J90" s="161" t="str">
        <f t="array" ref="J90">IF(ISERROR(G90/I90),"",G90/I90)</f>
        <v/>
      </c>
      <c r="K90" s="162">
        <f t="array" ref="K90">IF(ISERROR(G90/L90),"",G90/L90)</f>
        <v>0</v>
      </c>
      <c r="L90" s="160">
        <v>9.3000000000000007</v>
      </c>
      <c r="M90" s="140">
        <f t="shared" si="37"/>
        <v>0</v>
      </c>
      <c r="N90" s="161">
        <f t="shared" si="38"/>
        <v>0</v>
      </c>
      <c r="O90" s="399"/>
      <c r="P90" s="399"/>
      <c r="Q90" s="399"/>
      <c r="R90" s="399"/>
      <c r="S90" s="399"/>
      <c r="T90" s="399"/>
      <c r="U90" s="399"/>
      <c r="V90" s="163">
        <f t="shared" si="39"/>
        <v>0</v>
      </c>
      <c r="W90" s="164" t="str">
        <f t="shared" si="35"/>
        <v/>
      </c>
      <c r="X90" s="163"/>
      <c r="Y90" s="163"/>
      <c r="Z90" s="163"/>
      <c r="AA90" s="163"/>
    </row>
    <row r="91" spans="1:27" ht="20.100000000000001" hidden="1" customHeight="1">
      <c r="A91" s="186">
        <v>200058</v>
      </c>
      <c r="B91" s="187" t="s">
        <v>225</v>
      </c>
      <c r="C91" s="157" t="s">
        <v>210</v>
      </c>
      <c r="D91" s="139">
        <v>5.03</v>
      </c>
      <c r="E91" s="139"/>
      <c r="F91" s="158"/>
      <c r="G91" s="159"/>
      <c r="H91" s="392">
        <f t="shared" si="36"/>
        <v>0</v>
      </c>
      <c r="I91" s="160"/>
      <c r="J91" s="161" t="str">
        <f t="array" ref="J91">IF(ISERROR(G91/I91),"",G91/I91)</f>
        <v/>
      </c>
      <c r="K91" s="162">
        <f t="array" ref="K91">IF(ISERROR(G91/L91),"",G91/L91)</f>
        <v>0</v>
      </c>
      <c r="L91" s="160">
        <v>9.3000000000000007</v>
      </c>
      <c r="M91" s="140">
        <f t="shared" si="37"/>
        <v>0</v>
      </c>
      <c r="N91" s="161">
        <f t="shared" si="38"/>
        <v>0</v>
      </c>
      <c r="O91" s="399"/>
      <c r="P91" s="399"/>
      <c r="Q91" s="399"/>
      <c r="R91" s="399"/>
      <c r="S91" s="399"/>
      <c r="T91" s="399"/>
      <c r="U91" s="399"/>
      <c r="V91" s="163">
        <f t="shared" si="39"/>
        <v>0</v>
      </c>
      <c r="W91" s="164" t="str">
        <f t="shared" si="35"/>
        <v/>
      </c>
      <c r="X91" s="163"/>
      <c r="Y91" s="163"/>
      <c r="Z91" s="163"/>
      <c r="AA91" s="163"/>
    </row>
    <row r="92" spans="1:27" ht="20.100000000000001" hidden="1" customHeight="1">
      <c r="A92" s="186">
        <v>200061</v>
      </c>
      <c r="B92" s="187" t="s">
        <v>225</v>
      </c>
      <c r="C92" s="157" t="s">
        <v>193</v>
      </c>
      <c r="D92" s="139">
        <v>5.03</v>
      </c>
      <c r="E92" s="139"/>
      <c r="F92" s="158"/>
      <c r="G92" s="159"/>
      <c r="H92" s="392">
        <f t="shared" si="36"/>
        <v>0</v>
      </c>
      <c r="I92" s="160"/>
      <c r="J92" s="161" t="str">
        <f t="array" ref="J92">IF(ISERROR(G92/I92),"",G92/I92)</f>
        <v/>
      </c>
      <c r="K92" s="162">
        <f t="array" ref="K92">IF(ISERROR(G92/L92),"",G92/L92)</f>
        <v>0</v>
      </c>
      <c r="L92" s="160">
        <v>9.3000000000000007</v>
      </c>
      <c r="M92" s="140">
        <f t="shared" si="37"/>
        <v>0</v>
      </c>
      <c r="N92" s="161">
        <f t="shared" si="38"/>
        <v>0</v>
      </c>
      <c r="O92" s="399"/>
      <c r="P92" s="399"/>
      <c r="Q92" s="399"/>
      <c r="R92" s="399"/>
      <c r="S92" s="399"/>
      <c r="T92" s="399"/>
      <c r="U92" s="399"/>
      <c r="V92" s="163">
        <f t="shared" si="39"/>
        <v>0</v>
      </c>
      <c r="W92" s="164" t="str">
        <f t="shared" si="35"/>
        <v/>
      </c>
      <c r="X92" s="163"/>
      <c r="Y92" s="163"/>
      <c r="Z92" s="163"/>
      <c r="AA92" s="163"/>
    </row>
    <row r="93" spans="1:27" ht="20.100000000000001" hidden="1" customHeight="1">
      <c r="A93" s="186">
        <v>200060</v>
      </c>
      <c r="B93" s="187" t="s">
        <v>225</v>
      </c>
      <c r="C93" s="157" t="s">
        <v>202</v>
      </c>
      <c r="D93" s="139">
        <v>5.03</v>
      </c>
      <c r="E93" s="139"/>
      <c r="F93" s="158"/>
      <c r="G93" s="159"/>
      <c r="H93" s="392">
        <f t="shared" si="36"/>
        <v>0</v>
      </c>
      <c r="I93" s="160"/>
      <c r="J93" s="161" t="str">
        <f t="array" ref="J93">IF(ISERROR(G93/I93),"",G93/I93)</f>
        <v/>
      </c>
      <c r="K93" s="162">
        <f t="array" ref="K93">IF(ISERROR(G93/L93),"",G93/L93)</f>
        <v>0</v>
      </c>
      <c r="L93" s="160">
        <v>9.3000000000000007</v>
      </c>
      <c r="M93" s="140">
        <f t="shared" si="37"/>
        <v>0</v>
      </c>
      <c r="N93" s="161">
        <f t="shared" si="38"/>
        <v>0</v>
      </c>
      <c r="O93" s="399"/>
      <c r="P93" s="399"/>
      <c r="Q93" s="399"/>
      <c r="R93" s="399"/>
      <c r="S93" s="399"/>
      <c r="T93" s="399"/>
      <c r="U93" s="399"/>
      <c r="V93" s="163">
        <f t="shared" si="39"/>
        <v>0</v>
      </c>
      <c r="W93" s="164" t="str">
        <f t="shared" si="35"/>
        <v/>
      </c>
      <c r="X93" s="163"/>
      <c r="Y93" s="163"/>
      <c r="Z93" s="163"/>
      <c r="AA93" s="163"/>
    </row>
    <row r="94" spans="1:27" ht="20.100000000000001" hidden="1" customHeight="1">
      <c r="A94" s="186">
        <v>300389</v>
      </c>
      <c r="B94" s="187" t="s">
        <v>226</v>
      </c>
      <c r="C94" s="157" t="s">
        <v>227</v>
      </c>
      <c r="D94" s="188">
        <v>5.03</v>
      </c>
      <c r="E94" s="139"/>
      <c r="F94" s="158"/>
      <c r="G94" s="159"/>
      <c r="H94" s="392">
        <f t="shared" si="36"/>
        <v>0</v>
      </c>
      <c r="I94" s="160"/>
      <c r="J94" s="161"/>
      <c r="K94" s="162">
        <f t="array" ref="K94">IF(ISERROR(G94/L94),"",G94/L94)</f>
        <v>0</v>
      </c>
      <c r="L94" s="160">
        <v>9.3000000000000007</v>
      </c>
      <c r="M94" s="140">
        <f t="shared" si="37"/>
        <v>0</v>
      </c>
      <c r="N94" s="161"/>
      <c r="O94" s="399"/>
      <c r="P94" s="399"/>
      <c r="Q94" s="399"/>
      <c r="R94" s="399"/>
      <c r="S94" s="399"/>
      <c r="T94" s="399"/>
      <c r="U94" s="399"/>
      <c r="V94" s="163"/>
      <c r="W94" s="164"/>
      <c r="X94" s="163"/>
      <c r="Y94" s="163"/>
      <c r="Z94" s="163"/>
      <c r="AA94" s="163"/>
    </row>
    <row r="95" spans="1:27" ht="20.100000000000001" hidden="1" customHeight="1">
      <c r="A95" s="186">
        <v>200556</v>
      </c>
      <c r="B95" s="187" t="s">
        <v>228</v>
      </c>
      <c r="C95" s="157" t="s">
        <v>186</v>
      </c>
      <c r="D95" s="139">
        <v>5.03</v>
      </c>
      <c r="E95" s="139"/>
      <c r="F95" s="158"/>
      <c r="G95" s="188"/>
      <c r="H95" s="392">
        <f t="shared" si="36"/>
        <v>0</v>
      </c>
      <c r="I95" s="160"/>
      <c r="J95" s="161" t="str">
        <f t="array" ref="J95">IF(ISERROR(G95/I95),"",G95/I95)</f>
        <v/>
      </c>
      <c r="K95" s="162">
        <f t="array" ref="K95">IF(ISERROR(G95/L95),"",G95/L95)</f>
        <v>0</v>
      </c>
      <c r="L95" s="160">
        <v>8</v>
      </c>
      <c r="M95" s="140">
        <f t="shared" si="37"/>
        <v>0</v>
      </c>
      <c r="N95" s="161">
        <f t="shared" ref="N95:N114" si="40">SUM(O95:U95)</f>
        <v>0</v>
      </c>
      <c r="O95" s="399"/>
      <c r="P95" s="399"/>
      <c r="Q95" s="399"/>
      <c r="R95" s="399"/>
      <c r="S95" s="399"/>
      <c r="T95" s="399"/>
      <c r="U95" s="399"/>
      <c r="V95" s="163">
        <f t="shared" ref="V95:V102" si="41">SUM(X95:AA95)</f>
        <v>0</v>
      </c>
      <c r="W95" s="164" t="str">
        <f t="shared" ref="W95:W106" si="42">IF(ISERROR(V95/G95),"",V95/G95)</f>
        <v/>
      </c>
      <c r="X95" s="163"/>
      <c r="Y95" s="163"/>
      <c r="Z95" s="163"/>
      <c r="AA95" s="163"/>
    </row>
    <row r="96" spans="1:27" ht="20.100000000000001" hidden="1" customHeight="1">
      <c r="A96" s="186">
        <v>200557</v>
      </c>
      <c r="B96" s="187" t="s">
        <v>228</v>
      </c>
      <c r="C96" s="157" t="s">
        <v>188</v>
      </c>
      <c r="D96" s="139">
        <v>5.03</v>
      </c>
      <c r="E96" s="139"/>
      <c r="F96" s="158"/>
      <c r="G96" s="159"/>
      <c r="H96" s="392">
        <f t="shared" si="36"/>
        <v>0</v>
      </c>
      <c r="I96" s="160"/>
      <c r="J96" s="161" t="str">
        <f t="array" ref="J96">IF(ISERROR(G96/I96),"",G96/I96)</f>
        <v/>
      </c>
      <c r="K96" s="162">
        <f t="array" ref="K96">IF(ISERROR(G96/L96),"",G96/L96)</f>
        <v>0</v>
      </c>
      <c r="L96" s="160">
        <v>8</v>
      </c>
      <c r="M96" s="140">
        <f t="shared" si="37"/>
        <v>0</v>
      </c>
      <c r="N96" s="161">
        <f t="shared" si="40"/>
        <v>0</v>
      </c>
      <c r="O96" s="399"/>
      <c r="P96" s="399"/>
      <c r="Q96" s="399"/>
      <c r="R96" s="399"/>
      <c r="S96" s="399"/>
      <c r="T96" s="399"/>
      <c r="U96" s="399"/>
      <c r="V96" s="163">
        <f t="shared" si="41"/>
        <v>0</v>
      </c>
      <c r="W96" s="164" t="str">
        <f t="shared" si="42"/>
        <v/>
      </c>
      <c r="X96" s="163"/>
      <c r="Y96" s="163"/>
      <c r="Z96" s="163"/>
      <c r="AA96" s="163"/>
    </row>
    <row r="97" spans="1:27" ht="20.100000000000001" hidden="1" customHeight="1">
      <c r="A97" s="186">
        <v>200558</v>
      </c>
      <c r="B97" s="187" t="s">
        <v>228</v>
      </c>
      <c r="C97" s="157" t="s">
        <v>193</v>
      </c>
      <c r="D97" s="139">
        <v>5.03</v>
      </c>
      <c r="E97" s="139"/>
      <c r="F97" s="158"/>
      <c r="G97" s="159"/>
      <c r="H97" s="392">
        <f t="shared" si="36"/>
        <v>0</v>
      </c>
      <c r="I97" s="160"/>
      <c r="J97" s="161" t="str">
        <f t="array" ref="J97">IF(ISERROR(G97/I97),"",G97/I97)</f>
        <v/>
      </c>
      <c r="K97" s="162">
        <f t="array" ref="K97">IF(ISERROR(G97/L97),"",G97/L97)</f>
        <v>0</v>
      </c>
      <c r="L97" s="160">
        <v>8</v>
      </c>
      <c r="M97" s="140">
        <f t="shared" si="37"/>
        <v>0</v>
      </c>
      <c r="N97" s="161">
        <f t="shared" si="40"/>
        <v>0</v>
      </c>
      <c r="O97" s="399"/>
      <c r="P97" s="399"/>
      <c r="Q97" s="399"/>
      <c r="R97" s="399"/>
      <c r="S97" s="399"/>
      <c r="T97" s="399"/>
      <c r="U97" s="399"/>
      <c r="V97" s="163">
        <f t="shared" si="41"/>
        <v>0</v>
      </c>
      <c r="W97" s="164" t="str">
        <f t="shared" si="42"/>
        <v/>
      </c>
      <c r="X97" s="163"/>
      <c r="Y97" s="163"/>
      <c r="Z97" s="163"/>
      <c r="AA97" s="163"/>
    </row>
    <row r="98" spans="1:27" ht="20.100000000000001" hidden="1" customHeight="1">
      <c r="A98" s="186">
        <v>200559</v>
      </c>
      <c r="B98" s="187" t="s">
        <v>228</v>
      </c>
      <c r="C98" s="246" t="s">
        <v>90</v>
      </c>
      <c r="D98" s="139">
        <v>5.03</v>
      </c>
      <c r="E98" s="139"/>
      <c r="F98" s="158"/>
      <c r="G98" s="159"/>
      <c r="H98" s="392">
        <f t="shared" si="36"/>
        <v>0</v>
      </c>
      <c r="I98" s="160"/>
      <c r="J98" s="161" t="str">
        <f t="array" ref="J98">IF(ISERROR(G98/I98),"",G98/I98)</f>
        <v/>
      </c>
      <c r="K98" s="162">
        <f t="array" ref="K98">IF(ISERROR(G98/L98),"",G98/L98)</f>
        <v>0</v>
      </c>
      <c r="L98" s="160">
        <v>8</v>
      </c>
      <c r="M98" s="140">
        <f t="shared" si="37"/>
        <v>0</v>
      </c>
      <c r="N98" s="161">
        <f t="shared" si="40"/>
        <v>0</v>
      </c>
      <c r="O98" s="399"/>
      <c r="P98" s="399"/>
      <c r="Q98" s="399"/>
      <c r="R98" s="399"/>
      <c r="S98" s="399"/>
      <c r="T98" s="399"/>
      <c r="U98" s="399"/>
      <c r="V98" s="163">
        <f t="shared" si="41"/>
        <v>0</v>
      </c>
      <c r="W98" s="164" t="str">
        <f t="shared" si="42"/>
        <v/>
      </c>
      <c r="X98" s="163"/>
      <c r="Y98" s="163"/>
      <c r="Z98" s="163"/>
      <c r="AA98" s="163"/>
    </row>
    <row r="99" spans="1:27" ht="20.100000000000001" hidden="1" customHeight="1">
      <c r="A99" s="186">
        <v>200556</v>
      </c>
      <c r="B99" s="187" t="s">
        <v>229</v>
      </c>
      <c r="C99" s="157" t="s">
        <v>186</v>
      </c>
      <c r="D99" s="139">
        <v>5.03</v>
      </c>
      <c r="E99" s="139"/>
      <c r="F99" s="158"/>
      <c r="G99" s="159"/>
      <c r="H99" s="392">
        <f t="shared" si="36"/>
        <v>0</v>
      </c>
      <c r="I99" s="160"/>
      <c r="J99" s="161" t="str">
        <f t="array" ref="J99">IF(ISERROR(G99/I99),"",G99/I99)</f>
        <v/>
      </c>
      <c r="K99" s="162">
        <f t="array" ref="K99">IF(ISERROR(G99/L99),"",G99/L99)</f>
        <v>0</v>
      </c>
      <c r="L99" s="160">
        <v>10</v>
      </c>
      <c r="M99" s="140">
        <f t="shared" si="37"/>
        <v>0</v>
      </c>
      <c r="N99" s="161">
        <f t="shared" si="40"/>
        <v>0</v>
      </c>
      <c r="O99" s="399"/>
      <c r="P99" s="399"/>
      <c r="Q99" s="399"/>
      <c r="R99" s="399"/>
      <c r="S99" s="399"/>
      <c r="T99" s="399"/>
      <c r="U99" s="399"/>
      <c r="V99" s="163">
        <f t="shared" si="41"/>
        <v>0</v>
      </c>
      <c r="W99" s="164" t="str">
        <f t="shared" si="42"/>
        <v/>
      </c>
      <c r="X99" s="163"/>
      <c r="Y99" s="163"/>
      <c r="Z99" s="163"/>
      <c r="AA99" s="163"/>
    </row>
    <row r="100" spans="1:27" ht="20.100000000000001" hidden="1" customHeight="1">
      <c r="A100" s="186">
        <v>200557</v>
      </c>
      <c r="B100" s="187" t="s">
        <v>229</v>
      </c>
      <c r="C100" s="157" t="s">
        <v>210</v>
      </c>
      <c r="D100" s="139">
        <v>5.03</v>
      </c>
      <c r="E100" s="139"/>
      <c r="F100" s="158"/>
      <c r="G100" s="159"/>
      <c r="H100" s="392">
        <f t="shared" si="36"/>
        <v>0</v>
      </c>
      <c r="I100" s="160"/>
      <c r="J100" s="161" t="str">
        <f t="array" ref="J100">IF(ISERROR(G100/I100),"",G100/I100)</f>
        <v/>
      </c>
      <c r="K100" s="162" t="str">
        <f t="array" ref="K100">IF(ISERROR(G100/L100),"",G100/L100)</f>
        <v/>
      </c>
      <c r="L100" s="160"/>
      <c r="M100" s="140" t="str">
        <f t="shared" si="37"/>
        <v/>
      </c>
      <c r="N100" s="161">
        <f t="shared" si="40"/>
        <v>0</v>
      </c>
      <c r="O100" s="399"/>
      <c r="P100" s="399"/>
      <c r="Q100" s="399"/>
      <c r="R100" s="399"/>
      <c r="S100" s="399"/>
      <c r="T100" s="399"/>
      <c r="U100" s="399"/>
      <c r="V100" s="163">
        <f t="shared" si="41"/>
        <v>0</v>
      </c>
      <c r="W100" s="164" t="str">
        <f t="shared" si="42"/>
        <v/>
      </c>
      <c r="X100" s="163"/>
      <c r="Y100" s="163"/>
      <c r="Z100" s="163"/>
      <c r="AA100" s="163"/>
    </row>
    <row r="101" spans="1:27" ht="20.100000000000001" hidden="1" customHeight="1">
      <c r="A101" s="186">
        <v>200558</v>
      </c>
      <c r="B101" s="187" t="s">
        <v>229</v>
      </c>
      <c r="C101" s="157" t="s">
        <v>193</v>
      </c>
      <c r="D101" s="139">
        <v>5.03</v>
      </c>
      <c r="E101" s="139"/>
      <c r="F101" s="158"/>
      <c r="G101" s="159"/>
      <c r="H101" s="392">
        <f t="shared" si="36"/>
        <v>0</v>
      </c>
      <c r="I101" s="160"/>
      <c r="J101" s="161" t="str">
        <f t="array" ref="J101">IF(ISERROR(G101/I101),"",G101/I101)</f>
        <v/>
      </c>
      <c r="K101" s="162" t="str">
        <f t="array" ref="K101">IF(ISERROR(G101/L101),"",G101/L101)</f>
        <v/>
      </c>
      <c r="L101" s="160"/>
      <c r="M101" s="140" t="str">
        <f t="shared" si="37"/>
        <v/>
      </c>
      <c r="N101" s="161">
        <f t="shared" si="40"/>
        <v>0</v>
      </c>
      <c r="O101" s="399"/>
      <c r="P101" s="399"/>
      <c r="Q101" s="399"/>
      <c r="R101" s="399"/>
      <c r="S101" s="399"/>
      <c r="T101" s="399"/>
      <c r="U101" s="399"/>
      <c r="V101" s="163">
        <f t="shared" si="41"/>
        <v>0</v>
      </c>
      <c r="W101" s="164" t="str">
        <f t="shared" si="42"/>
        <v/>
      </c>
      <c r="X101" s="163"/>
      <c r="Y101" s="163"/>
      <c r="Z101" s="163"/>
      <c r="AA101" s="163"/>
    </row>
    <row r="102" spans="1:27" ht="20.100000000000001" hidden="1" customHeight="1">
      <c r="A102" s="186">
        <v>200559</v>
      </c>
      <c r="B102" s="187" t="s">
        <v>229</v>
      </c>
      <c r="C102" s="157" t="s">
        <v>202</v>
      </c>
      <c r="D102" s="139">
        <v>5.03</v>
      </c>
      <c r="E102" s="139"/>
      <c r="F102" s="158"/>
      <c r="G102" s="159"/>
      <c r="H102" s="392">
        <f t="shared" si="36"/>
        <v>0</v>
      </c>
      <c r="I102" s="160"/>
      <c r="J102" s="161" t="str">
        <f t="array" ref="J102">IF(ISERROR(G102/I102),"",G102/I102)</f>
        <v/>
      </c>
      <c r="K102" s="162" t="str">
        <f t="array" ref="K102">IF(ISERROR(G102/L102),"",G102/L102)</f>
        <v/>
      </c>
      <c r="L102" s="160"/>
      <c r="M102" s="140" t="str">
        <f t="shared" si="37"/>
        <v/>
      </c>
      <c r="N102" s="161">
        <f t="shared" si="40"/>
        <v>0</v>
      </c>
      <c r="O102" s="399"/>
      <c r="P102" s="399"/>
      <c r="Q102" s="399"/>
      <c r="R102" s="399"/>
      <c r="S102" s="399"/>
      <c r="T102" s="399"/>
      <c r="U102" s="399"/>
      <c r="V102" s="163">
        <f t="shared" si="41"/>
        <v>0</v>
      </c>
      <c r="W102" s="164" t="str">
        <f t="shared" si="42"/>
        <v/>
      </c>
      <c r="X102" s="163"/>
      <c r="Y102" s="163"/>
      <c r="Z102" s="163"/>
      <c r="AA102" s="163"/>
    </row>
    <row r="103" spans="1:27" ht="20.100000000000001" hidden="1" customHeight="1">
      <c r="A103" s="157">
        <v>200947</v>
      </c>
      <c r="B103" s="391" t="s">
        <v>231</v>
      </c>
      <c r="C103" s="157" t="s">
        <v>188</v>
      </c>
      <c r="D103" s="139">
        <v>10.199999999999999</v>
      </c>
      <c r="E103" s="139"/>
      <c r="F103" s="158"/>
      <c r="G103" s="159"/>
      <c r="H103" s="392">
        <f t="shared" si="36"/>
        <v>0</v>
      </c>
      <c r="I103" s="160"/>
      <c r="J103" s="161" t="str">
        <f t="array" ref="J103">IF(ISERROR(G103/I103),"",G103/I103)</f>
        <v/>
      </c>
      <c r="K103" s="162">
        <f t="array" ref="K103">IF(ISERROR(G103/L103),"",G103/L103)</f>
        <v>0</v>
      </c>
      <c r="L103" s="160">
        <v>6</v>
      </c>
      <c r="M103" s="140">
        <f t="shared" si="37"/>
        <v>0</v>
      </c>
      <c r="N103" s="161">
        <f t="shared" si="40"/>
        <v>0</v>
      </c>
      <c r="O103" s="399"/>
      <c r="P103" s="399"/>
      <c r="Q103" s="399"/>
      <c r="R103" s="399"/>
      <c r="S103" s="399"/>
      <c r="T103" s="399"/>
      <c r="U103" s="399"/>
      <c r="V103" s="163">
        <f t="shared" ref="V103:V106" si="43">SUM(X103:AA103)</f>
        <v>0</v>
      </c>
      <c r="W103" s="164" t="str">
        <f t="shared" si="42"/>
        <v/>
      </c>
      <c r="X103" s="163"/>
      <c r="Y103" s="163"/>
      <c r="Z103" s="163"/>
      <c r="AA103" s="163"/>
    </row>
    <row r="104" spans="1:27" ht="20.100000000000001" hidden="1" customHeight="1">
      <c r="A104" s="157">
        <v>200945</v>
      </c>
      <c r="B104" s="391" t="s">
        <v>231</v>
      </c>
      <c r="C104" s="157" t="s">
        <v>186</v>
      </c>
      <c r="D104" s="139">
        <v>10.199999999999999</v>
      </c>
      <c r="E104" s="139"/>
      <c r="F104" s="158"/>
      <c r="G104" s="159"/>
      <c r="H104" s="392">
        <f t="shared" si="36"/>
        <v>0</v>
      </c>
      <c r="I104" s="160"/>
      <c r="J104" s="161" t="str">
        <f t="array" ref="J104">IF(ISERROR(G104/I104),"",G104/I104)</f>
        <v/>
      </c>
      <c r="K104" s="162">
        <f t="array" ref="K104">IF(ISERROR(G104/L104),"",G104/L104)</f>
        <v>0</v>
      </c>
      <c r="L104" s="160">
        <v>6</v>
      </c>
      <c r="M104" s="140">
        <f t="shared" si="37"/>
        <v>0</v>
      </c>
      <c r="N104" s="161">
        <f t="shared" si="40"/>
        <v>0</v>
      </c>
      <c r="O104" s="399"/>
      <c r="P104" s="399"/>
      <c r="Q104" s="399"/>
      <c r="R104" s="399"/>
      <c r="S104" s="399"/>
      <c r="T104" s="399"/>
      <c r="U104" s="399"/>
      <c r="V104" s="163">
        <f t="shared" si="43"/>
        <v>0</v>
      </c>
      <c r="W104" s="164" t="str">
        <f t="shared" si="42"/>
        <v/>
      </c>
      <c r="X104" s="163"/>
      <c r="Y104" s="163"/>
      <c r="Z104" s="163"/>
      <c r="AA104" s="163"/>
    </row>
    <row r="105" spans="1:27" ht="20.100000000000001" hidden="1" customHeight="1">
      <c r="A105" s="157">
        <v>200946</v>
      </c>
      <c r="B105" s="391" t="s">
        <v>231</v>
      </c>
      <c r="C105" s="157" t="s">
        <v>230</v>
      </c>
      <c r="D105" s="139">
        <v>10.199999999999999</v>
      </c>
      <c r="E105" s="139"/>
      <c r="F105" s="158"/>
      <c r="G105" s="159"/>
      <c r="H105" s="392">
        <f t="shared" si="36"/>
        <v>0</v>
      </c>
      <c r="I105" s="160"/>
      <c r="J105" s="161" t="str">
        <f t="array" ref="J105">IF(ISERROR(G105/I105),"",G105/I105)</f>
        <v/>
      </c>
      <c r="K105" s="162">
        <f t="array" ref="K105">IF(ISERROR(G105/L105),"",G105/L105)</f>
        <v>0</v>
      </c>
      <c r="L105" s="160">
        <v>6</v>
      </c>
      <c r="M105" s="140">
        <f t="shared" si="37"/>
        <v>0</v>
      </c>
      <c r="N105" s="161">
        <f t="shared" si="40"/>
        <v>0</v>
      </c>
      <c r="O105" s="399"/>
      <c r="P105" s="399"/>
      <c r="Q105" s="399"/>
      <c r="R105" s="399"/>
      <c r="S105" s="399"/>
      <c r="T105" s="399"/>
      <c r="U105" s="399"/>
      <c r="V105" s="163">
        <f t="shared" si="43"/>
        <v>0</v>
      </c>
      <c r="W105" s="164" t="str">
        <f t="shared" si="42"/>
        <v/>
      </c>
      <c r="X105" s="163"/>
      <c r="Y105" s="163"/>
      <c r="Z105" s="163"/>
      <c r="AA105" s="163"/>
    </row>
    <row r="106" spans="1:27" ht="20.100000000000001" hidden="1" customHeight="1">
      <c r="A106" s="157">
        <v>200944</v>
      </c>
      <c r="B106" s="391" t="s">
        <v>231</v>
      </c>
      <c r="C106" s="157" t="s">
        <v>193</v>
      </c>
      <c r="D106" s="139">
        <v>10.199999999999999</v>
      </c>
      <c r="E106" s="139"/>
      <c r="F106" s="158"/>
      <c r="G106" s="159"/>
      <c r="H106" s="392">
        <f t="shared" si="36"/>
        <v>0</v>
      </c>
      <c r="I106" s="160"/>
      <c r="J106" s="161" t="str">
        <f t="array" ref="J106">IF(ISERROR(G106/I106),"",G106/I106)</f>
        <v/>
      </c>
      <c r="K106" s="162">
        <f t="array" ref="K106">IF(ISERROR(G106/L106),"",G106/L106)</f>
        <v>0</v>
      </c>
      <c r="L106" s="160">
        <v>6</v>
      </c>
      <c r="M106" s="140">
        <f t="shared" si="37"/>
        <v>0</v>
      </c>
      <c r="N106" s="161">
        <f t="shared" si="40"/>
        <v>0</v>
      </c>
      <c r="O106" s="399"/>
      <c r="P106" s="399"/>
      <c r="Q106" s="399"/>
      <c r="R106" s="399"/>
      <c r="S106" s="399"/>
      <c r="T106" s="399"/>
      <c r="U106" s="399"/>
      <c r="V106" s="163">
        <f t="shared" si="43"/>
        <v>0</v>
      </c>
      <c r="W106" s="164" t="str">
        <f t="shared" si="42"/>
        <v/>
      </c>
      <c r="X106" s="163"/>
      <c r="Y106" s="163"/>
      <c r="Z106" s="163"/>
      <c r="AA106" s="163"/>
    </row>
    <row r="107" spans="1:27" ht="20.100000000000001" hidden="1" customHeight="1">
      <c r="A107" s="157">
        <v>201372</v>
      </c>
      <c r="B107" s="391" t="s">
        <v>415</v>
      </c>
      <c r="C107" s="232" t="s">
        <v>417</v>
      </c>
      <c r="D107" s="139">
        <v>5</v>
      </c>
      <c r="E107" s="139"/>
      <c r="F107" s="158"/>
      <c r="G107" s="159"/>
      <c r="H107" s="392">
        <f t="shared" si="36"/>
        <v>0</v>
      </c>
      <c r="I107" s="160"/>
      <c r="J107" s="161"/>
      <c r="K107" s="162">
        <f t="array" ref="K107">IF(ISERROR(G107/L107),"",G107/L107)</f>
        <v>0</v>
      </c>
      <c r="L107" s="160">
        <v>5</v>
      </c>
      <c r="M107" s="140">
        <f t="shared" si="37"/>
        <v>0</v>
      </c>
      <c r="N107" s="161">
        <f t="shared" si="40"/>
        <v>0</v>
      </c>
      <c r="O107" s="399"/>
      <c r="P107" s="399"/>
      <c r="Q107" s="399"/>
      <c r="R107" s="399"/>
      <c r="S107" s="399"/>
      <c r="T107" s="399"/>
      <c r="U107" s="399"/>
      <c r="V107" s="163"/>
      <c r="W107" s="164"/>
      <c r="X107" s="163"/>
      <c r="Y107" s="163"/>
      <c r="Z107" s="163"/>
      <c r="AA107" s="163"/>
    </row>
    <row r="108" spans="1:27" ht="20.100000000000001" hidden="1" customHeight="1">
      <c r="A108" s="157">
        <v>201374</v>
      </c>
      <c r="B108" s="391" t="s">
        <v>415</v>
      </c>
      <c r="C108" s="232" t="s">
        <v>425</v>
      </c>
      <c r="D108" s="139">
        <v>5</v>
      </c>
      <c r="E108" s="139"/>
      <c r="F108" s="158"/>
      <c r="G108" s="159"/>
      <c r="H108" s="392">
        <f t="shared" si="36"/>
        <v>0</v>
      </c>
      <c r="I108" s="160"/>
      <c r="J108" s="161"/>
      <c r="K108" s="162">
        <f t="array" ref="K108">IF(ISERROR(G108/L108),"",G108/L108)</f>
        <v>0</v>
      </c>
      <c r="L108" s="160">
        <v>5</v>
      </c>
      <c r="M108" s="140">
        <f t="shared" si="37"/>
        <v>0</v>
      </c>
      <c r="N108" s="161">
        <f t="shared" si="40"/>
        <v>0</v>
      </c>
      <c r="O108" s="399"/>
      <c r="P108" s="399"/>
      <c r="Q108" s="399"/>
      <c r="R108" s="399"/>
      <c r="S108" s="399"/>
      <c r="T108" s="399"/>
      <c r="U108" s="399"/>
      <c r="V108" s="163"/>
      <c r="W108" s="164"/>
      <c r="X108" s="163"/>
      <c r="Y108" s="163"/>
      <c r="Z108" s="163"/>
      <c r="AA108" s="163"/>
    </row>
    <row r="109" spans="1:27" ht="20.100000000000001" hidden="1" customHeight="1">
      <c r="A109" s="157">
        <v>201373</v>
      </c>
      <c r="B109" s="391" t="s">
        <v>427</v>
      </c>
      <c r="C109" s="232" t="s">
        <v>428</v>
      </c>
      <c r="D109" s="139">
        <v>5</v>
      </c>
      <c r="E109" s="139"/>
      <c r="F109" s="158"/>
      <c r="G109" s="159"/>
      <c r="H109" s="392">
        <f t="shared" si="36"/>
        <v>0</v>
      </c>
      <c r="I109" s="160"/>
      <c r="J109" s="161"/>
      <c r="K109" s="162">
        <f t="array" ref="K109">IF(ISERROR(G109/L109),"",G109/L109)</f>
        <v>0</v>
      </c>
      <c r="L109" s="160">
        <v>5</v>
      </c>
      <c r="M109" s="140">
        <f t="shared" si="37"/>
        <v>0</v>
      </c>
      <c r="N109" s="161">
        <f t="shared" si="40"/>
        <v>0</v>
      </c>
      <c r="O109" s="399"/>
      <c r="P109" s="399"/>
      <c r="Q109" s="399"/>
      <c r="R109" s="399"/>
      <c r="S109" s="399"/>
      <c r="T109" s="399"/>
      <c r="U109" s="399"/>
      <c r="V109" s="163"/>
      <c r="W109" s="164"/>
      <c r="X109" s="163"/>
      <c r="Y109" s="163"/>
      <c r="Z109" s="163"/>
      <c r="AA109" s="163"/>
    </row>
    <row r="110" spans="1:27" ht="20.100000000000001" hidden="1" customHeight="1">
      <c r="A110" s="157">
        <v>201066</v>
      </c>
      <c r="B110" s="391" t="s">
        <v>361</v>
      </c>
      <c r="C110" s="232" t="s">
        <v>392</v>
      </c>
      <c r="D110" s="139">
        <v>5</v>
      </c>
      <c r="E110" s="139"/>
      <c r="F110" s="158"/>
      <c r="G110" s="159"/>
      <c r="H110" s="392">
        <f t="shared" si="36"/>
        <v>0</v>
      </c>
      <c r="I110" s="160"/>
      <c r="J110" s="161"/>
      <c r="K110" s="162">
        <f t="array" ref="K110">IF(ISERROR(G110/L110),"",G110/L110)</f>
        <v>0</v>
      </c>
      <c r="L110" s="160">
        <v>5</v>
      </c>
      <c r="M110" s="140">
        <f t="shared" si="37"/>
        <v>0</v>
      </c>
      <c r="N110" s="161">
        <f t="shared" si="40"/>
        <v>0</v>
      </c>
      <c r="O110" s="399"/>
      <c r="P110" s="399"/>
      <c r="Q110" s="399"/>
      <c r="R110" s="399"/>
      <c r="S110" s="399"/>
      <c r="T110" s="399"/>
      <c r="U110" s="399"/>
      <c r="V110" s="163"/>
      <c r="W110" s="164"/>
      <c r="X110" s="163"/>
      <c r="Y110" s="163"/>
      <c r="Z110" s="163"/>
      <c r="AA110" s="163"/>
    </row>
    <row r="111" spans="1:27" ht="20.100000000000001" customHeight="1">
      <c r="A111" s="157">
        <v>201064</v>
      </c>
      <c r="B111" s="391" t="s">
        <v>363</v>
      </c>
      <c r="C111" s="157" t="s">
        <v>365</v>
      </c>
      <c r="D111" s="139">
        <v>5</v>
      </c>
      <c r="E111" s="139"/>
      <c r="F111" s="158"/>
      <c r="G111" s="159"/>
      <c r="H111" s="392">
        <f t="shared" si="36"/>
        <v>0</v>
      </c>
      <c r="I111" s="160"/>
      <c r="J111" s="161"/>
      <c r="K111" s="162">
        <f t="array" ref="K111">IF(ISERROR(G111/L111),"",G111/L111)</f>
        <v>0</v>
      </c>
      <c r="L111" s="160">
        <v>5</v>
      </c>
      <c r="M111" s="140">
        <f t="shared" si="37"/>
        <v>0</v>
      </c>
      <c r="N111" s="161">
        <f t="shared" si="40"/>
        <v>0</v>
      </c>
      <c r="O111" s="399"/>
      <c r="P111" s="399"/>
      <c r="Q111" s="399"/>
      <c r="R111" s="399"/>
      <c r="S111" s="399"/>
      <c r="T111" s="399"/>
      <c r="U111" s="399"/>
      <c r="V111" s="163"/>
      <c r="W111" s="164"/>
      <c r="X111" s="163"/>
      <c r="Y111" s="163"/>
      <c r="Z111" s="163"/>
      <c r="AA111" s="163"/>
    </row>
    <row r="112" spans="1:27" ht="20.100000000000001" customHeight="1">
      <c r="A112" s="157">
        <v>201065</v>
      </c>
      <c r="B112" s="391" t="s">
        <v>363</v>
      </c>
      <c r="C112" s="157" t="s">
        <v>367</v>
      </c>
      <c r="D112" s="139">
        <v>5</v>
      </c>
      <c r="E112" s="139"/>
      <c r="F112" s="158"/>
      <c r="G112" s="159"/>
      <c r="H112" s="392">
        <f t="shared" si="36"/>
        <v>0</v>
      </c>
      <c r="I112" s="160"/>
      <c r="J112" s="161"/>
      <c r="K112" s="162">
        <f t="array" ref="K112">IF(ISERROR(G112/L112),"",G112/L112)</f>
        <v>0</v>
      </c>
      <c r="L112" s="160">
        <v>5</v>
      </c>
      <c r="M112" s="140">
        <f t="shared" si="37"/>
        <v>0</v>
      </c>
      <c r="N112" s="161">
        <f t="shared" si="40"/>
        <v>0</v>
      </c>
      <c r="O112" s="399"/>
      <c r="P112" s="399"/>
      <c r="Q112" s="399"/>
      <c r="R112" s="399"/>
      <c r="S112" s="399"/>
      <c r="T112" s="399"/>
      <c r="U112" s="399"/>
      <c r="V112" s="163"/>
      <c r="W112" s="164"/>
      <c r="X112" s="163"/>
      <c r="Y112" s="163"/>
      <c r="Z112" s="163"/>
      <c r="AA112" s="163"/>
    </row>
    <row r="113" spans="1:27" ht="20.100000000000001" hidden="1" customHeight="1">
      <c r="A113" s="186">
        <v>200088</v>
      </c>
      <c r="B113" s="187" t="s">
        <v>232</v>
      </c>
      <c r="C113" s="157" t="s">
        <v>194</v>
      </c>
      <c r="D113" s="139">
        <v>5.0599999999999996</v>
      </c>
      <c r="E113" s="139"/>
      <c r="F113" s="158"/>
      <c r="G113" s="159"/>
      <c r="H113" s="392">
        <f t="shared" si="36"/>
        <v>0</v>
      </c>
      <c r="I113" s="160"/>
      <c r="J113" s="161" t="str">
        <f t="array" ref="J113">IF(ISERROR(G113/I113),"",G113/I113)</f>
        <v/>
      </c>
      <c r="K113" s="162">
        <f t="array" ref="K113">IF(ISERROR(G113/L113),"",G113/L113)</f>
        <v>0</v>
      </c>
      <c r="L113" s="160">
        <v>15.5</v>
      </c>
      <c r="M113" s="140">
        <f t="shared" si="37"/>
        <v>0</v>
      </c>
      <c r="N113" s="161">
        <f t="shared" si="40"/>
        <v>0</v>
      </c>
      <c r="O113" s="399"/>
      <c r="P113" s="399"/>
      <c r="Q113" s="399"/>
      <c r="R113" s="399"/>
      <c r="S113" s="399"/>
      <c r="T113" s="399"/>
      <c r="U113" s="399"/>
      <c r="V113" s="163">
        <f t="shared" ref="V113:V114" si="44">SUM(X113:AA113)</f>
        <v>0</v>
      </c>
      <c r="W113" s="164" t="str">
        <f t="shared" ref="W113:W114" si="45">IF(ISERROR(V113/G113),"",V113/G113)</f>
        <v/>
      </c>
      <c r="X113" s="163"/>
      <c r="Y113" s="163"/>
      <c r="Z113" s="163"/>
      <c r="AA113" s="163"/>
    </row>
    <row r="114" spans="1:27" ht="20.100000000000001" hidden="1" customHeight="1">
      <c r="A114" s="186">
        <v>200089</v>
      </c>
      <c r="B114" s="187" t="s">
        <v>232</v>
      </c>
      <c r="C114" s="157" t="s">
        <v>210</v>
      </c>
      <c r="D114" s="139">
        <v>5.0599999999999996</v>
      </c>
      <c r="E114" s="139"/>
      <c r="F114" s="158"/>
      <c r="G114" s="159"/>
      <c r="H114" s="392">
        <f t="shared" si="36"/>
        <v>0</v>
      </c>
      <c r="I114" s="160"/>
      <c r="J114" s="161" t="str">
        <f t="array" ref="J114">IF(ISERROR(G114/I114),"",G114/I114)</f>
        <v/>
      </c>
      <c r="K114" s="162">
        <f t="array" ref="K114">IF(ISERROR(G114/L114),"",G114/L114)</f>
        <v>0</v>
      </c>
      <c r="L114" s="160">
        <v>15.5</v>
      </c>
      <c r="M114" s="140">
        <f t="shared" si="37"/>
        <v>0</v>
      </c>
      <c r="N114" s="161">
        <f t="shared" si="40"/>
        <v>0</v>
      </c>
      <c r="O114" s="399"/>
      <c r="P114" s="399"/>
      <c r="Q114" s="399"/>
      <c r="R114" s="399"/>
      <c r="S114" s="399"/>
      <c r="T114" s="399"/>
      <c r="U114" s="399"/>
      <c r="V114" s="163">
        <f t="shared" si="44"/>
        <v>0</v>
      </c>
      <c r="W114" s="164" t="str">
        <f t="shared" si="45"/>
        <v/>
      </c>
      <c r="X114" s="163"/>
      <c r="Y114" s="163"/>
      <c r="Z114" s="163"/>
      <c r="AA114" s="163"/>
    </row>
    <row r="115" spans="1:27" ht="20.100000000000001" hidden="1" customHeight="1">
      <c r="A115" s="186">
        <v>201383</v>
      </c>
      <c r="B115" s="187" t="s">
        <v>446</v>
      </c>
      <c r="C115" s="232" t="s">
        <v>73</v>
      </c>
      <c r="D115" s="139">
        <v>5</v>
      </c>
      <c r="E115" s="139"/>
      <c r="F115" s="158"/>
      <c r="G115" s="159"/>
      <c r="H115" s="392">
        <f t="shared" si="36"/>
        <v>0</v>
      </c>
      <c r="I115" s="160"/>
      <c r="J115" s="161"/>
      <c r="K115" s="162">
        <f t="array" ref="K115">IF(ISERROR(G115/L115),"",G115/L115)</f>
        <v>0</v>
      </c>
      <c r="L115" s="160">
        <v>24</v>
      </c>
      <c r="M115" s="140"/>
      <c r="N115" s="161"/>
      <c r="O115" s="399"/>
      <c r="P115" s="399"/>
      <c r="Q115" s="399"/>
      <c r="R115" s="399"/>
      <c r="S115" s="399"/>
      <c r="T115" s="399"/>
      <c r="U115" s="399"/>
      <c r="V115" s="163"/>
      <c r="W115" s="164"/>
      <c r="X115" s="163"/>
      <c r="Y115" s="163"/>
      <c r="Z115" s="163"/>
      <c r="AA115" s="163"/>
    </row>
    <row r="116" spans="1:27" ht="20.100000000000001" hidden="1" customHeight="1">
      <c r="A116" s="186">
        <v>201384</v>
      </c>
      <c r="B116" s="187" t="s">
        <v>446</v>
      </c>
      <c r="C116" s="232" t="s">
        <v>60</v>
      </c>
      <c r="D116" s="139">
        <v>5</v>
      </c>
      <c r="E116" s="139"/>
      <c r="F116" s="158"/>
      <c r="G116" s="159"/>
      <c r="H116" s="392">
        <f t="shared" si="36"/>
        <v>0</v>
      </c>
      <c r="I116" s="160"/>
      <c r="J116" s="161"/>
      <c r="K116" s="162">
        <f t="array" ref="K116">IF(ISERROR(G116/L116),"",G116/L116)</f>
        <v>0</v>
      </c>
      <c r="L116" s="160">
        <v>24</v>
      </c>
      <c r="M116" s="140"/>
      <c r="N116" s="161"/>
      <c r="O116" s="399"/>
      <c r="P116" s="399"/>
      <c r="Q116" s="399"/>
      <c r="R116" s="399"/>
      <c r="S116" s="399"/>
      <c r="T116" s="399"/>
      <c r="U116" s="399"/>
      <c r="V116" s="163"/>
      <c r="W116" s="164"/>
      <c r="X116" s="163"/>
      <c r="Y116" s="163"/>
      <c r="Z116" s="163"/>
      <c r="AA116" s="163"/>
    </row>
    <row r="117" spans="1:27" ht="20.100000000000001" hidden="1" customHeight="1">
      <c r="A117" s="186">
        <v>201385</v>
      </c>
      <c r="B117" s="187" t="s">
        <v>446</v>
      </c>
      <c r="C117" s="232" t="s">
        <v>449</v>
      </c>
      <c r="D117" s="139">
        <v>5</v>
      </c>
      <c r="E117" s="139"/>
      <c r="F117" s="158"/>
      <c r="G117" s="159"/>
      <c r="H117" s="392">
        <f t="shared" si="36"/>
        <v>0</v>
      </c>
      <c r="I117" s="160"/>
      <c r="J117" s="161"/>
      <c r="K117" s="162">
        <f t="array" ref="K117">IF(ISERROR(G117/L117),"",G117/L117)</f>
        <v>0</v>
      </c>
      <c r="L117" s="160">
        <v>24</v>
      </c>
      <c r="M117" s="140"/>
      <c r="N117" s="161"/>
      <c r="O117" s="399"/>
      <c r="P117" s="399"/>
      <c r="Q117" s="399"/>
      <c r="R117" s="399"/>
      <c r="S117" s="399"/>
      <c r="T117" s="399"/>
      <c r="U117" s="399"/>
      <c r="V117" s="163"/>
      <c r="W117" s="164"/>
      <c r="X117" s="163"/>
      <c r="Y117" s="163"/>
      <c r="Z117" s="163"/>
      <c r="AA117" s="163"/>
    </row>
    <row r="118" spans="1:27" ht="20.100000000000001" hidden="1" customHeight="1">
      <c r="A118" s="186">
        <v>200121</v>
      </c>
      <c r="B118" s="187" t="s">
        <v>233</v>
      </c>
      <c r="C118" s="157" t="s">
        <v>211</v>
      </c>
      <c r="D118" s="139">
        <v>5.07</v>
      </c>
      <c r="E118" s="139"/>
      <c r="F118" s="158"/>
      <c r="G118" s="159"/>
      <c r="H118" s="392">
        <f t="shared" si="36"/>
        <v>0</v>
      </c>
      <c r="I118" s="160"/>
      <c r="J118" s="161" t="str">
        <f t="array" ref="J118">IF(ISERROR(G118/I118),"",G118/I118)</f>
        <v/>
      </c>
      <c r="K118" s="162">
        <f t="array" ref="K118">IF(ISERROR(G118/L118),"",G118/L118)</f>
        <v>0</v>
      </c>
      <c r="L118" s="160">
        <v>9</v>
      </c>
      <c r="M118" s="140">
        <f t="shared" ref="M118:M120" si="46">IF(ISERROR(I118-K118),"",I118-K118)</f>
        <v>0</v>
      </c>
      <c r="N118" s="161">
        <f t="shared" ref="N118:N120" si="47">SUM(O118:U118)</f>
        <v>0</v>
      </c>
      <c r="O118" s="399"/>
      <c r="P118" s="399"/>
      <c r="Q118" s="399"/>
      <c r="R118" s="399"/>
      <c r="S118" s="399"/>
      <c r="T118" s="399"/>
      <c r="U118" s="399"/>
      <c r="V118" s="163">
        <f t="shared" ref="V118:V120" si="48">SUM(X118:AA118)</f>
        <v>0</v>
      </c>
      <c r="W118" s="164" t="str">
        <f t="shared" ref="W118:W142" si="49">IF(ISERROR(V118/G118),"",V118/G118)</f>
        <v/>
      </c>
      <c r="X118" s="163"/>
      <c r="Y118" s="163"/>
      <c r="Z118" s="163"/>
      <c r="AA118" s="163"/>
    </row>
    <row r="119" spans="1:27" ht="20.100000000000001" hidden="1" customHeight="1">
      <c r="A119" s="186">
        <v>200164</v>
      </c>
      <c r="B119" s="187" t="s">
        <v>233</v>
      </c>
      <c r="C119" s="157" t="s">
        <v>186</v>
      </c>
      <c r="D119" s="139">
        <v>5.07</v>
      </c>
      <c r="E119" s="139"/>
      <c r="F119" s="158"/>
      <c r="G119" s="159"/>
      <c r="H119" s="392">
        <f t="shared" si="36"/>
        <v>0</v>
      </c>
      <c r="I119" s="160"/>
      <c r="J119" s="161" t="str">
        <f t="array" ref="J119">IF(ISERROR(G119/I119),"",G119/I119)</f>
        <v/>
      </c>
      <c r="K119" s="162">
        <f t="array" ref="K119">IF(ISERROR(G119/L119),"",G119/L119)</f>
        <v>0</v>
      </c>
      <c r="L119" s="160">
        <v>9</v>
      </c>
      <c r="M119" s="140">
        <f t="shared" si="46"/>
        <v>0</v>
      </c>
      <c r="N119" s="161">
        <f t="shared" si="47"/>
        <v>0</v>
      </c>
      <c r="O119" s="399"/>
      <c r="P119" s="399"/>
      <c r="Q119" s="399"/>
      <c r="R119" s="399"/>
      <c r="S119" s="399"/>
      <c r="T119" s="399"/>
      <c r="U119" s="399"/>
      <c r="V119" s="163">
        <f t="shared" si="48"/>
        <v>0</v>
      </c>
      <c r="W119" s="164" t="str">
        <f t="shared" si="49"/>
        <v/>
      </c>
      <c r="X119" s="163"/>
      <c r="Y119" s="163"/>
      <c r="Z119" s="163"/>
      <c r="AA119" s="163"/>
    </row>
    <row r="120" spans="1:27" ht="20.100000000000001" hidden="1" customHeight="1">
      <c r="A120" s="186">
        <v>200165</v>
      </c>
      <c r="B120" s="187" t="s">
        <v>233</v>
      </c>
      <c r="C120" s="157" t="s">
        <v>193</v>
      </c>
      <c r="D120" s="139">
        <v>5.0599999999999996</v>
      </c>
      <c r="E120" s="139"/>
      <c r="F120" s="189"/>
      <c r="G120" s="159"/>
      <c r="H120" s="392">
        <f t="shared" si="36"/>
        <v>0</v>
      </c>
      <c r="I120" s="160"/>
      <c r="J120" s="161" t="str">
        <f t="array" ref="J120">IF(ISERROR(G120/I120),"",G120/I120)</f>
        <v/>
      </c>
      <c r="K120" s="392">
        <f t="array" ref="K120">IF(ISERROR(G120/L120),"",G120/L120)</f>
        <v>0</v>
      </c>
      <c r="L120" s="160">
        <v>9</v>
      </c>
      <c r="M120" s="140">
        <f t="shared" si="46"/>
        <v>0</v>
      </c>
      <c r="N120" s="161">
        <f t="shared" si="47"/>
        <v>0</v>
      </c>
      <c r="O120" s="399"/>
      <c r="P120" s="399"/>
      <c r="Q120" s="399"/>
      <c r="R120" s="399"/>
      <c r="S120" s="399"/>
      <c r="T120" s="399"/>
      <c r="U120" s="399"/>
      <c r="V120" s="163">
        <f t="shared" si="48"/>
        <v>0</v>
      </c>
      <c r="W120" s="164" t="str">
        <f t="shared" si="49"/>
        <v/>
      </c>
      <c r="X120" s="163"/>
      <c r="Y120" s="163"/>
      <c r="Z120" s="163"/>
      <c r="AA120" s="163"/>
    </row>
    <row r="121" spans="1:27" ht="20.100000000000001" customHeight="1">
      <c r="A121" s="465" t="s">
        <v>234</v>
      </c>
      <c r="B121" s="466"/>
      <c r="C121" s="400" t="s">
        <v>209</v>
      </c>
      <c r="D121" s="177"/>
      <c r="E121" s="177"/>
      <c r="F121" s="178"/>
      <c r="G121" s="179">
        <f>SUM(G87:G120)</f>
        <v>0</v>
      </c>
      <c r="H121" s="180">
        <f>SUM(H87:H120)</f>
        <v>0</v>
      </c>
      <c r="I121" s="180">
        <f>SUM(I87:I120)</f>
        <v>0</v>
      </c>
      <c r="J121" s="161" t="str">
        <f t="array" ref="J121">IF(ISERROR(G121/I121),"",G121/I121)</f>
        <v/>
      </c>
      <c r="K121" s="180">
        <f>SUM(K87:K120)</f>
        <v>0</v>
      </c>
      <c r="L121" s="181"/>
      <c r="M121" s="185">
        <f t="shared" ref="M121:V121" si="50">SUM(M87:M120)</f>
        <v>0</v>
      </c>
      <c r="N121" s="180">
        <f t="shared" si="50"/>
        <v>0</v>
      </c>
      <c r="O121" s="182">
        <f t="shared" si="50"/>
        <v>0</v>
      </c>
      <c r="P121" s="182">
        <f t="shared" si="50"/>
        <v>0</v>
      </c>
      <c r="Q121" s="182">
        <f t="shared" si="50"/>
        <v>0</v>
      </c>
      <c r="R121" s="182">
        <f t="shared" si="50"/>
        <v>0</v>
      </c>
      <c r="S121" s="182">
        <f t="shared" si="50"/>
        <v>0</v>
      </c>
      <c r="T121" s="182">
        <f t="shared" si="50"/>
        <v>0</v>
      </c>
      <c r="U121" s="182">
        <f t="shared" si="50"/>
        <v>0</v>
      </c>
      <c r="V121" s="183">
        <f t="shared" si="50"/>
        <v>0</v>
      </c>
      <c r="W121" s="164" t="str">
        <f t="shared" si="49"/>
        <v/>
      </c>
      <c r="X121" s="183">
        <f>SUM(X87:X120)</f>
        <v>0</v>
      </c>
      <c r="Y121" s="183">
        <f>SUM(Y87:Y120)</f>
        <v>0</v>
      </c>
      <c r="Z121" s="183">
        <f>SUM(Z87:Z120)</f>
        <v>0</v>
      </c>
      <c r="AA121" s="183">
        <f>SUM(AA87:AA120)</f>
        <v>0</v>
      </c>
    </row>
    <row r="122" spans="1:27" ht="20.100000000000001" hidden="1" customHeight="1">
      <c r="A122" s="157">
        <v>200036</v>
      </c>
      <c r="B122" s="166" t="s">
        <v>235</v>
      </c>
      <c r="C122" s="157" t="s">
        <v>236</v>
      </c>
      <c r="D122" s="139">
        <v>5.03</v>
      </c>
      <c r="E122" s="139"/>
      <c r="F122" s="158"/>
      <c r="G122" s="159"/>
      <c r="H122" s="392">
        <f t="shared" ref="H122:H136" si="51">D122*G122</f>
        <v>0</v>
      </c>
      <c r="I122" s="160"/>
      <c r="J122" s="161" t="str">
        <f t="array" ref="J122">IF(ISERROR(G122/I122),"",G122/I122)</f>
        <v/>
      </c>
      <c r="K122" s="162">
        <f t="array" ref="K122">IF(ISERROR(G122/L122),"",G122/L122)</f>
        <v>0</v>
      </c>
      <c r="L122" s="160">
        <v>25</v>
      </c>
      <c r="M122" s="140">
        <f t="shared" ref="M122:M136" si="52">IF(ISERROR(I122-K122),"",I122-K122)</f>
        <v>0</v>
      </c>
      <c r="N122" s="161">
        <f t="shared" ref="N122:N136" si="53">SUM(O122:U122)</f>
        <v>0</v>
      </c>
      <c r="O122" s="399"/>
      <c r="P122" s="399"/>
      <c r="Q122" s="399"/>
      <c r="R122" s="399"/>
      <c r="S122" s="399"/>
      <c r="T122" s="399"/>
      <c r="U122" s="399"/>
      <c r="V122" s="163">
        <f t="shared" ref="V122:V136" si="54">SUM(X122:AA122)</f>
        <v>0</v>
      </c>
      <c r="W122" s="164" t="str">
        <f t="shared" si="49"/>
        <v/>
      </c>
      <c r="X122" s="163"/>
      <c r="Y122" s="163"/>
      <c r="Z122" s="163"/>
      <c r="AA122" s="163"/>
    </row>
    <row r="123" spans="1:27" ht="20.100000000000001" hidden="1" customHeight="1">
      <c r="A123" s="157">
        <v>200037</v>
      </c>
      <c r="B123" s="166" t="s">
        <v>235</v>
      </c>
      <c r="C123" s="157" t="s">
        <v>211</v>
      </c>
      <c r="D123" s="139">
        <v>5.03</v>
      </c>
      <c r="E123" s="139"/>
      <c r="F123" s="158"/>
      <c r="G123" s="159"/>
      <c r="H123" s="392">
        <f t="shared" si="51"/>
        <v>0</v>
      </c>
      <c r="I123" s="160"/>
      <c r="J123" s="161" t="str">
        <f t="array" ref="J123">IF(ISERROR(G123/I123),"",G123/I123)</f>
        <v/>
      </c>
      <c r="K123" s="162">
        <f t="array" ref="K123">IF(ISERROR(G123/L123),"",G123/L123)</f>
        <v>0</v>
      </c>
      <c r="L123" s="160">
        <v>25</v>
      </c>
      <c r="M123" s="140">
        <f t="shared" si="52"/>
        <v>0</v>
      </c>
      <c r="N123" s="161">
        <f t="shared" si="53"/>
        <v>0</v>
      </c>
      <c r="O123" s="399"/>
      <c r="P123" s="399"/>
      <c r="Q123" s="399"/>
      <c r="R123" s="399"/>
      <c r="S123" s="399"/>
      <c r="T123" s="399"/>
      <c r="U123" s="399"/>
      <c r="V123" s="163">
        <f t="shared" si="54"/>
        <v>0</v>
      </c>
      <c r="W123" s="164" t="str">
        <f t="shared" si="49"/>
        <v/>
      </c>
      <c r="X123" s="163"/>
      <c r="Y123" s="163"/>
      <c r="Z123" s="163"/>
      <c r="AA123" s="163"/>
    </row>
    <row r="124" spans="1:27" ht="20.100000000000001" hidden="1" customHeight="1">
      <c r="A124" s="165">
        <v>200074</v>
      </c>
      <c r="B124" s="166" t="s">
        <v>191</v>
      </c>
      <c r="C124" s="157" t="s">
        <v>201</v>
      </c>
      <c r="D124" s="139">
        <v>5.04</v>
      </c>
      <c r="E124" s="139"/>
      <c r="F124" s="158"/>
      <c r="G124" s="159"/>
      <c r="H124" s="392">
        <f t="shared" si="51"/>
        <v>0</v>
      </c>
      <c r="I124" s="160"/>
      <c r="J124" s="161" t="str">
        <f t="array" ref="J124">IF(ISERROR(G124/I124),"",G124/I124)</f>
        <v/>
      </c>
      <c r="K124" s="162">
        <f t="array" ref="K124">IF(ISERROR(G124/L124),"",G124/L124)</f>
        <v>0</v>
      </c>
      <c r="L124" s="160">
        <v>20</v>
      </c>
      <c r="M124" s="140">
        <f t="shared" si="52"/>
        <v>0</v>
      </c>
      <c r="N124" s="161">
        <f t="shared" si="53"/>
        <v>0</v>
      </c>
      <c r="O124" s="399"/>
      <c r="P124" s="399"/>
      <c r="Q124" s="399"/>
      <c r="R124" s="399"/>
      <c r="S124" s="399"/>
      <c r="T124" s="399"/>
      <c r="U124" s="399"/>
      <c r="V124" s="163">
        <f t="shared" si="54"/>
        <v>0</v>
      </c>
      <c r="W124" s="164" t="str">
        <f t="shared" si="49"/>
        <v/>
      </c>
      <c r="X124" s="163"/>
      <c r="Y124" s="163"/>
      <c r="Z124" s="163"/>
      <c r="AA124" s="163"/>
    </row>
    <row r="125" spans="1:27" ht="20.100000000000001" hidden="1" customHeight="1">
      <c r="A125" s="172">
        <v>200904</v>
      </c>
      <c r="B125" s="174" t="s">
        <v>237</v>
      </c>
      <c r="C125" s="157" t="s">
        <v>219</v>
      </c>
      <c r="D125" s="139">
        <v>5.03</v>
      </c>
      <c r="E125" s="139"/>
      <c r="F125" s="158"/>
      <c r="G125" s="159"/>
      <c r="H125" s="392">
        <f t="shared" si="51"/>
        <v>0</v>
      </c>
      <c r="I125" s="160"/>
      <c r="J125" s="161" t="str">
        <f t="array" ref="J125">IF(ISERROR(G125/I125),"",G125/I125)</f>
        <v/>
      </c>
      <c r="K125" s="162">
        <f t="array" ref="K125">IF(ISERROR(G125/L125),"",G125/L125)</f>
        <v>0</v>
      </c>
      <c r="L125" s="160">
        <v>4</v>
      </c>
      <c r="M125" s="140">
        <f t="shared" si="52"/>
        <v>0</v>
      </c>
      <c r="N125" s="161">
        <f t="shared" si="53"/>
        <v>0</v>
      </c>
      <c r="O125" s="399"/>
      <c r="P125" s="399"/>
      <c r="Q125" s="399"/>
      <c r="R125" s="399"/>
      <c r="S125" s="399"/>
      <c r="T125" s="399"/>
      <c r="U125" s="399"/>
      <c r="V125" s="163">
        <f t="shared" si="54"/>
        <v>0</v>
      </c>
      <c r="W125" s="164" t="str">
        <f t="shared" si="49"/>
        <v/>
      </c>
      <c r="X125" s="163"/>
      <c r="Y125" s="163"/>
      <c r="Z125" s="163"/>
      <c r="AA125" s="163"/>
    </row>
    <row r="126" spans="1:27" ht="20.100000000000001" hidden="1" customHeight="1">
      <c r="A126" s="172">
        <v>200905</v>
      </c>
      <c r="B126" s="174" t="s">
        <v>237</v>
      </c>
      <c r="C126" s="396" t="s">
        <v>210</v>
      </c>
      <c r="D126" s="139">
        <v>5.03</v>
      </c>
      <c r="E126" s="139"/>
      <c r="F126" s="158"/>
      <c r="G126" s="159"/>
      <c r="H126" s="392">
        <f t="shared" si="51"/>
        <v>0</v>
      </c>
      <c r="I126" s="160"/>
      <c r="J126" s="161" t="str">
        <f t="array" ref="J126">IF(ISERROR(G126/I126),"",G126/I126)</f>
        <v/>
      </c>
      <c r="K126" s="162">
        <f t="array" ref="K126">IF(ISERROR(G126/L126),"",G126/L126)</f>
        <v>0</v>
      </c>
      <c r="L126" s="160">
        <v>4</v>
      </c>
      <c r="M126" s="140">
        <f t="shared" si="52"/>
        <v>0</v>
      </c>
      <c r="N126" s="161">
        <f t="shared" si="53"/>
        <v>0</v>
      </c>
      <c r="O126" s="399"/>
      <c r="P126" s="399"/>
      <c r="Q126" s="399"/>
      <c r="R126" s="399"/>
      <c r="S126" s="399"/>
      <c r="T126" s="399"/>
      <c r="U126" s="399"/>
      <c r="V126" s="163">
        <f t="shared" si="54"/>
        <v>0</v>
      </c>
      <c r="W126" s="164" t="str">
        <f t="shared" si="49"/>
        <v/>
      </c>
      <c r="X126" s="163"/>
      <c r="Y126" s="163"/>
      <c r="Z126" s="163"/>
      <c r="AA126" s="163"/>
    </row>
    <row r="127" spans="1:27" ht="20.100000000000001" hidden="1" customHeight="1">
      <c r="A127" s="172">
        <v>200906</v>
      </c>
      <c r="B127" s="174" t="s">
        <v>237</v>
      </c>
      <c r="C127" s="157" t="s">
        <v>206</v>
      </c>
      <c r="D127" s="139">
        <v>5.03</v>
      </c>
      <c r="E127" s="139"/>
      <c r="F127" s="158"/>
      <c r="G127" s="159"/>
      <c r="H127" s="392">
        <f t="shared" si="51"/>
        <v>0</v>
      </c>
      <c r="I127" s="160"/>
      <c r="J127" s="161" t="str">
        <f t="array" ref="J127">IF(ISERROR(G127/I127),"",G127/I127)</f>
        <v/>
      </c>
      <c r="K127" s="162">
        <f t="array" ref="K127">IF(ISERROR(G127/L127),"",G127/L127)</f>
        <v>0</v>
      </c>
      <c r="L127" s="160">
        <v>4</v>
      </c>
      <c r="M127" s="140">
        <f t="shared" si="52"/>
        <v>0</v>
      </c>
      <c r="N127" s="161">
        <f t="shared" si="53"/>
        <v>0</v>
      </c>
      <c r="O127" s="399"/>
      <c r="P127" s="399"/>
      <c r="Q127" s="399"/>
      <c r="R127" s="399"/>
      <c r="S127" s="399"/>
      <c r="T127" s="399"/>
      <c r="U127" s="399"/>
      <c r="V127" s="163">
        <f t="shared" si="54"/>
        <v>0</v>
      </c>
      <c r="W127" s="164" t="str">
        <f t="shared" si="49"/>
        <v/>
      </c>
      <c r="X127" s="163"/>
      <c r="Y127" s="163"/>
      <c r="Z127" s="163"/>
      <c r="AA127" s="163"/>
    </row>
    <row r="128" spans="1:27" ht="20.100000000000001" hidden="1" customHeight="1">
      <c r="A128" s="172">
        <v>200907</v>
      </c>
      <c r="B128" s="174" t="s">
        <v>237</v>
      </c>
      <c r="C128" s="157" t="s">
        <v>193</v>
      </c>
      <c r="D128" s="139">
        <v>5.03</v>
      </c>
      <c r="E128" s="139"/>
      <c r="F128" s="158"/>
      <c r="G128" s="159"/>
      <c r="H128" s="392">
        <f t="shared" si="51"/>
        <v>0</v>
      </c>
      <c r="I128" s="160"/>
      <c r="J128" s="161" t="str">
        <f t="array" ref="J128">IF(ISERROR(G128/I128),"",G128/I128)</f>
        <v/>
      </c>
      <c r="K128" s="162">
        <f t="array" ref="K128">IF(ISERROR(G128/L128),"",G128/L128)</f>
        <v>0</v>
      </c>
      <c r="L128" s="160">
        <v>4</v>
      </c>
      <c r="M128" s="140">
        <f t="shared" si="52"/>
        <v>0</v>
      </c>
      <c r="N128" s="161">
        <f t="shared" si="53"/>
        <v>0</v>
      </c>
      <c r="O128" s="399"/>
      <c r="P128" s="399"/>
      <c r="Q128" s="399"/>
      <c r="R128" s="399"/>
      <c r="S128" s="399"/>
      <c r="T128" s="399"/>
      <c r="U128" s="399"/>
      <c r="V128" s="163">
        <f t="shared" si="54"/>
        <v>0</v>
      </c>
      <c r="W128" s="164" t="str">
        <f t="shared" si="49"/>
        <v/>
      </c>
      <c r="X128" s="163"/>
      <c r="Y128" s="163"/>
      <c r="Z128" s="163"/>
      <c r="AA128" s="163"/>
    </row>
    <row r="129" spans="1:27" ht="20.100000000000001" hidden="1" customHeight="1">
      <c r="A129" s="172">
        <v>200908</v>
      </c>
      <c r="B129" s="174" t="s">
        <v>237</v>
      </c>
      <c r="C129" s="396" t="s">
        <v>238</v>
      </c>
      <c r="D129" s="139">
        <v>5.03</v>
      </c>
      <c r="E129" s="139"/>
      <c r="F129" s="158"/>
      <c r="G129" s="159"/>
      <c r="H129" s="392">
        <f t="shared" si="51"/>
        <v>0</v>
      </c>
      <c r="I129" s="160"/>
      <c r="J129" s="161" t="str">
        <f t="array" ref="J129">IF(ISERROR(G129/I129),"",G129/I129)</f>
        <v/>
      </c>
      <c r="K129" s="162">
        <f t="array" ref="K129">IF(ISERROR(G129/L129),"",G129/L129)</f>
        <v>0</v>
      </c>
      <c r="L129" s="160">
        <v>4</v>
      </c>
      <c r="M129" s="140">
        <f t="shared" si="52"/>
        <v>0</v>
      </c>
      <c r="N129" s="161">
        <f t="shared" si="53"/>
        <v>0</v>
      </c>
      <c r="O129" s="399"/>
      <c r="P129" s="399"/>
      <c r="Q129" s="399"/>
      <c r="R129" s="399"/>
      <c r="S129" s="399"/>
      <c r="T129" s="399"/>
      <c r="U129" s="399"/>
      <c r="V129" s="163">
        <f t="shared" si="54"/>
        <v>0</v>
      </c>
      <c r="W129" s="164" t="str">
        <f t="shared" si="49"/>
        <v/>
      </c>
      <c r="X129" s="163"/>
      <c r="Y129" s="163"/>
      <c r="Z129" s="163"/>
      <c r="AA129" s="163"/>
    </row>
    <row r="130" spans="1:27" ht="20.100000000000001" hidden="1" customHeight="1">
      <c r="A130" s="172">
        <v>200904</v>
      </c>
      <c r="B130" s="174" t="s">
        <v>239</v>
      </c>
      <c r="C130" s="396" t="s">
        <v>219</v>
      </c>
      <c r="D130" s="139">
        <v>5.03</v>
      </c>
      <c r="E130" s="139"/>
      <c r="F130" s="158"/>
      <c r="G130" s="159"/>
      <c r="H130" s="392">
        <f t="shared" si="51"/>
        <v>0</v>
      </c>
      <c r="I130" s="160"/>
      <c r="J130" s="161" t="str">
        <f t="array" ref="J130">IF(ISERROR(G130/I130),"",G130/I130)</f>
        <v/>
      </c>
      <c r="K130" s="162" t="str">
        <f t="array" ref="K130">IF(ISERROR(G130/L130),"",G130/L130)</f>
        <v/>
      </c>
      <c r="L130" s="160"/>
      <c r="M130" s="140" t="str">
        <f t="shared" si="52"/>
        <v/>
      </c>
      <c r="N130" s="161">
        <f t="shared" si="53"/>
        <v>0</v>
      </c>
      <c r="O130" s="399"/>
      <c r="P130" s="399"/>
      <c r="Q130" s="399"/>
      <c r="R130" s="399"/>
      <c r="S130" s="399"/>
      <c r="T130" s="399"/>
      <c r="U130" s="399"/>
      <c r="V130" s="163">
        <f t="shared" si="54"/>
        <v>0</v>
      </c>
      <c r="W130" s="164" t="str">
        <f t="shared" si="49"/>
        <v/>
      </c>
      <c r="X130" s="163"/>
      <c r="Y130" s="163"/>
      <c r="Z130" s="163"/>
      <c r="AA130" s="163"/>
    </row>
    <row r="131" spans="1:27" ht="20.100000000000001" hidden="1" customHeight="1">
      <c r="A131" s="172">
        <v>200905</v>
      </c>
      <c r="B131" s="174" t="s">
        <v>239</v>
      </c>
      <c r="C131" s="396" t="s">
        <v>210</v>
      </c>
      <c r="D131" s="139">
        <v>5.03</v>
      </c>
      <c r="E131" s="139"/>
      <c r="F131" s="158"/>
      <c r="G131" s="159"/>
      <c r="H131" s="392">
        <f t="shared" si="51"/>
        <v>0</v>
      </c>
      <c r="I131" s="160"/>
      <c r="J131" s="161" t="str">
        <f t="array" ref="J131">IF(ISERROR(G131/I131),"",G131/I131)</f>
        <v/>
      </c>
      <c r="K131" s="162" t="str">
        <f t="array" ref="K131">IF(ISERROR(G131/L131),"",G131/L131)</f>
        <v/>
      </c>
      <c r="L131" s="160"/>
      <c r="M131" s="140" t="str">
        <f t="shared" si="52"/>
        <v/>
      </c>
      <c r="N131" s="161">
        <f t="shared" si="53"/>
        <v>0</v>
      </c>
      <c r="O131" s="399"/>
      <c r="P131" s="399"/>
      <c r="Q131" s="399"/>
      <c r="R131" s="399"/>
      <c r="S131" s="399"/>
      <c r="T131" s="399"/>
      <c r="U131" s="399"/>
      <c r="V131" s="163">
        <f t="shared" si="54"/>
        <v>0</v>
      </c>
      <c r="W131" s="164" t="str">
        <f t="shared" si="49"/>
        <v/>
      </c>
      <c r="X131" s="163"/>
      <c r="Y131" s="163"/>
      <c r="Z131" s="163"/>
      <c r="AA131" s="163"/>
    </row>
    <row r="132" spans="1:27" ht="20.100000000000001" hidden="1" customHeight="1">
      <c r="A132" s="172">
        <v>200904</v>
      </c>
      <c r="B132" s="174" t="s">
        <v>239</v>
      </c>
      <c r="C132" s="396" t="s">
        <v>193</v>
      </c>
      <c r="D132" s="139">
        <v>5.03</v>
      </c>
      <c r="E132" s="139"/>
      <c r="F132" s="158"/>
      <c r="G132" s="159"/>
      <c r="H132" s="392">
        <f t="shared" si="51"/>
        <v>0</v>
      </c>
      <c r="I132" s="160"/>
      <c r="J132" s="161" t="str">
        <f t="array" ref="J132">IF(ISERROR(G132/I132),"",G132/I132)</f>
        <v/>
      </c>
      <c r="K132" s="162" t="str">
        <f t="array" ref="K132">IF(ISERROR(G132/L132),"",G132/L132)</f>
        <v/>
      </c>
      <c r="L132" s="160"/>
      <c r="M132" s="140" t="str">
        <f t="shared" si="52"/>
        <v/>
      </c>
      <c r="N132" s="161">
        <f t="shared" si="53"/>
        <v>0</v>
      </c>
      <c r="O132" s="399"/>
      <c r="P132" s="399"/>
      <c r="Q132" s="399"/>
      <c r="R132" s="399"/>
      <c r="S132" s="399"/>
      <c r="T132" s="399"/>
      <c r="U132" s="399"/>
      <c r="V132" s="163">
        <f t="shared" si="54"/>
        <v>0</v>
      </c>
      <c r="W132" s="164" t="str">
        <f t="shared" si="49"/>
        <v/>
      </c>
      <c r="X132" s="163"/>
      <c r="Y132" s="163"/>
      <c r="Z132" s="163"/>
      <c r="AA132" s="163"/>
    </row>
    <row r="133" spans="1:27" ht="20.100000000000001" hidden="1" customHeight="1">
      <c r="A133" s="172">
        <v>200904</v>
      </c>
      <c r="B133" s="174" t="s">
        <v>239</v>
      </c>
      <c r="C133" s="396" t="s">
        <v>238</v>
      </c>
      <c r="D133" s="139">
        <v>5.03</v>
      </c>
      <c r="E133" s="139"/>
      <c r="F133" s="158"/>
      <c r="G133" s="159"/>
      <c r="H133" s="392">
        <f t="shared" si="51"/>
        <v>0</v>
      </c>
      <c r="I133" s="160"/>
      <c r="J133" s="161" t="str">
        <f t="array" ref="J133">IF(ISERROR(G133/I133),"",G133/I133)</f>
        <v/>
      </c>
      <c r="K133" s="162" t="str">
        <f t="array" ref="K133">IF(ISERROR(G133/L133),"",G133/L133)</f>
        <v/>
      </c>
      <c r="L133" s="160"/>
      <c r="M133" s="140" t="str">
        <f t="shared" si="52"/>
        <v/>
      </c>
      <c r="N133" s="161">
        <f t="shared" si="53"/>
        <v>0</v>
      </c>
      <c r="O133" s="399"/>
      <c r="P133" s="399"/>
      <c r="Q133" s="399"/>
      <c r="R133" s="399"/>
      <c r="S133" s="399"/>
      <c r="T133" s="399"/>
      <c r="U133" s="399"/>
      <c r="V133" s="163">
        <f t="shared" si="54"/>
        <v>0</v>
      </c>
      <c r="W133" s="164" t="str">
        <f t="shared" si="49"/>
        <v/>
      </c>
      <c r="X133" s="163"/>
      <c r="Y133" s="163"/>
      <c r="Z133" s="163"/>
      <c r="AA133" s="163"/>
    </row>
    <row r="134" spans="1:27" ht="20.100000000000001" hidden="1" customHeight="1">
      <c r="A134" s="172">
        <v>200908</v>
      </c>
      <c r="B134" s="174" t="s">
        <v>239</v>
      </c>
      <c r="C134" s="396" t="s">
        <v>206</v>
      </c>
      <c r="D134" s="139">
        <v>5.03</v>
      </c>
      <c r="E134" s="139"/>
      <c r="F134" s="158"/>
      <c r="G134" s="159"/>
      <c r="H134" s="392">
        <f t="shared" si="51"/>
        <v>0</v>
      </c>
      <c r="I134" s="160"/>
      <c r="J134" s="161" t="str">
        <f t="array" ref="J134">IF(ISERROR(G134/I134),"",G134/I134)</f>
        <v/>
      </c>
      <c r="K134" s="162" t="str">
        <f t="array" ref="K134">IF(ISERROR(G134/L134),"",G134/L134)</f>
        <v/>
      </c>
      <c r="L134" s="160"/>
      <c r="M134" s="140" t="str">
        <f t="shared" si="52"/>
        <v/>
      </c>
      <c r="N134" s="161">
        <f t="shared" si="53"/>
        <v>0</v>
      </c>
      <c r="O134" s="399"/>
      <c r="P134" s="399"/>
      <c r="Q134" s="399"/>
      <c r="R134" s="399"/>
      <c r="S134" s="399"/>
      <c r="T134" s="399"/>
      <c r="U134" s="399"/>
      <c r="V134" s="163">
        <f t="shared" si="54"/>
        <v>0</v>
      </c>
      <c r="W134" s="164" t="str">
        <f t="shared" si="49"/>
        <v/>
      </c>
      <c r="X134" s="163"/>
      <c r="Y134" s="163"/>
      <c r="Z134" s="163"/>
      <c r="AA134" s="163"/>
    </row>
    <row r="135" spans="1:27" ht="20.100000000000001" hidden="1" customHeight="1">
      <c r="A135" s="165">
        <v>200096</v>
      </c>
      <c r="B135" s="166" t="s">
        <v>240</v>
      </c>
      <c r="C135" s="157" t="s">
        <v>211</v>
      </c>
      <c r="D135" s="139">
        <v>5.0599999999999996</v>
      </c>
      <c r="E135" s="139"/>
      <c r="F135" s="158"/>
      <c r="G135" s="159"/>
      <c r="H135" s="392">
        <f t="shared" si="51"/>
        <v>0</v>
      </c>
      <c r="I135" s="160"/>
      <c r="J135" s="161" t="str">
        <f t="array" ref="J135">IF(ISERROR(G135/I135),"",G135/I135)</f>
        <v/>
      </c>
      <c r="K135" s="162">
        <f t="array" ref="K135">IF(ISERROR(G135/L135),"",G135/L135)</f>
        <v>0</v>
      </c>
      <c r="L135" s="160">
        <v>25</v>
      </c>
      <c r="M135" s="140">
        <f t="shared" si="52"/>
        <v>0</v>
      </c>
      <c r="N135" s="161">
        <f t="shared" si="53"/>
        <v>0</v>
      </c>
      <c r="O135" s="399"/>
      <c r="P135" s="399"/>
      <c r="Q135" s="399"/>
      <c r="R135" s="399"/>
      <c r="S135" s="399"/>
      <c r="T135" s="399"/>
      <c r="U135" s="399"/>
      <c r="V135" s="163">
        <f t="shared" si="54"/>
        <v>0</v>
      </c>
      <c r="W135" s="164" t="str">
        <f t="shared" si="49"/>
        <v/>
      </c>
      <c r="X135" s="163"/>
      <c r="Y135" s="163"/>
      <c r="Z135" s="163"/>
      <c r="AA135" s="163"/>
    </row>
    <row r="136" spans="1:27" ht="20.100000000000001" hidden="1" customHeight="1">
      <c r="A136" s="165">
        <v>200097</v>
      </c>
      <c r="B136" s="166" t="s">
        <v>240</v>
      </c>
      <c r="C136" s="157" t="s">
        <v>236</v>
      </c>
      <c r="D136" s="139">
        <v>5.0599999999999996</v>
      </c>
      <c r="E136" s="139"/>
      <c r="F136" s="158"/>
      <c r="G136" s="159"/>
      <c r="H136" s="392">
        <f t="shared" si="51"/>
        <v>0</v>
      </c>
      <c r="I136" s="160"/>
      <c r="J136" s="161" t="str">
        <f t="array" ref="J136">IF(ISERROR(G136/I136),"",G136/I136)</f>
        <v/>
      </c>
      <c r="K136" s="162">
        <f t="array" ref="K136">IF(ISERROR(G136/L136),"",G136/L136)</f>
        <v>0</v>
      </c>
      <c r="L136" s="160">
        <v>23</v>
      </c>
      <c r="M136" s="140">
        <f t="shared" si="52"/>
        <v>0</v>
      </c>
      <c r="N136" s="161">
        <f t="shared" si="53"/>
        <v>0</v>
      </c>
      <c r="O136" s="399"/>
      <c r="P136" s="399"/>
      <c r="Q136" s="399"/>
      <c r="R136" s="399"/>
      <c r="S136" s="399"/>
      <c r="T136" s="399"/>
      <c r="U136" s="399"/>
      <c r="V136" s="163">
        <f t="shared" si="54"/>
        <v>0</v>
      </c>
      <c r="W136" s="164" t="str">
        <f t="shared" si="49"/>
        <v/>
      </c>
      <c r="X136" s="163"/>
      <c r="Y136" s="163"/>
      <c r="Z136" s="163"/>
      <c r="AA136" s="163"/>
    </row>
    <row r="137" spans="1:27" ht="20.100000000000001" hidden="1" customHeight="1">
      <c r="A137" s="465" t="s">
        <v>241</v>
      </c>
      <c r="B137" s="466"/>
      <c r="C137" s="400" t="s">
        <v>209</v>
      </c>
      <c r="D137" s="177"/>
      <c r="E137" s="177"/>
      <c r="F137" s="178"/>
      <c r="G137" s="179">
        <f>SUM(G122:G136)</f>
        <v>0</v>
      </c>
      <c r="H137" s="180">
        <f>SUM(H122:H136)</f>
        <v>0</v>
      </c>
      <c r="I137" s="180">
        <f>SUM(I122:I136)</f>
        <v>0</v>
      </c>
      <c r="J137" s="161" t="str">
        <f t="array" ref="J137">IF(ISERROR(G137/I137),"",G137/I137)</f>
        <v/>
      </c>
      <c r="K137" s="180">
        <f>SUM(K122:K136)</f>
        <v>0</v>
      </c>
      <c r="L137" s="181"/>
      <c r="M137" s="185">
        <f>SUM(M122:M136)</f>
        <v>0</v>
      </c>
      <c r="N137" s="180">
        <f>SUM(N122:N136)</f>
        <v>0</v>
      </c>
      <c r="O137" s="182">
        <f>SUM(O122:O136)</f>
        <v>0</v>
      </c>
      <c r="P137" s="182">
        <f>SUM(P122:P136)</f>
        <v>0</v>
      </c>
      <c r="Q137" s="182">
        <f>SUM(Q122:Q136)</f>
        <v>0</v>
      </c>
      <c r="R137" s="182"/>
      <c r="S137" s="182">
        <f>SUM(S122:S136)</f>
        <v>0</v>
      </c>
      <c r="T137" s="182">
        <f>SUM(T122:T136)</f>
        <v>0</v>
      </c>
      <c r="U137" s="182">
        <f>SUM(U122:U136)</f>
        <v>0</v>
      </c>
      <c r="V137" s="183">
        <f>SUM(V122:V136)</f>
        <v>0</v>
      </c>
      <c r="W137" s="164" t="str">
        <f t="shared" si="49"/>
        <v/>
      </c>
      <c r="X137" s="183">
        <f>SUM(X122:X136)</f>
        <v>0</v>
      </c>
      <c r="Y137" s="183">
        <f>SUM(Y122:Y136)</f>
        <v>0</v>
      </c>
      <c r="Z137" s="183">
        <f>SUM(Z122:Z136)</f>
        <v>0</v>
      </c>
      <c r="AA137" s="183">
        <f>SUM(AA122:AA136)</f>
        <v>0</v>
      </c>
    </row>
    <row r="138" spans="1:27" ht="20.100000000000001" hidden="1" customHeight="1">
      <c r="A138" s="165">
        <v>200544</v>
      </c>
      <c r="B138" s="166" t="s">
        <v>242</v>
      </c>
      <c r="C138" s="157" t="s">
        <v>186</v>
      </c>
      <c r="D138" s="139">
        <v>5.04</v>
      </c>
      <c r="E138" s="139"/>
      <c r="F138" s="158"/>
      <c r="G138" s="159"/>
      <c r="H138" s="392">
        <f t="shared" ref="H138:H142" si="55">D138*G138</f>
        <v>0</v>
      </c>
      <c r="I138" s="160"/>
      <c r="J138" s="161" t="str">
        <f t="array" ref="J138">IF(ISERROR(G138/I138),"",G138/I138)</f>
        <v/>
      </c>
      <c r="K138" s="162">
        <f t="array" ref="K138">IF(ISERROR(G138/L138),"",G138/L138)</f>
        <v>0</v>
      </c>
      <c r="L138" s="160">
        <v>22</v>
      </c>
      <c r="M138" s="140">
        <f t="shared" ref="M138:M142" si="56">IF(ISERROR(I138-K138),"",I138-K138)</f>
        <v>0</v>
      </c>
      <c r="N138" s="161">
        <f t="shared" ref="N138:N142" si="57">SUM(O138:U138)</f>
        <v>0</v>
      </c>
      <c r="O138" s="399"/>
      <c r="P138" s="399"/>
      <c r="Q138" s="399"/>
      <c r="R138" s="399"/>
      <c r="S138" s="399"/>
      <c r="T138" s="399"/>
      <c r="U138" s="399"/>
      <c r="V138" s="163">
        <f t="shared" ref="V138:V142" si="58">SUM(X138:AA138)</f>
        <v>0</v>
      </c>
      <c r="W138" s="164" t="str">
        <f t="shared" si="49"/>
        <v/>
      </c>
      <c r="X138" s="163"/>
      <c r="Y138" s="163"/>
      <c r="Z138" s="163"/>
      <c r="AA138" s="163"/>
    </row>
    <row r="139" spans="1:27" ht="20.100000000000001" hidden="1" customHeight="1">
      <c r="A139" s="165">
        <v>200545</v>
      </c>
      <c r="B139" s="166" t="s">
        <v>242</v>
      </c>
      <c r="C139" s="157" t="s">
        <v>193</v>
      </c>
      <c r="D139" s="139">
        <v>5.04</v>
      </c>
      <c r="E139" s="139"/>
      <c r="F139" s="158"/>
      <c r="G139" s="159"/>
      <c r="H139" s="392">
        <f t="shared" si="55"/>
        <v>0</v>
      </c>
      <c r="I139" s="160"/>
      <c r="J139" s="161" t="str">
        <f t="array" ref="J139">IF(ISERROR(G139/I139),"",G139/I139)</f>
        <v/>
      </c>
      <c r="K139" s="162">
        <f t="array" ref="K139">IF(ISERROR(G139/L139),"",G139/L139)</f>
        <v>0</v>
      </c>
      <c r="L139" s="160">
        <v>22</v>
      </c>
      <c r="M139" s="140">
        <f t="shared" si="56"/>
        <v>0</v>
      </c>
      <c r="N139" s="161">
        <f t="shared" si="57"/>
        <v>0</v>
      </c>
      <c r="O139" s="399"/>
      <c r="P139" s="399"/>
      <c r="Q139" s="399"/>
      <c r="R139" s="399"/>
      <c r="S139" s="399"/>
      <c r="T139" s="399"/>
      <c r="U139" s="399"/>
      <c r="V139" s="163">
        <f t="shared" si="58"/>
        <v>0</v>
      </c>
      <c r="W139" s="164" t="str">
        <f t="shared" si="49"/>
        <v/>
      </c>
      <c r="X139" s="163"/>
      <c r="Y139" s="163"/>
      <c r="Z139" s="163"/>
      <c r="AA139" s="163"/>
    </row>
    <row r="140" spans="1:27" ht="20.100000000000001" hidden="1" customHeight="1">
      <c r="A140" s="165">
        <v>200546</v>
      </c>
      <c r="B140" s="166" t="s">
        <v>242</v>
      </c>
      <c r="C140" s="157" t="s">
        <v>211</v>
      </c>
      <c r="D140" s="139">
        <v>5.04</v>
      </c>
      <c r="E140" s="139"/>
      <c r="F140" s="158"/>
      <c r="G140" s="159"/>
      <c r="H140" s="392">
        <f t="shared" si="55"/>
        <v>0</v>
      </c>
      <c r="I140" s="160"/>
      <c r="J140" s="161" t="str">
        <f t="array" ref="J140">IF(ISERROR(G140/I140),"",G140/I140)</f>
        <v/>
      </c>
      <c r="K140" s="162">
        <f t="array" ref="K140">IF(ISERROR(G140/L140),"",G140/L140)</f>
        <v>0</v>
      </c>
      <c r="L140" s="160">
        <v>22</v>
      </c>
      <c r="M140" s="140">
        <f t="shared" si="56"/>
        <v>0</v>
      </c>
      <c r="N140" s="161">
        <f t="shared" si="57"/>
        <v>0</v>
      </c>
      <c r="O140" s="399"/>
      <c r="P140" s="399"/>
      <c r="Q140" s="399"/>
      <c r="R140" s="399"/>
      <c r="S140" s="399"/>
      <c r="T140" s="399"/>
      <c r="U140" s="399"/>
      <c r="V140" s="163">
        <f t="shared" si="58"/>
        <v>0</v>
      </c>
      <c r="W140" s="164" t="str">
        <f t="shared" si="49"/>
        <v/>
      </c>
      <c r="X140" s="163"/>
      <c r="Y140" s="163"/>
      <c r="Z140" s="163"/>
      <c r="AA140" s="163"/>
    </row>
    <row r="141" spans="1:27" ht="20.100000000000001" hidden="1" customHeight="1">
      <c r="A141" s="165">
        <v>200547</v>
      </c>
      <c r="B141" s="166" t="s">
        <v>242</v>
      </c>
      <c r="C141" s="157" t="s">
        <v>202</v>
      </c>
      <c r="D141" s="139">
        <v>5.04</v>
      </c>
      <c r="E141" s="139"/>
      <c r="F141" s="158"/>
      <c r="G141" s="159"/>
      <c r="H141" s="392">
        <f t="shared" si="55"/>
        <v>0</v>
      </c>
      <c r="I141" s="160"/>
      <c r="J141" s="161" t="str">
        <f t="array" ref="J141">IF(ISERROR(G141/I141),"",G141/I141)</f>
        <v/>
      </c>
      <c r="K141" s="162">
        <f t="array" ref="K141">IF(ISERROR(G141/L141),"",G141/L141)</f>
        <v>0</v>
      </c>
      <c r="L141" s="160">
        <v>22</v>
      </c>
      <c r="M141" s="140">
        <f t="shared" si="56"/>
        <v>0</v>
      </c>
      <c r="N141" s="161">
        <f t="shared" si="57"/>
        <v>0</v>
      </c>
      <c r="O141" s="399"/>
      <c r="P141" s="399"/>
      <c r="Q141" s="399"/>
      <c r="R141" s="399"/>
      <c r="S141" s="399"/>
      <c r="T141" s="399"/>
      <c r="U141" s="399"/>
      <c r="V141" s="163">
        <f t="shared" si="58"/>
        <v>0</v>
      </c>
      <c r="W141" s="164" t="str">
        <f t="shared" si="49"/>
        <v/>
      </c>
      <c r="X141" s="163"/>
      <c r="Y141" s="163"/>
      <c r="Z141" s="163"/>
      <c r="AA141" s="163"/>
    </row>
    <row r="142" spans="1:27" ht="20.100000000000001" hidden="1" customHeight="1">
      <c r="A142" s="165">
        <v>200548</v>
      </c>
      <c r="B142" s="166" t="s">
        <v>242</v>
      </c>
      <c r="C142" s="157" t="s">
        <v>243</v>
      </c>
      <c r="D142" s="139">
        <v>5.04</v>
      </c>
      <c r="E142" s="139"/>
      <c r="F142" s="158"/>
      <c r="G142" s="159"/>
      <c r="H142" s="392">
        <f t="shared" si="55"/>
        <v>0</v>
      </c>
      <c r="I142" s="160"/>
      <c r="J142" s="161" t="str">
        <f t="array" ref="J142">IF(ISERROR(G142/I142),"",G142/I142)</f>
        <v/>
      </c>
      <c r="K142" s="162">
        <f t="array" ref="K142">IF(ISERROR(G142/L142),"",G142/L142)</f>
        <v>0</v>
      </c>
      <c r="L142" s="160">
        <v>22</v>
      </c>
      <c r="M142" s="140">
        <f t="shared" si="56"/>
        <v>0</v>
      </c>
      <c r="N142" s="161">
        <f t="shared" si="57"/>
        <v>0</v>
      </c>
      <c r="O142" s="399"/>
      <c r="P142" s="399"/>
      <c r="Q142" s="399"/>
      <c r="R142" s="399"/>
      <c r="S142" s="399"/>
      <c r="T142" s="399"/>
      <c r="U142" s="399"/>
      <c r="V142" s="163">
        <f t="shared" si="58"/>
        <v>0</v>
      </c>
      <c r="W142" s="164" t="str">
        <f t="shared" si="49"/>
        <v/>
      </c>
      <c r="X142" s="163"/>
      <c r="Y142" s="163"/>
      <c r="Z142" s="163"/>
      <c r="AA142" s="163"/>
    </row>
    <row r="143" spans="1:27" ht="20.100000000000001" hidden="1" customHeight="1">
      <c r="A143" s="165">
        <v>201407</v>
      </c>
      <c r="B143" s="166" t="s">
        <v>475</v>
      </c>
      <c r="C143" s="232" t="s">
        <v>477</v>
      </c>
      <c r="D143" s="139">
        <v>5.04</v>
      </c>
      <c r="E143" s="139"/>
      <c r="F143" s="158"/>
      <c r="G143" s="159"/>
      <c r="H143" s="392"/>
      <c r="I143" s="160"/>
      <c r="J143" s="161"/>
      <c r="K143" s="162"/>
      <c r="L143" s="160"/>
      <c r="M143" s="140"/>
      <c r="N143" s="161"/>
      <c r="O143" s="399"/>
      <c r="P143" s="399"/>
      <c r="Q143" s="399"/>
      <c r="R143" s="399"/>
      <c r="S143" s="399"/>
      <c r="T143" s="399"/>
      <c r="U143" s="399"/>
      <c r="V143" s="163"/>
      <c r="W143" s="164"/>
      <c r="X143" s="163"/>
      <c r="Y143" s="163"/>
      <c r="Z143" s="163"/>
      <c r="AA143" s="163"/>
    </row>
    <row r="144" spans="1:27" ht="20.100000000000001" hidden="1" customHeight="1">
      <c r="A144" s="165">
        <v>200549</v>
      </c>
      <c r="B144" s="166" t="s">
        <v>242</v>
      </c>
      <c r="C144" s="157" t="s">
        <v>188</v>
      </c>
      <c r="D144" s="139">
        <v>5.04</v>
      </c>
      <c r="E144" s="139"/>
      <c r="F144" s="158"/>
      <c r="G144" s="159"/>
      <c r="H144" s="392">
        <f t="shared" ref="H144" si="59">D144*G144</f>
        <v>0</v>
      </c>
      <c r="I144" s="160"/>
      <c r="J144" s="161" t="str">
        <f t="array" ref="J144">IF(ISERROR(G144/I144),"",G144/I144)</f>
        <v/>
      </c>
      <c r="K144" s="162">
        <f t="array" ref="K144">IF(ISERROR(G144/L144),"",G144/L144)</f>
        <v>0</v>
      </c>
      <c r="L144" s="160">
        <v>22</v>
      </c>
      <c r="M144" s="140">
        <f t="shared" ref="M144" si="60">IF(ISERROR(I144-K144),"",I144-K144)</f>
        <v>0</v>
      </c>
      <c r="N144" s="161">
        <f t="shared" ref="N144" si="61">SUM(O144:U144)</f>
        <v>0</v>
      </c>
      <c r="O144" s="399"/>
      <c r="P144" s="399"/>
      <c r="Q144" s="399"/>
      <c r="R144" s="399"/>
      <c r="S144" s="399"/>
      <c r="T144" s="399"/>
      <c r="U144" s="399"/>
      <c r="V144" s="163">
        <f t="shared" ref="V144" si="62">SUM(X144:AA144)</f>
        <v>0</v>
      </c>
      <c r="W144" s="164" t="str">
        <f t="shared" ref="W144:W149" si="63">IF(ISERROR(V144/G144),"",V144/G144)</f>
        <v/>
      </c>
      <c r="X144" s="163"/>
      <c r="Y144" s="163"/>
      <c r="Z144" s="163"/>
      <c r="AA144" s="163"/>
    </row>
    <row r="145" spans="1:27" ht="20.100000000000001" hidden="1" customHeight="1">
      <c r="A145" s="465" t="s">
        <v>244</v>
      </c>
      <c r="B145" s="466"/>
      <c r="C145" s="400" t="s">
        <v>209</v>
      </c>
      <c r="D145" s="177"/>
      <c r="E145" s="177"/>
      <c r="F145" s="178"/>
      <c r="G145" s="179">
        <f>SUM(G138:G144)</f>
        <v>0</v>
      </c>
      <c r="H145" s="180">
        <f>SUM(H138:H144)</f>
        <v>0</v>
      </c>
      <c r="I145" s="180">
        <f>SUM(I138:I144)</f>
        <v>0</v>
      </c>
      <c r="J145" s="161" t="str">
        <f t="array" ref="J145">IF(ISERROR(G145/I145),"",G145/I145)</f>
        <v/>
      </c>
      <c r="K145" s="180">
        <f>SUM(K138:K144)</f>
        <v>0</v>
      </c>
      <c r="L145" s="181"/>
      <c r="M145" s="185">
        <f>SUM(M138:M144)</f>
        <v>0</v>
      </c>
      <c r="N145" s="180">
        <f>SUM(N138:N144)</f>
        <v>0</v>
      </c>
      <c r="O145" s="182">
        <f>SUM(O138:O144)</f>
        <v>0</v>
      </c>
      <c r="P145" s="182">
        <f>SUM(P138:P144)</f>
        <v>0</v>
      </c>
      <c r="Q145" s="182">
        <f>SUM(Q138:Q144)</f>
        <v>0</v>
      </c>
      <c r="R145" s="182"/>
      <c r="S145" s="182">
        <f>SUM(S138:S144)</f>
        <v>0</v>
      </c>
      <c r="T145" s="182">
        <f>SUM(T138:T144)</f>
        <v>0</v>
      </c>
      <c r="U145" s="182">
        <f>SUM(U138:U144)</f>
        <v>0</v>
      </c>
      <c r="V145" s="183">
        <f>SUM(V138:V144)</f>
        <v>0</v>
      </c>
      <c r="W145" s="164" t="str">
        <f t="shared" si="63"/>
        <v/>
      </c>
      <c r="X145" s="183">
        <f>SUM(X138:X144)</f>
        <v>0</v>
      </c>
      <c r="Y145" s="183">
        <f>SUM(Y138:Y144)</f>
        <v>0</v>
      </c>
      <c r="Z145" s="183">
        <f>SUM(Z138:Z144)</f>
        <v>0</v>
      </c>
      <c r="AA145" s="183">
        <f>SUM(AA138:AA144)</f>
        <v>0</v>
      </c>
    </row>
    <row r="146" spans="1:27" ht="20.100000000000001" hidden="1" customHeight="1">
      <c r="A146" s="157">
        <v>200112</v>
      </c>
      <c r="B146" s="175" t="s">
        <v>245</v>
      </c>
      <c r="C146" s="397"/>
      <c r="D146" s="139">
        <v>3.65</v>
      </c>
      <c r="E146" s="139"/>
      <c r="F146" s="189"/>
      <c r="G146" s="159"/>
      <c r="H146" s="392">
        <f t="shared" ref="H146:H149" si="64">D146*G146</f>
        <v>0</v>
      </c>
      <c r="I146" s="160"/>
      <c r="J146" s="161" t="str">
        <f t="array" ref="J146">IF(ISERROR(G146/I146),"",G146/I146)</f>
        <v/>
      </c>
      <c r="K146" s="392">
        <f t="array" ref="K146">IF(ISERROR(G146/L146),"",G146/L146)</f>
        <v>0</v>
      </c>
      <c r="L146" s="160">
        <v>5</v>
      </c>
      <c r="M146" s="140">
        <f t="shared" ref="M146:M149" si="65">IF(ISERROR(I146-K146),"",I146-K146)</f>
        <v>0</v>
      </c>
      <c r="N146" s="161">
        <f t="shared" ref="N146:N149" si="66">SUM(O146:U146)</f>
        <v>0</v>
      </c>
      <c r="O146" s="399"/>
      <c r="P146" s="399"/>
      <c r="Q146" s="399"/>
      <c r="R146" s="399"/>
      <c r="S146" s="399"/>
      <c r="T146" s="399"/>
      <c r="U146" s="399"/>
      <c r="V146" s="163">
        <f t="shared" ref="V146:V149" si="67">SUM(X146:AA146)</f>
        <v>0</v>
      </c>
      <c r="W146" s="164" t="str">
        <f t="shared" si="63"/>
        <v/>
      </c>
      <c r="X146" s="163"/>
      <c r="Y146" s="163"/>
      <c r="Z146" s="163"/>
      <c r="AA146" s="163"/>
    </row>
    <row r="147" spans="1:27" ht="20.100000000000001" hidden="1" customHeight="1">
      <c r="A147" s="157">
        <v>200116</v>
      </c>
      <c r="B147" s="175" t="s">
        <v>246</v>
      </c>
      <c r="C147" s="397"/>
      <c r="D147" s="139">
        <v>6.58</v>
      </c>
      <c r="E147" s="139"/>
      <c r="F147" s="158"/>
      <c r="G147" s="159"/>
      <c r="H147" s="392">
        <f t="shared" si="64"/>
        <v>0</v>
      </c>
      <c r="I147" s="160"/>
      <c r="J147" s="161" t="str">
        <f t="array" ref="J147">IF(ISERROR(G147/I147),"",G147/I147)</f>
        <v/>
      </c>
      <c r="K147" s="162">
        <f t="array" ref="K147">IF(ISERROR(G147/L147),"",G147/L147)</f>
        <v>0</v>
      </c>
      <c r="L147" s="160">
        <v>5</v>
      </c>
      <c r="M147" s="140">
        <f t="shared" si="65"/>
        <v>0</v>
      </c>
      <c r="N147" s="161">
        <f t="shared" si="66"/>
        <v>0</v>
      </c>
      <c r="O147" s="399"/>
      <c r="P147" s="399"/>
      <c r="Q147" s="399"/>
      <c r="R147" s="399"/>
      <c r="S147" s="399"/>
      <c r="T147" s="399"/>
      <c r="U147" s="399"/>
      <c r="V147" s="163">
        <f t="shared" si="67"/>
        <v>0</v>
      </c>
      <c r="W147" s="164" t="str">
        <f t="shared" si="63"/>
        <v/>
      </c>
      <c r="X147" s="163"/>
      <c r="Y147" s="163"/>
      <c r="Z147" s="163"/>
      <c r="AA147" s="163"/>
    </row>
    <row r="148" spans="1:27" ht="20.100000000000001" hidden="1" customHeight="1">
      <c r="A148" s="157">
        <v>200120</v>
      </c>
      <c r="B148" s="175" t="s">
        <v>247</v>
      </c>
      <c r="C148" s="397"/>
      <c r="D148" s="139">
        <v>7.8</v>
      </c>
      <c r="E148" s="139"/>
      <c r="F148" s="158"/>
      <c r="G148" s="159"/>
      <c r="H148" s="392">
        <f t="shared" si="64"/>
        <v>0</v>
      </c>
      <c r="I148" s="160"/>
      <c r="J148" s="161" t="str">
        <f t="array" ref="J148">IF(ISERROR(G148/I148),"",G148/I148)</f>
        <v/>
      </c>
      <c r="K148" s="162">
        <f t="array" ref="K148">IF(ISERROR(G148/L148),"",G148/L148)</f>
        <v>0</v>
      </c>
      <c r="L148" s="160">
        <v>4.5999999999999996</v>
      </c>
      <c r="M148" s="140">
        <f t="shared" si="65"/>
        <v>0</v>
      </c>
      <c r="N148" s="161">
        <f t="shared" si="66"/>
        <v>0</v>
      </c>
      <c r="O148" s="399"/>
      <c r="P148" s="399"/>
      <c r="Q148" s="399"/>
      <c r="R148" s="399"/>
      <c r="S148" s="399"/>
      <c r="T148" s="399"/>
      <c r="U148" s="399"/>
      <c r="V148" s="163">
        <f t="shared" si="67"/>
        <v>0</v>
      </c>
      <c r="W148" s="164" t="str">
        <f t="shared" si="63"/>
        <v/>
      </c>
      <c r="X148" s="163"/>
      <c r="Y148" s="163"/>
      <c r="Z148" s="163"/>
      <c r="AA148" s="163"/>
    </row>
    <row r="149" spans="1:27" ht="20.100000000000001" hidden="1" customHeight="1">
      <c r="A149" s="157">
        <v>200528</v>
      </c>
      <c r="B149" s="175" t="s">
        <v>248</v>
      </c>
      <c r="C149" s="397"/>
      <c r="D149" s="139">
        <v>4.4000000000000004</v>
      </c>
      <c r="E149" s="139"/>
      <c r="F149" s="158"/>
      <c r="G149" s="159"/>
      <c r="H149" s="392">
        <f t="shared" si="64"/>
        <v>0</v>
      </c>
      <c r="I149" s="160"/>
      <c r="J149" s="161" t="str">
        <f t="array" ref="J149">IF(ISERROR(G149/I149),"",G149/I149)</f>
        <v/>
      </c>
      <c r="K149" s="162">
        <f t="array" ref="K149">IF(ISERROR(G149/L149),"",G149/L149)</f>
        <v>0</v>
      </c>
      <c r="L149" s="160">
        <v>5.8</v>
      </c>
      <c r="M149" s="140">
        <f t="shared" si="65"/>
        <v>0</v>
      </c>
      <c r="N149" s="161">
        <f t="shared" si="66"/>
        <v>0</v>
      </c>
      <c r="O149" s="399"/>
      <c r="P149" s="399"/>
      <c r="Q149" s="399"/>
      <c r="R149" s="399"/>
      <c r="S149" s="399"/>
      <c r="T149" s="399"/>
      <c r="U149" s="399"/>
      <c r="V149" s="163">
        <f t="shared" si="67"/>
        <v>0</v>
      </c>
      <c r="W149" s="164" t="str">
        <f t="shared" si="63"/>
        <v/>
      </c>
      <c r="X149" s="163"/>
      <c r="Y149" s="163"/>
      <c r="Z149" s="163"/>
      <c r="AA149" s="163"/>
    </row>
    <row r="150" spans="1:27" ht="20.100000000000001" hidden="1" customHeight="1">
      <c r="A150" s="157">
        <v>201062</v>
      </c>
      <c r="B150" s="158" t="s">
        <v>379</v>
      </c>
      <c r="C150" s="233"/>
      <c r="D150" s="139"/>
      <c r="E150" s="139"/>
      <c r="F150" s="158"/>
      <c r="G150" s="159"/>
      <c r="H150" s="392"/>
      <c r="I150" s="160"/>
      <c r="J150" s="161"/>
      <c r="K150" s="162"/>
      <c r="L150" s="160">
        <v>6</v>
      </c>
      <c r="M150" s="140"/>
      <c r="N150" s="161"/>
      <c r="O150" s="399"/>
      <c r="P150" s="399"/>
      <c r="Q150" s="399"/>
      <c r="R150" s="399"/>
      <c r="S150" s="399"/>
      <c r="T150" s="399"/>
      <c r="U150" s="399"/>
      <c r="V150" s="163"/>
      <c r="W150" s="164"/>
      <c r="X150" s="163"/>
      <c r="Y150" s="163"/>
      <c r="Z150" s="163"/>
      <c r="AA150" s="163"/>
    </row>
    <row r="151" spans="1:27" ht="20.100000000000001" hidden="1" customHeight="1">
      <c r="A151" s="190">
        <v>200298</v>
      </c>
      <c r="B151" s="397" t="s">
        <v>249</v>
      </c>
      <c r="C151" s="397" t="s">
        <v>186</v>
      </c>
      <c r="D151" s="139">
        <v>6.04</v>
      </c>
      <c r="E151" s="139"/>
      <c r="F151" s="158"/>
      <c r="G151" s="159"/>
      <c r="H151" s="392">
        <f t="shared" ref="H151:H152" si="68">D151*G151</f>
        <v>0</v>
      </c>
      <c r="I151" s="160"/>
      <c r="J151" s="161" t="str">
        <f t="array" ref="J151">IF(ISERROR(G151/I151),"",G151/I151)</f>
        <v/>
      </c>
      <c r="K151" s="162">
        <f t="array" ref="K151">IF(ISERROR(G151/L151),"",G151/L151)</f>
        <v>0</v>
      </c>
      <c r="L151" s="160">
        <v>6</v>
      </c>
      <c r="M151" s="140">
        <f t="shared" ref="M151:M152" si="69">IF(ISERROR(I151-K151),"",I151-K151)</f>
        <v>0</v>
      </c>
      <c r="N151" s="161">
        <f t="shared" ref="N151:N152" si="70">SUM(O151:U151)</f>
        <v>0</v>
      </c>
      <c r="O151" s="399"/>
      <c r="P151" s="399"/>
      <c r="Q151" s="399"/>
      <c r="R151" s="399"/>
      <c r="S151" s="399"/>
      <c r="T151" s="399"/>
      <c r="U151" s="399"/>
      <c r="V151" s="163">
        <f t="shared" ref="V151:V152" si="71">SUM(X151:AA151)</f>
        <v>0</v>
      </c>
      <c r="W151" s="164" t="str">
        <f t="shared" ref="W151:W152" si="72">IF(ISERROR(V151/G151),"",V151/G151)</f>
        <v/>
      </c>
      <c r="X151" s="163"/>
      <c r="Y151" s="163"/>
      <c r="Z151" s="163"/>
      <c r="AA151" s="163"/>
    </row>
    <row r="152" spans="1:27" ht="20.100000000000001" hidden="1" customHeight="1">
      <c r="A152" s="190">
        <v>200299</v>
      </c>
      <c r="B152" s="397" t="s">
        <v>249</v>
      </c>
      <c r="C152" s="397" t="s">
        <v>193</v>
      </c>
      <c r="D152" s="139">
        <v>6.04</v>
      </c>
      <c r="E152" s="139"/>
      <c r="F152" s="158"/>
      <c r="G152" s="159"/>
      <c r="H152" s="392">
        <f t="shared" si="68"/>
        <v>0</v>
      </c>
      <c r="I152" s="160"/>
      <c r="J152" s="161" t="str">
        <f t="array" ref="J152">IF(ISERROR(G152/I152),"",G152/I152)</f>
        <v/>
      </c>
      <c r="K152" s="162">
        <f t="array" ref="K152">IF(ISERROR(G152/L152),"",G152/L152)</f>
        <v>0</v>
      </c>
      <c r="L152" s="160">
        <v>6</v>
      </c>
      <c r="M152" s="140">
        <f t="shared" si="69"/>
        <v>0</v>
      </c>
      <c r="N152" s="161">
        <f t="shared" si="70"/>
        <v>0</v>
      </c>
      <c r="O152" s="399"/>
      <c r="P152" s="399"/>
      <c r="Q152" s="399"/>
      <c r="R152" s="399"/>
      <c r="S152" s="399"/>
      <c r="T152" s="399"/>
      <c r="U152" s="399"/>
      <c r="V152" s="163">
        <f t="shared" si="71"/>
        <v>0</v>
      </c>
      <c r="W152" s="164" t="str">
        <f t="shared" si="72"/>
        <v/>
      </c>
      <c r="X152" s="163"/>
      <c r="Y152" s="163"/>
      <c r="Z152" s="163"/>
      <c r="AA152" s="163"/>
    </row>
    <row r="153" spans="1:27" ht="20.100000000000001" customHeight="1">
      <c r="A153" s="190">
        <v>201492</v>
      </c>
      <c r="B153" s="404" t="s">
        <v>480</v>
      </c>
      <c r="C153" s="404" t="s">
        <v>186</v>
      </c>
      <c r="D153" s="139">
        <v>6</v>
      </c>
      <c r="E153" s="139"/>
      <c r="F153" s="158"/>
      <c r="G153" s="159"/>
      <c r="H153" s="403"/>
      <c r="I153" s="160"/>
      <c r="J153" s="161"/>
      <c r="K153" s="162"/>
      <c r="L153" s="160"/>
      <c r="M153" s="140"/>
      <c r="N153" s="161"/>
      <c r="O153" s="405"/>
      <c r="P153" s="405"/>
      <c r="Q153" s="405"/>
      <c r="R153" s="405"/>
      <c r="S153" s="405"/>
      <c r="T153" s="405"/>
      <c r="U153" s="405"/>
      <c r="V153" s="163"/>
      <c r="W153" s="164"/>
      <c r="X153" s="163"/>
      <c r="Y153" s="163"/>
      <c r="Z153" s="163"/>
      <c r="AA153" s="163"/>
    </row>
    <row r="154" spans="1:27" ht="20.100000000000001" customHeight="1">
      <c r="A154" s="190">
        <v>201491</v>
      </c>
      <c r="B154" s="413" t="s">
        <v>479</v>
      </c>
      <c r="C154" s="413" t="s">
        <v>482</v>
      </c>
      <c r="D154" s="139">
        <v>6</v>
      </c>
      <c r="E154" s="139"/>
      <c r="F154" s="158"/>
      <c r="G154" s="159"/>
      <c r="H154" s="412"/>
      <c r="I154" s="160"/>
      <c r="J154" s="161"/>
      <c r="K154" s="162"/>
      <c r="L154" s="160"/>
      <c r="M154" s="140"/>
      <c r="N154" s="161"/>
      <c r="O154" s="414"/>
      <c r="P154" s="414"/>
      <c r="Q154" s="414"/>
      <c r="R154" s="414"/>
      <c r="S154" s="414"/>
      <c r="T154" s="414"/>
      <c r="U154" s="414"/>
      <c r="V154" s="163"/>
      <c r="W154" s="164"/>
      <c r="X154" s="163"/>
      <c r="Y154" s="163"/>
      <c r="Z154" s="163"/>
      <c r="AA154" s="163"/>
    </row>
    <row r="155" spans="1:27" ht="20.100000000000001" hidden="1" customHeight="1">
      <c r="A155" s="190">
        <v>201067</v>
      </c>
      <c r="B155" s="402" t="s">
        <v>368</v>
      </c>
      <c r="C155" s="233" t="s">
        <v>396</v>
      </c>
      <c r="D155" s="139"/>
      <c r="E155" s="139"/>
      <c r="F155" s="158"/>
      <c r="G155" s="159"/>
      <c r="H155" s="392"/>
      <c r="I155" s="160"/>
      <c r="J155" s="161"/>
      <c r="K155" s="162"/>
      <c r="L155" s="160"/>
      <c r="M155" s="140"/>
      <c r="N155" s="161"/>
      <c r="O155" s="399"/>
      <c r="P155" s="399"/>
      <c r="Q155" s="399"/>
      <c r="R155" s="399"/>
      <c r="S155" s="399"/>
      <c r="T155" s="399"/>
      <c r="U155" s="399"/>
      <c r="V155" s="163"/>
      <c r="W155" s="164"/>
      <c r="X155" s="163"/>
      <c r="Y155" s="163"/>
      <c r="Z155" s="163"/>
      <c r="AA155" s="163"/>
    </row>
    <row r="156" spans="1:27" ht="20.100000000000001" hidden="1" customHeight="1">
      <c r="A156" s="157">
        <v>200539</v>
      </c>
      <c r="B156" s="391" t="s">
        <v>250</v>
      </c>
      <c r="C156" s="157"/>
      <c r="D156" s="139">
        <v>7.3</v>
      </c>
      <c r="E156" s="139"/>
      <c r="F156" s="158"/>
      <c r="G156" s="159"/>
      <c r="H156" s="392">
        <f t="shared" ref="H156:H157" si="73">D156*G156</f>
        <v>0</v>
      </c>
      <c r="I156" s="160"/>
      <c r="J156" s="161" t="str">
        <f t="array" ref="J156">IF(ISERROR(G156/I156),"",G156/I156)</f>
        <v/>
      </c>
      <c r="K156" s="162" t="str">
        <f t="array" ref="K156">IF(ISERROR(G156/L156),"",G156/L156)</f>
        <v/>
      </c>
      <c r="L156" s="160"/>
      <c r="M156" s="140" t="str">
        <f t="shared" ref="M156" si="74">IF(ISERROR(I156-K156),"",I156-K156)</f>
        <v/>
      </c>
      <c r="N156" s="161">
        <f t="shared" ref="N156:N157" si="75">SUM(O156:U156)</f>
        <v>0</v>
      </c>
      <c r="O156" s="399"/>
      <c r="P156" s="399"/>
      <c r="Q156" s="399"/>
      <c r="R156" s="399"/>
      <c r="S156" s="399"/>
      <c r="T156" s="399"/>
      <c r="U156" s="399"/>
      <c r="V156" s="163">
        <f t="shared" ref="V156:V157" si="76">SUM(X156:AA156)</f>
        <v>0</v>
      </c>
      <c r="W156" s="164" t="str">
        <f t="shared" ref="W156:W157" si="77">IF(ISERROR(V156/G156),"",V156/G156)</f>
        <v/>
      </c>
      <c r="X156" s="163"/>
      <c r="Y156" s="163"/>
      <c r="Z156" s="163"/>
      <c r="AA156" s="163"/>
    </row>
    <row r="157" spans="1:27" ht="20.100000000000001" hidden="1" customHeight="1">
      <c r="A157" s="157">
        <v>200948</v>
      </c>
      <c r="B157" s="391" t="s">
        <v>251</v>
      </c>
      <c r="C157" s="157"/>
      <c r="D157" s="139">
        <f>78*120/1000</f>
        <v>9.36</v>
      </c>
      <c r="E157" s="139"/>
      <c r="F157" s="158"/>
      <c r="G157" s="159"/>
      <c r="H157" s="392">
        <f t="shared" si="73"/>
        <v>0</v>
      </c>
      <c r="I157" s="160"/>
      <c r="J157" s="161" t="str">
        <f t="array" ref="J157">IF(ISERROR(G157/I157),"",G157/I157)</f>
        <v/>
      </c>
      <c r="K157" s="162" t="str">
        <f t="array" ref="K157">IF(ISERROR(G157/L157),"",G157/L157)</f>
        <v/>
      </c>
      <c r="L157" s="160"/>
      <c r="M157" s="140"/>
      <c r="N157" s="161">
        <f t="shared" si="75"/>
        <v>0</v>
      </c>
      <c r="O157" s="399"/>
      <c r="P157" s="399"/>
      <c r="Q157" s="399"/>
      <c r="R157" s="399"/>
      <c r="S157" s="399"/>
      <c r="T157" s="399"/>
      <c r="U157" s="399"/>
      <c r="V157" s="163">
        <f t="shared" si="76"/>
        <v>0</v>
      </c>
      <c r="W157" s="164" t="str">
        <f t="shared" si="77"/>
        <v/>
      </c>
      <c r="X157" s="163"/>
      <c r="Y157" s="163"/>
      <c r="Z157" s="163"/>
      <c r="AA157" s="163"/>
    </row>
    <row r="158" spans="1:27" ht="20.100000000000001" hidden="1" customHeight="1">
      <c r="A158" s="157">
        <v>201012</v>
      </c>
      <c r="B158" s="253" t="s">
        <v>397</v>
      </c>
      <c r="C158" s="157"/>
      <c r="D158" s="139"/>
      <c r="E158" s="139"/>
      <c r="F158" s="158"/>
      <c r="G158" s="159"/>
      <c r="H158" s="392"/>
      <c r="I158" s="160"/>
      <c r="J158" s="161"/>
      <c r="K158" s="162"/>
      <c r="L158" s="160"/>
      <c r="M158" s="140"/>
      <c r="N158" s="161"/>
      <c r="O158" s="399"/>
      <c r="P158" s="399"/>
      <c r="Q158" s="399"/>
      <c r="R158" s="399"/>
      <c r="S158" s="399"/>
      <c r="T158" s="399"/>
      <c r="U158" s="399"/>
      <c r="V158" s="163"/>
      <c r="W158" s="164"/>
      <c r="X158" s="163"/>
      <c r="Y158" s="163"/>
      <c r="Z158" s="163"/>
      <c r="AA158" s="163"/>
    </row>
    <row r="159" spans="1:27" ht="20.100000000000001" hidden="1" customHeight="1">
      <c r="A159" s="157">
        <v>201010</v>
      </c>
      <c r="B159" s="391" t="s">
        <v>252</v>
      </c>
      <c r="C159" s="157"/>
      <c r="D159" s="139">
        <v>4.5</v>
      </c>
      <c r="E159" s="139"/>
      <c r="F159" s="158"/>
      <c r="G159" s="159"/>
      <c r="H159" s="392"/>
      <c r="I159" s="160"/>
      <c r="J159" s="161"/>
      <c r="K159" s="162"/>
      <c r="L159" s="160"/>
      <c r="M159" s="140"/>
      <c r="N159" s="161"/>
      <c r="O159" s="399"/>
      <c r="P159" s="399"/>
      <c r="Q159" s="399"/>
      <c r="R159" s="399"/>
      <c r="S159" s="399"/>
      <c r="T159" s="399"/>
      <c r="U159" s="399"/>
      <c r="V159" s="163"/>
      <c r="W159" s="164"/>
      <c r="X159" s="163"/>
      <c r="Y159" s="163"/>
      <c r="Z159" s="163"/>
      <c r="AA159" s="163"/>
    </row>
    <row r="160" spans="1:27" ht="20.100000000000001" hidden="1" customHeight="1">
      <c r="A160" s="157">
        <v>201011</v>
      </c>
      <c r="B160" s="391" t="s">
        <v>253</v>
      </c>
      <c r="C160" s="157"/>
      <c r="D160" s="139">
        <v>4.5</v>
      </c>
      <c r="E160" s="139"/>
      <c r="F160" s="158"/>
      <c r="G160" s="159"/>
      <c r="H160" s="392"/>
      <c r="I160" s="160"/>
      <c r="J160" s="161"/>
      <c r="K160" s="162"/>
      <c r="L160" s="160"/>
      <c r="M160" s="140"/>
      <c r="N160" s="161"/>
      <c r="O160" s="399"/>
      <c r="P160" s="399"/>
      <c r="Q160" s="399"/>
      <c r="R160" s="399"/>
      <c r="S160" s="399"/>
      <c r="T160" s="399"/>
      <c r="U160" s="399"/>
      <c r="V160" s="163"/>
      <c r="W160" s="164"/>
      <c r="X160" s="163"/>
      <c r="Y160" s="163"/>
      <c r="Z160" s="163"/>
      <c r="AA160" s="163"/>
    </row>
    <row r="161" spans="1:27" ht="20.100000000000001" hidden="1" customHeight="1">
      <c r="A161" s="344"/>
      <c r="B161" s="346" t="s">
        <v>472</v>
      </c>
      <c r="C161" s="157"/>
      <c r="D161" s="139">
        <v>5.03</v>
      </c>
      <c r="E161" s="139"/>
      <c r="F161" s="158"/>
      <c r="G161" s="159"/>
      <c r="H161" s="392"/>
      <c r="I161" s="160"/>
      <c r="J161" s="161"/>
      <c r="K161" s="162"/>
      <c r="L161" s="160"/>
      <c r="M161" s="140"/>
      <c r="N161" s="161"/>
      <c r="O161" s="399"/>
      <c r="P161" s="399"/>
      <c r="Q161" s="399"/>
      <c r="R161" s="399"/>
      <c r="S161" s="399"/>
      <c r="T161" s="399"/>
      <c r="U161" s="399"/>
      <c r="V161" s="163"/>
      <c r="W161" s="164"/>
      <c r="X161" s="163"/>
      <c r="Y161" s="163"/>
      <c r="Z161" s="163"/>
      <c r="AA161" s="163"/>
    </row>
    <row r="162" spans="1:27" ht="20.100000000000001" hidden="1" customHeight="1">
      <c r="A162" s="465" t="s">
        <v>254</v>
      </c>
      <c r="B162" s="466"/>
      <c r="C162" s="400" t="s">
        <v>209</v>
      </c>
      <c r="D162" s="177"/>
      <c r="E162" s="177"/>
      <c r="F162" s="178"/>
      <c r="G162" s="179">
        <f>SUM(G146:G160)</f>
        <v>0</v>
      </c>
      <c r="H162" s="180">
        <f>SUM(H146:H157)</f>
        <v>0</v>
      </c>
      <c r="I162" s="180">
        <f>SUM(I146:I160)</f>
        <v>0</v>
      </c>
      <c r="J162" s="161" t="str">
        <f t="array" ref="J162">IF(ISERROR(G162/I162),"",G162/I162)</f>
        <v/>
      </c>
      <c r="K162" s="180">
        <f t="shared" ref="K162:AA162" si="78">SUM(K146:K157)</f>
        <v>0</v>
      </c>
      <c r="L162" s="181"/>
      <c r="M162" s="185">
        <f t="shared" si="78"/>
        <v>0</v>
      </c>
      <c r="N162" s="180">
        <f t="shared" si="78"/>
        <v>0</v>
      </c>
      <c r="O162" s="182">
        <f t="shared" si="78"/>
        <v>0</v>
      </c>
      <c r="P162" s="182">
        <f t="shared" si="78"/>
        <v>0</v>
      </c>
      <c r="Q162" s="182">
        <f t="shared" si="78"/>
        <v>0</v>
      </c>
      <c r="R162" s="182">
        <f t="shared" si="78"/>
        <v>0</v>
      </c>
      <c r="S162" s="182">
        <f t="shared" si="78"/>
        <v>0</v>
      </c>
      <c r="T162" s="182">
        <f t="shared" si="78"/>
        <v>0</v>
      </c>
      <c r="U162" s="182">
        <f t="shared" si="78"/>
        <v>0</v>
      </c>
      <c r="V162" s="183">
        <f t="shared" si="78"/>
        <v>0</v>
      </c>
      <c r="W162" s="164" t="str">
        <f>IF(ISERROR(V162/G162),"",V162/G162)</f>
        <v/>
      </c>
      <c r="X162" s="183">
        <f t="shared" si="78"/>
        <v>0</v>
      </c>
      <c r="Y162" s="183">
        <f t="shared" si="78"/>
        <v>0</v>
      </c>
      <c r="Z162" s="183">
        <f t="shared" si="78"/>
        <v>0</v>
      </c>
      <c r="AA162" s="183">
        <f t="shared" si="78"/>
        <v>0</v>
      </c>
    </row>
    <row r="163" spans="1:27" ht="20.100000000000001" customHeight="1">
      <c r="A163" s="467" t="s">
        <v>256</v>
      </c>
      <c r="B163" s="468"/>
      <c r="C163" s="468"/>
      <c r="D163" s="468"/>
      <c r="E163" s="468"/>
      <c r="F163" s="469"/>
      <c r="G163" s="191">
        <f>SUM(G28,G86,G121,G137,G145,G162)</f>
        <v>0</v>
      </c>
      <c r="H163" s="191">
        <f t="shared" ref="H163:I163" si="79">SUM(H28,H86,H121,H137,H145,H162)</f>
        <v>0</v>
      </c>
      <c r="I163" s="191">
        <f t="shared" si="79"/>
        <v>0</v>
      </c>
      <c r="J163" s="192" t="str">
        <f t="array" ref="J163">IF(ISERROR(G163/I163),"",G163/I163)</f>
        <v/>
      </c>
      <c r="K163" s="191">
        <f t="shared" ref="K163" si="80">SUM(K28,K86,K121,K137,K145,K162)</f>
        <v>0</v>
      </c>
      <c r="L163" s="192" t="str">
        <f>IF(ISERROR(G163/K163),"",G163/K163)</f>
        <v/>
      </c>
      <c r="M163" s="191">
        <f t="shared" ref="M163:AA163" si="81">SUM(M28,M86,M121,M137,M145,M162)</f>
        <v>0</v>
      </c>
      <c r="N163" s="191">
        <f t="shared" si="81"/>
        <v>0</v>
      </c>
      <c r="O163" s="191">
        <f t="shared" si="81"/>
        <v>0</v>
      </c>
      <c r="P163" s="191">
        <f t="shared" si="81"/>
        <v>0</v>
      </c>
      <c r="Q163" s="191">
        <f t="shared" si="81"/>
        <v>0</v>
      </c>
      <c r="R163" s="191">
        <f t="shared" si="81"/>
        <v>0</v>
      </c>
      <c r="S163" s="191">
        <f t="shared" si="81"/>
        <v>0</v>
      </c>
      <c r="T163" s="191">
        <f t="shared" si="81"/>
        <v>0</v>
      </c>
      <c r="U163" s="191">
        <f t="shared" si="81"/>
        <v>0</v>
      </c>
      <c r="V163" s="191">
        <f t="shared" si="81"/>
        <v>0</v>
      </c>
      <c r="W163" s="191">
        <f t="shared" si="81"/>
        <v>0</v>
      </c>
      <c r="X163" s="191">
        <f t="shared" si="81"/>
        <v>0</v>
      </c>
      <c r="Y163" s="191">
        <f t="shared" si="81"/>
        <v>0</v>
      </c>
      <c r="Z163" s="191">
        <f t="shared" si="81"/>
        <v>0</v>
      </c>
      <c r="AA163" s="191">
        <f t="shared" si="81"/>
        <v>0</v>
      </c>
    </row>
    <row r="164" spans="1:27" ht="20.100000000000001" customHeight="1">
      <c r="A164" s="470" t="s">
        <v>257</v>
      </c>
      <c r="B164" s="393" t="s">
        <v>258</v>
      </c>
      <c r="C164" s="473" t="s">
        <v>259</v>
      </c>
      <c r="D164" s="474"/>
      <c r="E164" s="475" t="s">
        <v>260</v>
      </c>
      <c r="F164" s="475"/>
      <c r="G164" s="478" t="s">
        <v>261</v>
      </c>
      <c r="H164" s="478"/>
      <c r="I164" s="475" t="s">
        <v>262</v>
      </c>
      <c r="J164" s="475"/>
      <c r="K164" s="475" t="s">
        <v>263</v>
      </c>
      <c r="L164" s="475"/>
      <c r="M164" s="475" t="s">
        <v>264</v>
      </c>
      <c r="N164" s="475"/>
      <c r="O164" s="475" t="s">
        <v>265</v>
      </c>
      <c r="P164" s="478" t="s">
        <v>266</v>
      </c>
      <c r="Q164" s="478"/>
      <c r="R164" s="478" t="s">
        <v>263</v>
      </c>
      <c r="S164" s="478"/>
      <c r="T164" s="478" t="s">
        <v>267</v>
      </c>
      <c r="U164" s="478"/>
      <c r="V164" s="478" t="s">
        <v>268</v>
      </c>
      <c r="W164" s="478"/>
      <c r="X164" s="478" t="s">
        <v>263</v>
      </c>
      <c r="Y164" s="478"/>
      <c r="Z164" s="478" t="s">
        <v>267</v>
      </c>
      <c r="AA164" s="478"/>
    </row>
    <row r="165" spans="1:27" ht="20.100000000000001" customHeight="1">
      <c r="A165" s="471"/>
      <c r="B165" s="393" t="s">
        <v>269</v>
      </c>
      <c r="C165" s="473">
        <v>1</v>
      </c>
      <c r="D165" s="474"/>
      <c r="E165" s="477">
        <f>C165*11</f>
        <v>11</v>
      </c>
      <c r="F165" s="477"/>
      <c r="G165" s="478">
        <v>1</v>
      </c>
      <c r="H165" s="478"/>
      <c r="I165" s="477">
        <f>G165*11</f>
        <v>11</v>
      </c>
      <c r="J165" s="477"/>
      <c r="K165" s="477">
        <f>E165-I165</f>
        <v>0</v>
      </c>
      <c r="L165" s="477"/>
      <c r="M165" s="479">
        <f>IF(ISERROR(K165/E165),"",K165/E165)</f>
        <v>0</v>
      </c>
      <c r="N165" s="479"/>
      <c r="O165" s="475"/>
      <c r="P165" s="478" t="s">
        <v>208</v>
      </c>
      <c r="Q165" s="478"/>
      <c r="R165" s="480">
        <f>SUM(O28:U28)</f>
        <v>0</v>
      </c>
      <c r="S165" s="480"/>
      <c r="T165" s="481" t="str">
        <f t="array" ref="T165">IF(ISERROR(R165/R172),"",R165/R172)</f>
        <v/>
      </c>
      <c r="U165" s="481"/>
      <c r="V165" s="478" t="s">
        <v>270</v>
      </c>
      <c r="W165" s="478"/>
      <c r="X165" s="482">
        <f>SUM(P27,P85,P120,P136,P144,P160)</f>
        <v>0</v>
      </c>
      <c r="Y165" s="482"/>
      <c r="Z165" s="481" t="str">
        <f t="array" ref="Z165">IF(ISERROR(X165/X172),"",X165/X172)</f>
        <v/>
      </c>
      <c r="AA165" s="481"/>
    </row>
    <row r="166" spans="1:27" ht="20.100000000000001" customHeight="1">
      <c r="A166" s="471"/>
      <c r="B166" s="393" t="s">
        <v>271</v>
      </c>
      <c r="C166" s="473">
        <v>1</v>
      </c>
      <c r="D166" s="474"/>
      <c r="E166" s="477">
        <f>C166*11</f>
        <v>11</v>
      </c>
      <c r="F166" s="477"/>
      <c r="G166" s="478">
        <v>1</v>
      </c>
      <c r="H166" s="478"/>
      <c r="I166" s="477">
        <f>G166*11</f>
        <v>11</v>
      </c>
      <c r="J166" s="477"/>
      <c r="K166" s="477">
        <f>E166-I166</f>
        <v>0</v>
      </c>
      <c r="L166" s="477"/>
      <c r="M166" s="479">
        <f>IF(ISERROR(K166/E166),"",K166/E166)</f>
        <v>0</v>
      </c>
      <c r="N166" s="479"/>
      <c r="O166" s="475"/>
      <c r="P166" s="478" t="s">
        <v>223</v>
      </c>
      <c r="Q166" s="478"/>
      <c r="R166" s="480">
        <f>SUM(O86:U86)</f>
        <v>0</v>
      </c>
      <c r="S166" s="480"/>
      <c r="T166" s="481" t="str">
        <f>IF(ISERROR(R166/R172),"",R166/R172)</f>
        <v/>
      </c>
      <c r="U166" s="481"/>
      <c r="V166" s="478" t="s">
        <v>272</v>
      </c>
      <c r="W166" s="478"/>
      <c r="X166" s="482">
        <f>SUM(P28,P86,P121,P137,P145,P162)</f>
        <v>0</v>
      </c>
      <c r="Y166" s="482"/>
      <c r="Z166" s="481" t="str">
        <f>IF(ISERROR(X166/X172),"",X166/X172)</f>
        <v/>
      </c>
      <c r="AA166" s="481"/>
    </row>
    <row r="167" spans="1:27" ht="20.100000000000001" customHeight="1">
      <c r="A167" s="471"/>
      <c r="B167" s="393" t="s">
        <v>273</v>
      </c>
      <c r="C167" s="473">
        <v>1</v>
      </c>
      <c r="D167" s="474"/>
      <c r="E167" s="477">
        <f>C167*8</f>
        <v>8</v>
      </c>
      <c r="F167" s="477"/>
      <c r="G167" s="478">
        <v>1</v>
      </c>
      <c r="H167" s="478"/>
      <c r="I167" s="477">
        <f>G167*8</f>
        <v>8</v>
      </c>
      <c r="J167" s="477"/>
      <c r="K167" s="477">
        <f>E167-I167</f>
        <v>0</v>
      </c>
      <c r="L167" s="477"/>
      <c r="M167" s="479">
        <f>IF(ISERROR(K167/E167),"",K167/E167)</f>
        <v>0</v>
      </c>
      <c r="N167" s="479"/>
      <c r="O167" s="475"/>
      <c r="P167" s="478" t="s">
        <v>234</v>
      </c>
      <c r="Q167" s="478"/>
      <c r="R167" s="480">
        <f>SUM(O121:U121)</f>
        <v>0</v>
      </c>
      <c r="S167" s="480"/>
      <c r="T167" s="481" t="str">
        <f>IF(ISERROR(R167/R172),"",R167/R172)</f>
        <v/>
      </c>
      <c r="U167" s="481"/>
      <c r="V167" s="478" t="s">
        <v>274</v>
      </c>
      <c r="W167" s="478"/>
      <c r="X167" s="482">
        <f>SUM(P29,P87,P122,P138,P146,P163)</f>
        <v>0</v>
      </c>
      <c r="Y167" s="482"/>
      <c r="Z167" s="481" t="str">
        <f>IF(ISERROR(X167/X172),"",X167/X172)</f>
        <v/>
      </c>
      <c r="AA167" s="481"/>
    </row>
    <row r="168" spans="1:27" ht="20.100000000000001" customHeight="1">
      <c r="A168" s="471"/>
      <c r="B168" s="393" t="s">
        <v>275</v>
      </c>
      <c r="C168" s="473">
        <v>1</v>
      </c>
      <c r="D168" s="474"/>
      <c r="E168" s="477">
        <f>C168*11</f>
        <v>11</v>
      </c>
      <c r="F168" s="477"/>
      <c r="G168" s="478">
        <v>1</v>
      </c>
      <c r="H168" s="478"/>
      <c r="I168" s="477">
        <f>G168*11</f>
        <v>11</v>
      </c>
      <c r="J168" s="477"/>
      <c r="K168" s="477">
        <f>E168-I168</f>
        <v>0</v>
      </c>
      <c r="L168" s="477"/>
      <c r="M168" s="479">
        <f>IF(ISERROR(K168/E168),"",K168/E168)</f>
        <v>0</v>
      </c>
      <c r="N168" s="479"/>
      <c r="O168" s="475"/>
      <c r="P168" s="478" t="s">
        <v>241</v>
      </c>
      <c r="Q168" s="478"/>
      <c r="R168" s="480">
        <f>SUM(O137:U137)</f>
        <v>0</v>
      </c>
      <c r="S168" s="480"/>
      <c r="T168" s="481" t="str">
        <f>IF(ISERROR(R168/R172),"",R168/R172)</f>
        <v/>
      </c>
      <c r="U168" s="481"/>
      <c r="V168" s="478" t="s">
        <v>276</v>
      </c>
      <c r="W168" s="478"/>
      <c r="X168" s="482">
        <f>SUM(P31,P88,P123,P139,P147,P164)</f>
        <v>0</v>
      </c>
      <c r="Y168" s="482"/>
      <c r="Z168" s="481" t="str">
        <f>IF(ISERROR(X168/X172),"",X168/X172)</f>
        <v/>
      </c>
      <c r="AA168" s="481"/>
    </row>
    <row r="169" spans="1:27" ht="20.100000000000001" customHeight="1">
      <c r="A169" s="472"/>
      <c r="B169" s="393" t="s">
        <v>277</v>
      </c>
      <c r="C169" s="483">
        <f>SUM(C165:D168)</f>
        <v>4</v>
      </c>
      <c r="D169" s="484"/>
      <c r="E169" s="477">
        <f>SUM(E165:F168)</f>
        <v>41</v>
      </c>
      <c r="F169" s="477"/>
      <c r="G169" s="478">
        <f>SUM(G165:H168)</f>
        <v>4</v>
      </c>
      <c r="H169" s="478"/>
      <c r="I169" s="477">
        <f>SUM(I165:J168)</f>
        <v>41</v>
      </c>
      <c r="J169" s="477"/>
      <c r="K169" s="477">
        <f>SUM(K165:L168)</f>
        <v>0</v>
      </c>
      <c r="L169" s="477"/>
      <c r="M169" s="479">
        <f>IF(ISERROR(K169/E169),"",K169/E169)</f>
        <v>0</v>
      </c>
      <c r="N169" s="479"/>
      <c r="O169" s="475"/>
      <c r="P169" s="478" t="s">
        <v>244</v>
      </c>
      <c r="Q169" s="478"/>
      <c r="R169" s="480">
        <f>SUM(O145:U145)</f>
        <v>0</v>
      </c>
      <c r="S169" s="480"/>
      <c r="T169" s="481" t="str">
        <f>IF(ISERROR(R169/R172),"",R169/R172)</f>
        <v/>
      </c>
      <c r="U169" s="481"/>
      <c r="V169" s="478" t="s">
        <v>278</v>
      </c>
      <c r="W169" s="478"/>
      <c r="X169" s="482">
        <f>SUM(P32,P89,P124,P140,P148,P165)</f>
        <v>0</v>
      </c>
      <c r="Y169" s="482"/>
      <c r="Z169" s="481" t="str">
        <f>IF(ISERROR(X169/X172),"",X169/X172)</f>
        <v/>
      </c>
      <c r="AA169" s="481"/>
    </row>
    <row r="170" spans="1:27" ht="20.100000000000001" customHeight="1">
      <c r="A170" s="228" t="s">
        <v>279</v>
      </c>
      <c r="B170" s="393">
        <f>G163</f>
        <v>0</v>
      </c>
      <c r="C170" s="485" t="s">
        <v>280</v>
      </c>
      <c r="D170" s="486"/>
      <c r="E170" s="478">
        <f>H163</f>
        <v>0</v>
      </c>
      <c r="F170" s="478"/>
      <c r="G170" s="478" t="s">
        <v>281</v>
      </c>
      <c r="H170" s="478"/>
      <c r="I170" s="487" t="str">
        <f>L163</f>
        <v/>
      </c>
      <c r="J170" s="487"/>
      <c r="K170" s="475" t="s">
        <v>282</v>
      </c>
      <c r="L170" s="475"/>
      <c r="M170" s="487" t="str">
        <f>J163</f>
        <v/>
      </c>
      <c r="N170" s="487"/>
      <c r="O170" s="475"/>
      <c r="P170" s="478" t="s">
        <v>254</v>
      </c>
      <c r="Q170" s="478"/>
      <c r="R170" s="480">
        <f>SUM(O162:U162)</f>
        <v>0</v>
      </c>
      <c r="S170" s="480"/>
      <c r="T170" s="481" t="str">
        <f>IF(ISERROR(R170/R172),"",R170/R172)</f>
        <v/>
      </c>
      <c r="U170" s="481"/>
      <c r="V170" s="478" t="s">
        <v>283</v>
      </c>
      <c r="W170" s="478"/>
      <c r="X170" s="482">
        <f>SUM(P33,P90,P125,P141,P149,P166)</f>
        <v>0</v>
      </c>
      <c r="Y170" s="482"/>
      <c r="Z170" s="481" t="str">
        <f>IF(ISERROR(X170/X172),"",X170/X172)</f>
        <v/>
      </c>
      <c r="AA170" s="481"/>
    </row>
    <row r="171" spans="1:27" ht="20.100000000000001" customHeight="1">
      <c r="A171" s="229" t="s">
        <v>284</v>
      </c>
      <c r="B171" s="393">
        <f>I163+C169</f>
        <v>4</v>
      </c>
      <c r="C171" s="488" t="s">
        <v>262</v>
      </c>
      <c r="D171" s="489"/>
      <c r="E171" s="490">
        <f>K163+I169</f>
        <v>41</v>
      </c>
      <c r="F171" s="490"/>
      <c r="G171" s="478" t="s">
        <v>285</v>
      </c>
      <c r="H171" s="478"/>
      <c r="I171" s="487">
        <f>B171-E171</f>
        <v>-37</v>
      </c>
      <c r="J171" s="487"/>
      <c r="K171" s="475" t="s">
        <v>286</v>
      </c>
      <c r="L171" s="475"/>
      <c r="M171" s="479">
        <f>IF(ISERROR(I171/E171),"",I171/E171)</f>
        <v>-0.90243902439024393</v>
      </c>
      <c r="N171" s="479"/>
      <c r="O171" s="475"/>
      <c r="P171" s="478" t="s">
        <v>255</v>
      </c>
      <c r="Q171" s="478"/>
      <c r="R171" s="480"/>
      <c r="S171" s="480"/>
      <c r="T171" s="481" t="str">
        <f>IF(ISERROR(R171/R172),"",R171/R172)</f>
        <v/>
      </c>
      <c r="U171" s="481"/>
      <c r="V171" s="478" t="s">
        <v>275</v>
      </c>
      <c r="W171" s="478"/>
      <c r="X171" s="482"/>
      <c r="Y171" s="482"/>
      <c r="Z171" s="481" t="str">
        <f>IF(ISERROR(X171/X172),"",X171/X172)</f>
        <v/>
      </c>
      <c r="AA171" s="481"/>
    </row>
    <row r="172" spans="1:27" ht="20.100000000000001" customHeight="1">
      <c r="A172" s="229" t="s">
        <v>287</v>
      </c>
      <c r="B172" s="393">
        <f>N163</f>
        <v>0</v>
      </c>
      <c r="C172" s="488" t="s">
        <v>288</v>
      </c>
      <c r="D172" s="489"/>
      <c r="E172" s="481">
        <f>IF(ISERROR(B172/B171),"",B172/B171)</f>
        <v>0</v>
      </c>
      <c r="F172" s="481"/>
      <c r="G172" s="478" t="s">
        <v>289</v>
      </c>
      <c r="H172" s="478"/>
      <c r="I172" s="475">
        <f>V163</f>
        <v>0</v>
      </c>
      <c r="J172" s="475"/>
      <c r="K172" s="475" t="s">
        <v>290</v>
      </c>
      <c r="L172" s="475"/>
      <c r="M172" s="479" t="str">
        <f t="array" ref="M172">IF(ISERROR(I172/B170),"",I172/B170)</f>
        <v/>
      </c>
      <c r="N172" s="479"/>
      <c r="O172" s="475"/>
      <c r="P172" s="478" t="s">
        <v>277</v>
      </c>
      <c r="Q172" s="478"/>
      <c r="R172" s="480">
        <f>SUM(R165:S171)</f>
        <v>0</v>
      </c>
      <c r="S172" s="480"/>
      <c r="T172" s="481"/>
      <c r="U172" s="481"/>
      <c r="V172" s="478" t="s">
        <v>277</v>
      </c>
      <c r="W172" s="478"/>
      <c r="X172" s="482">
        <f>SUM(X165:Y171)</f>
        <v>0</v>
      </c>
      <c r="Y172" s="482"/>
      <c r="Z172" s="481"/>
      <c r="AA172" s="481"/>
    </row>
    <row r="173" spans="1:27" ht="34.5" customHeight="1">
      <c r="A173" s="230" t="s">
        <v>354</v>
      </c>
      <c r="B173" s="231"/>
      <c r="C173" s="153"/>
      <c r="D173" s="153"/>
      <c r="E173" s="153"/>
      <c r="F173" s="153"/>
      <c r="G173" s="155"/>
      <c r="H173" s="153"/>
      <c r="I173" s="153"/>
      <c r="J173" s="156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</row>
    <row r="174" spans="1:27" ht="21.95" customHeight="1">
      <c r="A174" s="491" t="s">
        <v>291</v>
      </c>
      <c r="B174" s="491" t="s">
        <v>292</v>
      </c>
      <c r="C174" s="491" t="s">
        <v>293</v>
      </c>
      <c r="D174" s="491" t="s">
        <v>294</v>
      </c>
      <c r="E174" s="494" t="s">
        <v>295</v>
      </c>
      <c r="F174" s="507" t="s">
        <v>296</v>
      </c>
      <c r="G174" s="475" t="s">
        <v>297</v>
      </c>
      <c r="H174" s="475"/>
      <c r="I174" s="491" t="s">
        <v>298</v>
      </c>
      <c r="J174" s="497" t="s">
        <v>282</v>
      </c>
      <c r="K174" s="500" t="s">
        <v>299</v>
      </c>
      <c r="L174" s="491" t="s">
        <v>281</v>
      </c>
      <c r="M174" s="503" t="s">
        <v>300</v>
      </c>
      <c r="N174" s="505" t="s">
        <v>263</v>
      </c>
      <c r="O174" s="475" t="s">
        <v>301</v>
      </c>
      <c r="P174" s="475"/>
      <c r="Q174" s="475"/>
      <c r="R174" s="475"/>
      <c r="S174" s="475"/>
      <c r="T174" s="475"/>
      <c r="U174" s="475"/>
      <c r="V174" s="475" t="s">
        <v>302</v>
      </c>
      <c r="W174" s="505" t="s">
        <v>303</v>
      </c>
      <c r="X174" s="475" t="s">
        <v>304</v>
      </c>
      <c r="Y174" s="475"/>
      <c r="Z174" s="475"/>
      <c r="AA174" s="475"/>
    </row>
    <row r="175" spans="1:27" ht="21.95" customHeight="1">
      <c r="A175" s="492"/>
      <c r="B175" s="492"/>
      <c r="C175" s="492"/>
      <c r="D175" s="492"/>
      <c r="E175" s="495"/>
      <c r="F175" s="508"/>
      <c r="G175" s="475"/>
      <c r="H175" s="475"/>
      <c r="I175" s="492"/>
      <c r="J175" s="498"/>
      <c r="K175" s="501"/>
      <c r="L175" s="492"/>
      <c r="M175" s="504"/>
      <c r="N175" s="505"/>
      <c r="O175" s="475" t="s">
        <v>270</v>
      </c>
      <c r="P175" s="475" t="s">
        <v>272</v>
      </c>
      <c r="Q175" s="475" t="s">
        <v>274</v>
      </c>
      <c r="R175" s="506" t="s">
        <v>276</v>
      </c>
      <c r="S175" s="478" t="s">
        <v>278</v>
      </c>
      <c r="T175" s="475" t="s">
        <v>283</v>
      </c>
      <c r="U175" s="475" t="s">
        <v>275</v>
      </c>
      <c r="V175" s="475"/>
      <c r="W175" s="505"/>
      <c r="X175" s="475" t="s">
        <v>305</v>
      </c>
      <c r="Y175" s="475" t="s">
        <v>306</v>
      </c>
      <c r="Z175" s="475" t="s">
        <v>307</v>
      </c>
      <c r="AA175" s="475" t="s">
        <v>275</v>
      </c>
    </row>
    <row r="176" spans="1:27" ht="21.95" customHeight="1">
      <c r="A176" s="493"/>
      <c r="B176" s="493"/>
      <c r="C176" s="493"/>
      <c r="D176" s="493"/>
      <c r="E176" s="496"/>
      <c r="F176" s="509"/>
      <c r="G176" s="196" t="s">
        <v>308</v>
      </c>
      <c r="H176" s="397" t="s">
        <v>309</v>
      </c>
      <c r="I176" s="493"/>
      <c r="J176" s="499"/>
      <c r="K176" s="502"/>
      <c r="L176" s="493"/>
      <c r="M176" s="504"/>
      <c r="N176" s="505"/>
      <c r="O176" s="475"/>
      <c r="P176" s="475"/>
      <c r="Q176" s="475"/>
      <c r="R176" s="506"/>
      <c r="S176" s="478"/>
      <c r="T176" s="475"/>
      <c r="U176" s="475"/>
      <c r="V176" s="475"/>
      <c r="W176" s="505"/>
      <c r="X176" s="475"/>
      <c r="Y176" s="475"/>
      <c r="Z176" s="475"/>
      <c r="AA176" s="475"/>
    </row>
    <row r="177" spans="1:27" ht="20.100000000000001" hidden="1" customHeight="1">
      <c r="A177" s="157">
        <v>200032</v>
      </c>
      <c r="B177" s="391" t="s">
        <v>185</v>
      </c>
      <c r="C177" s="157" t="s">
        <v>186</v>
      </c>
      <c r="D177" s="139">
        <v>5.03</v>
      </c>
      <c r="E177" s="139"/>
      <c r="F177" s="158"/>
      <c r="G177" s="188"/>
      <c r="H177" s="392">
        <f t="shared" ref="H177:H186" si="82">D177*G177</f>
        <v>0</v>
      </c>
      <c r="I177" s="160"/>
      <c r="J177" s="161" t="str">
        <f t="array" ref="J177">IF(ISERROR(G177/I177),"",G177/I177)</f>
        <v/>
      </c>
      <c r="K177" s="162">
        <f t="array" ref="K177">IF(ISERROR(G177/L177),"",G177/L177)</f>
        <v>0</v>
      </c>
      <c r="L177" s="160">
        <v>16</v>
      </c>
      <c r="M177" s="140">
        <f t="shared" ref="M177:M186" si="83">IF(ISERROR(I177-K177),"",I177-K177)</f>
        <v>0</v>
      </c>
      <c r="N177" s="161">
        <f>SUM(O177:U177)</f>
        <v>0</v>
      </c>
      <c r="O177" s="399"/>
      <c r="P177" s="399"/>
      <c r="Q177" s="399"/>
      <c r="R177" s="399"/>
      <c r="S177" s="399"/>
      <c r="T177" s="399"/>
      <c r="U177" s="399"/>
      <c r="V177" s="163">
        <f t="shared" ref="V177:V182" si="84">SUM(X177:AA177)</f>
        <v>0</v>
      </c>
      <c r="W177" s="164" t="str">
        <f t="shared" ref="W177:W182" si="85">IF(ISERROR(V177/G177),"",V177/G177)</f>
        <v/>
      </c>
      <c r="X177" s="163"/>
      <c r="Y177" s="163"/>
      <c r="Z177" s="163"/>
      <c r="AA177" s="163"/>
    </row>
    <row r="178" spans="1:27" ht="20.100000000000001" hidden="1" customHeight="1">
      <c r="A178" s="165">
        <v>200038</v>
      </c>
      <c r="B178" s="166" t="s">
        <v>187</v>
      </c>
      <c r="C178" s="157" t="s">
        <v>186</v>
      </c>
      <c r="D178" s="139">
        <v>5.03</v>
      </c>
      <c r="E178" s="139"/>
      <c r="F178" s="158"/>
      <c r="G178" s="159"/>
      <c r="H178" s="392">
        <f t="shared" si="82"/>
        <v>0</v>
      </c>
      <c r="I178" s="160"/>
      <c r="J178" s="161" t="str">
        <f t="array" ref="J178">IF(ISERROR(G178/I178),"",G178/I178)</f>
        <v/>
      </c>
      <c r="K178" s="162">
        <f t="array" ref="K178">IF(ISERROR(G178/L178),"",G178/L178)</f>
        <v>0</v>
      </c>
      <c r="L178" s="160">
        <v>19</v>
      </c>
      <c r="M178" s="140">
        <f t="shared" si="83"/>
        <v>0</v>
      </c>
      <c r="N178" s="161">
        <f t="shared" ref="N178:N186" si="86">SUM(O178:U178)</f>
        <v>0</v>
      </c>
      <c r="O178" s="399"/>
      <c r="P178" s="399"/>
      <c r="Q178" s="399"/>
      <c r="R178" s="399"/>
      <c r="S178" s="399"/>
      <c r="T178" s="399"/>
      <c r="U178" s="399"/>
      <c r="V178" s="163">
        <f t="shared" si="84"/>
        <v>0</v>
      </c>
      <c r="W178" s="164" t="str">
        <f t="shared" si="85"/>
        <v/>
      </c>
      <c r="X178" s="163"/>
      <c r="Y178" s="163"/>
      <c r="Z178" s="163"/>
      <c r="AA178" s="163"/>
    </row>
    <row r="179" spans="1:27" ht="20.100000000000001" hidden="1" customHeight="1">
      <c r="A179" s="168">
        <v>200039</v>
      </c>
      <c r="B179" s="166" t="s">
        <v>187</v>
      </c>
      <c r="C179" s="157" t="s">
        <v>188</v>
      </c>
      <c r="D179" s="139">
        <v>5.03</v>
      </c>
      <c r="E179" s="139"/>
      <c r="F179" s="158"/>
      <c r="G179" s="159"/>
      <c r="H179" s="392">
        <f t="shared" si="82"/>
        <v>0</v>
      </c>
      <c r="I179" s="160"/>
      <c r="J179" s="161" t="str">
        <f t="array" ref="J179">IF(ISERROR(G179/I179),"",G179/I179)</f>
        <v/>
      </c>
      <c r="K179" s="162">
        <f t="array" ref="K179">IF(ISERROR(G179/L179),"",G179/L179)</f>
        <v>0</v>
      </c>
      <c r="L179" s="160">
        <v>19</v>
      </c>
      <c r="M179" s="140">
        <f t="shared" si="83"/>
        <v>0</v>
      </c>
      <c r="N179" s="161">
        <f t="shared" si="86"/>
        <v>0</v>
      </c>
      <c r="O179" s="399"/>
      <c r="P179" s="399"/>
      <c r="Q179" s="399"/>
      <c r="R179" s="399"/>
      <c r="S179" s="399"/>
      <c r="T179" s="399"/>
      <c r="U179" s="399"/>
      <c r="V179" s="163">
        <f t="shared" si="84"/>
        <v>0</v>
      </c>
      <c r="W179" s="164" t="str">
        <f t="shared" si="85"/>
        <v/>
      </c>
      <c r="X179" s="163"/>
      <c r="Y179" s="163"/>
      <c r="Z179" s="163"/>
      <c r="AA179" s="163"/>
    </row>
    <row r="180" spans="1:27" ht="20.100000000000001" hidden="1" customHeight="1">
      <c r="A180" s="165">
        <v>200045</v>
      </c>
      <c r="B180" s="166" t="s">
        <v>189</v>
      </c>
      <c r="C180" s="157" t="s">
        <v>186</v>
      </c>
      <c r="D180" s="139">
        <v>5.03</v>
      </c>
      <c r="E180" s="139"/>
      <c r="F180" s="158"/>
      <c r="G180" s="159"/>
      <c r="H180" s="392">
        <f t="shared" si="82"/>
        <v>0</v>
      </c>
      <c r="I180" s="160"/>
      <c r="J180" s="161" t="str">
        <f t="array" ref="J180">IF(ISERROR(G180/I180),"",G180/I180)</f>
        <v/>
      </c>
      <c r="K180" s="162">
        <f t="array" ref="K180">IF(ISERROR(G180/L180),"",G180/L180)</f>
        <v>0</v>
      </c>
      <c r="L180" s="160">
        <v>19</v>
      </c>
      <c r="M180" s="140">
        <f t="shared" si="83"/>
        <v>0</v>
      </c>
      <c r="N180" s="161">
        <f t="shared" si="86"/>
        <v>0</v>
      </c>
      <c r="O180" s="399"/>
      <c r="P180" s="399"/>
      <c r="Q180" s="399"/>
      <c r="R180" s="399"/>
      <c r="S180" s="399"/>
      <c r="T180" s="399"/>
      <c r="U180" s="399"/>
      <c r="V180" s="163">
        <f t="shared" si="84"/>
        <v>0</v>
      </c>
      <c r="W180" s="164" t="str">
        <f t="shared" si="85"/>
        <v/>
      </c>
      <c r="X180" s="163"/>
      <c r="Y180" s="163"/>
      <c r="Z180" s="163"/>
      <c r="AA180" s="163"/>
    </row>
    <row r="181" spans="1:27" ht="20.100000000000001" hidden="1" customHeight="1">
      <c r="A181" s="165">
        <v>200050</v>
      </c>
      <c r="B181" s="166" t="s">
        <v>189</v>
      </c>
      <c r="C181" s="157" t="s">
        <v>190</v>
      </c>
      <c r="D181" s="139">
        <v>5.03</v>
      </c>
      <c r="E181" s="139"/>
      <c r="F181" s="158"/>
      <c r="G181" s="159"/>
      <c r="H181" s="392">
        <f t="shared" si="82"/>
        <v>0</v>
      </c>
      <c r="I181" s="160"/>
      <c r="J181" s="161" t="str">
        <f t="array" ref="J181">IF(ISERROR(G181/I181),"",G181/I181)</f>
        <v/>
      </c>
      <c r="K181" s="162">
        <f t="array" ref="K181">IF(ISERROR(G181/L181),"",G181/L181)</f>
        <v>0</v>
      </c>
      <c r="L181" s="160">
        <v>20</v>
      </c>
      <c r="M181" s="140">
        <f t="shared" si="83"/>
        <v>0</v>
      </c>
      <c r="N181" s="161">
        <f t="shared" si="86"/>
        <v>0</v>
      </c>
      <c r="O181" s="399"/>
      <c r="P181" s="399"/>
      <c r="Q181" s="399"/>
      <c r="R181" s="399"/>
      <c r="S181" s="399"/>
      <c r="T181" s="399"/>
      <c r="U181" s="399"/>
      <c r="V181" s="163">
        <f t="shared" si="84"/>
        <v>0</v>
      </c>
      <c r="W181" s="164" t="str">
        <f t="shared" si="85"/>
        <v/>
      </c>
      <c r="X181" s="163"/>
      <c r="Y181" s="163"/>
      <c r="Z181" s="163"/>
      <c r="AA181" s="163"/>
    </row>
    <row r="182" spans="1:27" ht="20.100000000000001" hidden="1" customHeight="1">
      <c r="A182" s="165">
        <v>200076</v>
      </c>
      <c r="B182" s="166" t="s">
        <v>191</v>
      </c>
      <c r="C182" s="157" t="s">
        <v>186</v>
      </c>
      <c r="D182" s="139">
        <v>5.04</v>
      </c>
      <c r="E182" s="139"/>
      <c r="F182" s="197"/>
      <c r="G182" s="170"/>
      <c r="H182" s="392">
        <f t="shared" si="82"/>
        <v>0</v>
      </c>
      <c r="I182" s="171"/>
      <c r="J182" s="161" t="str">
        <f t="array" ref="J182">IF(ISERROR(G182/I182),"",G182/I182)</f>
        <v/>
      </c>
      <c r="K182" s="162">
        <f t="array" ref="K182">IF(ISERROR(G182/L182),"",G182/L182)</f>
        <v>0</v>
      </c>
      <c r="L182" s="160">
        <v>19</v>
      </c>
      <c r="M182" s="140">
        <f t="shared" si="83"/>
        <v>0</v>
      </c>
      <c r="N182" s="161">
        <f t="shared" si="86"/>
        <v>0</v>
      </c>
      <c r="O182" s="399"/>
      <c r="P182" s="399"/>
      <c r="Q182" s="399"/>
      <c r="R182" s="399"/>
      <c r="S182" s="399"/>
      <c r="T182" s="399"/>
      <c r="U182" s="399"/>
      <c r="V182" s="163">
        <f t="shared" si="84"/>
        <v>0</v>
      </c>
      <c r="W182" s="164" t="str">
        <f t="shared" si="85"/>
        <v/>
      </c>
      <c r="X182" s="163"/>
      <c r="Y182" s="163"/>
      <c r="Z182" s="163"/>
      <c r="AA182" s="163"/>
    </row>
    <row r="183" spans="1:27" ht="20.100000000000001" hidden="1" customHeight="1">
      <c r="A183" s="172">
        <v>200898</v>
      </c>
      <c r="B183" s="166" t="s">
        <v>192</v>
      </c>
      <c r="C183" s="157" t="s">
        <v>193</v>
      </c>
      <c r="D183" s="139">
        <v>5.03</v>
      </c>
      <c r="E183" s="139"/>
      <c r="F183" s="158"/>
      <c r="G183" s="159"/>
      <c r="H183" s="392">
        <f t="shared" si="82"/>
        <v>0</v>
      </c>
      <c r="I183" s="160"/>
      <c r="J183" s="161"/>
      <c r="K183" s="162">
        <f t="array" ref="K183">IF(ISERROR(G183/L183),"",G183/L183)</f>
        <v>0</v>
      </c>
      <c r="L183" s="160">
        <v>3</v>
      </c>
      <c r="M183" s="140">
        <f t="shared" si="83"/>
        <v>0</v>
      </c>
      <c r="N183" s="161">
        <f t="shared" si="86"/>
        <v>0</v>
      </c>
      <c r="O183" s="399"/>
      <c r="P183" s="399"/>
      <c r="Q183" s="399"/>
      <c r="R183" s="399"/>
      <c r="S183" s="399"/>
      <c r="T183" s="399"/>
      <c r="U183" s="399"/>
      <c r="V183" s="163"/>
      <c r="W183" s="164"/>
      <c r="X183" s="163"/>
      <c r="Y183" s="163"/>
      <c r="Z183" s="163"/>
      <c r="AA183" s="163"/>
    </row>
    <row r="184" spans="1:27" ht="20.100000000000001" hidden="1" customHeight="1">
      <c r="A184" s="172">
        <v>200899</v>
      </c>
      <c r="B184" s="166" t="s">
        <v>192</v>
      </c>
      <c r="C184" s="157" t="s">
        <v>194</v>
      </c>
      <c r="D184" s="139">
        <v>5.03</v>
      </c>
      <c r="E184" s="139"/>
      <c r="F184" s="158"/>
      <c r="G184" s="159"/>
      <c r="H184" s="392">
        <f t="shared" si="82"/>
        <v>0</v>
      </c>
      <c r="I184" s="160"/>
      <c r="J184" s="161"/>
      <c r="K184" s="162">
        <f t="array" ref="K184">IF(ISERROR(G184/L184),"",G184/L184)</f>
        <v>0</v>
      </c>
      <c r="L184" s="160">
        <v>3</v>
      </c>
      <c r="M184" s="140">
        <f t="shared" si="83"/>
        <v>0</v>
      </c>
      <c r="N184" s="161">
        <f t="shared" si="86"/>
        <v>0</v>
      </c>
      <c r="O184" s="399"/>
      <c r="P184" s="399"/>
      <c r="Q184" s="399"/>
      <c r="R184" s="399"/>
      <c r="S184" s="399"/>
      <c r="T184" s="399"/>
      <c r="U184" s="399"/>
      <c r="V184" s="163"/>
      <c r="W184" s="164"/>
      <c r="X184" s="163"/>
      <c r="Y184" s="163"/>
      <c r="Z184" s="163"/>
      <c r="AA184" s="163"/>
    </row>
    <row r="185" spans="1:27" ht="20.100000000000001" hidden="1" customHeight="1">
      <c r="A185" s="165">
        <v>200085</v>
      </c>
      <c r="B185" s="166" t="s">
        <v>195</v>
      </c>
      <c r="C185" s="157" t="s">
        <v>196</v>
      </c>
      <c r="D185" s="139">
        <v>5.04</v>
      </c>
      <c r="E185" s="139"/>
      <c r="F185" s="173"/>
      <c r="G185" s="159"/>
      <c r="H185" s="392">
        <f t="shared" si="82"/>
        <v>0</v>
      </c>
      <c r="I185" s="392"/>
      <c r="J185" s="161" t="str">
        <f t="array" ref="J185">IF(ISERROR(G185/I185),"",G185/I185)</f>
        <v/>
      </c>
      <c r="K185" s="162">
        <f t="array" ref="K185">IF(ISERROR(G185/L185),"",G185/L185)</f>
        <v>0</v>
      </c>
      <c r="L185" s="160">
        <v>17</v>
      </c>
      <c r="M185" s="140">
        <f t="shared" si="83"/>
        <v>0</v>
      </c>
      <c r="N185" s="161">
        <f t="shared" si="86"/>
        <v>0</v>
      </c>
      <c r="O185" s="399"/>
      <c r="P185" s="399"/>
      <c r="Q185" s="399"/>
      <c r="R185" s="399"/>
      <c r="S185" s="399"/>
      <c r="T185" s="399"/>
      <c r="U185" s="399"/>
      <c r="V185" s="163">
        <f>SUM(X185:AA185)</f>
        <v>0</v>
      </c>
      <c r="W185" s="164" t="str">
        <f>IF(ISERROR(V185/G185),"",V185/G185)</f>
        <v/>
      </c>
      <c r="X185" s="163"/>
      <c r="Y185" s="163"/>
      <c r="Z185" s="163"/>
      <c r="AA185" s="163"/>
    </row>
    <row r="186" spans="1:27" ht="20.100000000000001" hidden="1" customHeight="1">
      <c r="A186" s="165">
        <v>200087</v>
      </c>
      <c r="B186" s="166" t="s">
        <v>195</v>
      </c>
      <c r="C186" s="157" t="s">
        <v>197</v>
      </c>
      <c r="D186" s="139">
        <v>5.04</v>
      </c>
      <c r="E186" s="139"/>
      <c r="F186" s="173"/>
      <c r="G186" s="159"/>
      <c r="H186" s="392">
        <f t="shared" si="82"/>
        <v>0</v>
      </c>
      <c r="I186" s="392"/>
      <c r="J186" s="161" t="str">
        <f t="array" ref="J186">IF(ISERROR(G186/I186),"",G186/I186)</f>
        <v/>
      </c>
      <c r="K186" s="162">
        <f t="array" ref="K186">IF(ISERROR(G186/L186),"",G186/L186)</f>
        <v>0</v>
      </c>
      <c r="L186" s="160">
        <v>17</v>
      </c>
      <c r="M186" s="140">
        <f t="shared" si="83"/>
        <v>0</v>
      </c>
      <c r="N186" s="161">
        <f t="shared" si="86"/>
        <v>0</v>
      </c>
      <c r="O186" s="399"/>
      <c r="P186" s="399"/>
      <c r="Q186" s="399"/>
      <c r="R186" s="399"/>
      <c r="S186" s="399"/>
      <c r="T186" s="399"/>
      <c r="U186" s="399"/>
      <c r="V186" s="163">
        <f>SUM(X186:AA186)</f>
        <v>0</v>
      </c>
      <c r="W186" s="164" t="str">
        <f>IF(ISERROR(V186/G186),"",V186/G186)</f>
        <v/>
      </c>
      <c r="X186" s="163"/>
      <c r="Y186" s="163"/>
      <c r="Z186" s="163"/>
      <c r="AA186" s="163"/>
    </row>
    <row r="187" spans="1:27" ht="20.100000000000001" hidden="1" customHeight="1">
      <c r="A187" s="165">
        <v>201060</v>
      </c>
      <c r="B187" s="166" t="s">
        <v>198</v>
      </c>
      <c r="C187" s="157" t="s">
        <v>199</v>
      </c>
      <c r="D187" s="139"/>
      <c r="E187" s="139"/>
      <c r="F187" s="158"/>
      <c r="G187" s="159"/>
      <c r="H187" s="392">
        <f>D187*G187</f>
        <v>0</v>
      </c>
      <c r="I187" s="160"/>
      <c r="J187" s="161" t="str">
        <f t="array" ref="J187">IF(ISERROR(G187/I187),"",G187/I187)</f>
        <v/>
      </c>
      <c r="K187" s="162">
        <f t="array" ref="K187">IF(ISERROR(G187/L187),"",G187/L187)</f>
        <v>0</v>
      </c>
      <c r="L187" s="160">
        <v>17</v>
      </c>
      <c r="M187" s="140">
        <f>IF(ISERROR(I187-K187),"",I187-K187)</f>
        <v>0</v>
      </c>
      <c r="N187" s="161">
        <f>SUM(O187:U187)</f>
        <v>0</v>
      </c>
      <c r="O187" s="399"/>
      <c r="P187" s="399"/>
      <c r="Q187" s="399"/>
      <c r="R187" s="399"/>
      <c r="S187" s="399"/>
      <c r="T187" s="399"/>
      <c r="U187" s="399"/>
      <c r="V187" s="163"/>
      <c r="W187" s="164"/>
      <c r="X187" s="163"/>
      <c r="Y187" s="163"/>
      <c r="Z187" s="163"/>
      <c r="AA187" s="163"/>
    </row>
    <row r="188" spans="1:27" ht="20.100000000000001" hidden="1" customHeight="1">
      <c r="A188" s="165">
        <v>201061</v>
      </c>
      <c r="B188" s="166" t="s">
        <v>198</v>
      </c>
      <c r="C188" s="157" t="s">
        <v>200</v>
      </c>
      <c r="D188" s="139"/>
      <c r="E188" s="139"/>
      <c r="F188" s="158"/>
      <c r="G188" s="159"/>
      <c r="H188" s="392">
        <f>D188*G188</f>
        <v>0</v>
      </c>
      <c r="I188" s="160"/>
      <c r="J188" s="161" t="str">
        <f t="array" ref="J188">IF(ISERROR(G188/I188),"",G188/I188)</f>
        <v/>
      </c>
      <c r="K188" s="162">
        <f t="array" ref="K188">IF(ISERROR(G188/L188),"",G188/L188)</f>
        <v>0</v>
      </c>
      <c r="L188" s="160">
        <v>17</v>
      </c>
      <c r="M188" s="140">
        <f>IF(ISERROR(I188-K188),"",I188-K188)</f>
        <v>0</v>
      </c>
      <c r="N188" s="161">
        <f>SUM(O188:U188)</f>
        <v>0</v>
      </c>
      <c r="O188" s="399"/>
      <c r="P188" s="399"/>
      <c r="Q188" s="399"/>
      <c r="R188" s="399"/>
      <c r="S188" s="399"/>
      <c r="T188" s="399"/>
      <c r="U188" s="399"/>
      <c r="V188" s="163"/>
      <c r="W188" s="164"/>
      <c r="X188" s="163"/>
      <c r="Y188" s="163"/>
      <c r="Z188" s="163"/>
      <c r="AA188" s="163"/>
    </row>
    <row r="189" spans="1:27" ht="20.100000000000001" customHeight="1">
      <c r="A189" s="165">
        <v>200171</v>
      </c>
      <c r="B189" s="166" t="s">
        <v>203</v>
      </c>
      <c r="C189" s="157" t="s">
        <v>196</v>
      </c>
      <c r="D189" s="139">
        <v>5.0599999999999996</v>
      </c>
      <c r="E189" s="139"/>
      <c r="F189" s="158"/>
      <c r="G189" s="159"/>
      <c r="H189" s="392">
        <f t="shared" ref="H189:H197" si="87">D189*G189</f>
        <v>0</v>
      </c>
      <c r="I189" s="160"/>
      <c r="J189" s="161" t="str">
        <f t="array" ref="J189">IF(ISERROR(G189/I189),"",G189/I189)</f>
        <v/>
      </c>
      <c r="K189" s="162">
        <f t="array" ref="K189">IF(ISERROR(G189/L189),"",G189/L189)</f>
        <v>0</v>
      </c>
      <c r="L189" s="160">
        <v>19</v>
      </c>
      <c r="M189" s="140">
        <f t="shared" ref="M189:M197" si="88">IF(ISERROR(I189-K189),"",I189-K189)</f>
        <v>0</v>
      </c>
      <c r="N189" s="161">
        <f t="shared" ref="N189:N191" si="89">SUM(O189:U189)</f>
        <v>0</v>
      </c>
      <c r="O189" s="399"/>
      <c r="P189" s="399"/>
      <c r="Q189" s="399"/>
      <c r="R189" s="399"/>
      <c r="S189" s="399"/>
      <c r="T189" s="399"/>
      <c r="U189" s="399"/>
      <c r="V189" s="163">
        <f t="shared" ref="V189:V191" si="90">SUM(X189:AA189)</f>
        <v>0</v>
      </c>
      <c r="W189" s="164" t="str">
        <f t="shared" ref="W189:W191" si="91">IF(ISERROR(V189/G189),"",V189/G189)</f>
        <v/>
      </c>
      <c r="X189" s="163"/>
      <c r="Y189" s="163"/>
      <c r="Z189" s="163"/>
      <c r="AA189" s="163"/>
    </row>
    <row r="190" spans="1:27" ht="20.100000000000001" customHeight="1">
      <c r="A190" s="165">
        <v>200009</v>
      </c>
      <c r="B190" s="166" t="s">
        <v>204</v>
      </c>
      <c r="C190" s="157" t="s">
        <v>196</v>
      </c>
      <c r="D190" s="139">
        <v>5.09</v>
      </c>
      <c r="E190" s="139"/>
      <c r="F190" s="158"/>
      <c r="G190" s="159"/>
      <c r="H190" s="392">
        <f t="shared" si="87"/>
        <v>0</v>
      </c>
      <c r="I190" s="160"/>
      <c r="J190" s="161" t="str">
        <f t="array" ref="J190">IF(ISERROR(G190/I190),"",G190/I190)</f>
        <v/>
      </c>
      <c r="K190" s="162">
        <f t="array" ref="K190">IF(ISERROR(G190/L190),"",G190/L190)</f>
        <v>0</v>
      </c>
      <c r="L190" s="160">
        <v>23</v>
      </c>
      <c r="M190" s="140">
        <f t="shared" si="88"/>
        <v>0</v>
      </c>
      <c r="N190" s="161">
        <f t="shared" si="89"/>
        <v>0</v>
      </c>
      <c r="O190" s="399"/>
      <c r="P190" s="399"/>
      <c r="Q190" s="399"/>
      <c r="R190" s="399"/>
      <c r="S190" s="399"/>
      <c r="T190" s="399"/>
      <c r="U190" s="399"/>
      <c r="V190" s="163">
        <f t="shared" si="90"/>
        <v>0</v>
      </c>
      <c r="W190" s="164" t="str">
        <f t="shared" si="91"/>
        <v/>
      </c>
      <c r="X190" s="163"/>
      <c r="Y190" s="163"/>
      <c r="Z190" s="163"/>
      <c r="AA190" s="163"/>
    </row>
    <row r="191" spans="1:27" ht="20.100000000000001" hidden="1" customHeight="1">
      <c r="A191" s="165">
        <v>200010</v>
      </c>
      <c r="B191" s="166" t="s">
        <v>204</v>
      </c>
      <c r="C191" s="157" t="s">
        <v>197</v>
      </c>
      <c r="D191" s="139">
        <v>5.09</v>
      </c>
      <c r="E191" s="139"/>
      <c r="F191" s="158"/>
      <c r="G191" s="159"/>
      <c r="H191" s="392">
        <f t="shared" si="87"/>
        <v>0</v>
      </c>
      <c r="I191" s="160"/>
      <c r="J191" s="161" t="str">
        <f t="array" ref="J191">IF(ISERROR(G191/I191),"",G191/I191)</f>
        <v/>
      </c>
      <c r="K191" s="162">
        <f t="array" ref="K191">IF(ISERROR(G191/L191),"",G191/L191)</f>
        <v>0</v>
      </c>
      <c r="L191" s="160">
        <v>23</v>
      </c>
      <c r="M191" s="140">
        <f t="shared" si="88"/>
        <v>0</v>
      </c>
      <c r="N191" s="161">
        <f t="shared" si="89"/>
        <v>0</v>
      </c>
      <c r="O191" s="399"/>
      <c r="P191" s="399"/>
      <c r="Q191" s="399"/>
      <c r="R191" s="399"/>
      <c r="S191" s="399"/>
      <c r="T191" s="399"/>
      <c r="U191" s="399"/>
      <c r="V191" s="163">
        <f t="shared" si="90"/>
        <v>0</v>
      </c>
      <c r="W191" s="164" t="str">
        <f t="shared" si="91"/>
        <v/>
      </c>
      <c r="X191" s="163"/>
      <c r="Y191" s="163"/>
      <c r="Z191" s="163"/>
      <c r="AA191" s="163"/>
    </row>
    <row r="192" spans="1:27" ht="20.100000000000001" hidden="1" customHeight="1">
      <c r="A192" s="165">
        <v>200342</v>
      </c>
      <c r="B192" s="175" t="s">
        <v>205</v>
      </c>
      <c r="C192" s="397" t="s">
        <v>197</v>
      </c>
      <c r="D192" s="139">
        <v>4.8</v>
      </c>
      <c r="E192" s="139"/>
      <c r="F192" s="158"/>
      <c r="G192" s="159"/>
      <c r="H192" s="392">
        <f t="shared" si="87"/>
        <v>0</v>
      </c>
      <c r="I192" s="160"/>
      <c r="J192" s="161"/>
      <c r="K192" s="162">
        <f t="array" ref="K192">IF(ISERROR(G192/L192),"",G192/L192)</f>
        <v>0</v>
      </c>
      <c r="L192" s="160">
        <v>4</v>
      </c>
      <c r="M192" s="140">
        <f t="shared" si="88"/>
        <v>0</v>
      </c>
      <c r="N192" s="161"/>
      <c r="O192" s="399"/>
      <c r="P192" s="399"/>
      <c r="Q192" s="399"/>
      <c r="R192" s="399"/>
      <c r="S192" s="399"/>
      <c r="T192" s="399"/>
      <c r="U192" s="399"/>
      <c r="V192" s="163"/>
      <c r="W192" s="164"/>
      <c r="X192" s="163"/>
      <c r="Y192" s="163"/>
      <c r="Z192" s="163"/>
      <c r="AA192" s="163"/>
    </row>
    <row r="193" spans="1:27" ht="20.100000000000001" hidden="1" customHeight="1">
      <c r="A193" s="165">
        <v>200341</v>
      </c>
      <c r="B193" s="175" t="s">
        <v>205</v>
      </c>
      <c r="C193" s="397" t="s">
        <v>194</v>
      </c>
      <c r="D193" s="139">
        <v>4.8</v>
      </c>
      <c r="E193" s="139"/>
      <c r="F193" s="158"/>
      <c r="G193" s="159"/>
      <c r="H193" s="392">
        <f t="shared" si="87"/>
        <v>0</v>
      </c>
      <c r="I193" s="160"/>
      <c r="J193" s="161"/>
      <c r="K193" s="162">
        <f t="array" ref="K193">IF(ISERROR(G193/L193),"",G193/L193)</f>
        <v>0</v>
      </c>
      <c r="L193" s="160">
        <v>4</v>
      </c>
      <c r="M193" s="140">
        <f t="shared" si="88"/>
        <v>0</v>
      </c>
      <c r="N193" s="161"/>
      <c r="O193" s="399"/>
      <c r="P193" s="399"/>
      <c r="Q193" s="399"/>
      <c r="R193" s="399"/>
      <c r="S193" s="399"/>
      <c r="T193" s="399"/>
      <c r="U193" s="399"/>
      <c r="V193" s="163"/>
      <c r="W193" s="164"/>
      <c r="X193" s="163"/>
      <c r="Y193" s="163"/>
      <c r="Z193" s="163"/>
      <c r="AA193" s="163"/>
    </row>
    <row r="194" spans="1:27" ht="20.100000000000001" hidden="1" customHeight="1">
      <c r="A194" s="165">
        <v>200343</v>
      </c>
      <c r="B194" s="175" t="s">
        <v>205</v>
      </c>
      <c r="C194" s="397" t="s">
        <v>186</v>
      </c>
      <c r="D194" s="139">
        <v>4.8</v>
      </c>
      <c r="E194" s="139"/>
      <c r="F194" s="158"/>
      <c r="G194" s="159"/>
      <c r="H194" s="392">
        <f t="shared" si="87"/>
        <v>0</v>
      </c>
      <c r="I194" s="160"/>
      <c r="J194" s="161"/>
      <c r="K194" s="162">
        <f t="array" ref="K194">IF(ISERROR(G194/L194),"",G194/L194)</f>
        <v>0</v>
      </c>
      <c r="L194" s="160">
        <v>4</v>
      </c>
      <c r="M194" s="140">
        <f t="shared" si="88"/>
        <v>0</v>
      </c>
      <c r="N194" s="161"/>
      <c r="O194" s="399"/>
      <c r="P194" s="399"/>
      <c r="Q194" s="399"/>
      <c r="R194" s="399"/>
      <c r="S194" s="399"/>
      <c r="T194" s="399"/>
      <c r="U194" s="399"/>
      <c r="V194" s="163"/>
      <c r="W194" s="164"/>
      <c r="X194" s="163"/>
      <c r="Y194" s="163"/>
      <c r="Z194" s="163"/>
      <c r="AA194" s="163"/>
    </row>
    <row r="195" spans="1:27" ht="20.100000000000001" hidden="1" customHeight="1">
      <c r="A195" s="165">
        <v>200344</v>
      </c>
      <c r="B195" s="175" t="s">
        <v>205</v>
      </c>
      <c r="C195" s="397" t="s">
        <v>206</v>
      </c>
      <c r="D195" s="139">
        <v>4.8</v>
      </c>
      <c r="E195" s="139"/>
      <c r="F195" s="158"/>
      <c r="G195" s="159"/>
      <c r="H195" s="392">
        <f t="shared" si="87"/>
        <v>0</v>
      </c>
      <c r="I195" s="160"/>
      <c r="J195" s="161"/>
      <c r="K195" s="162">
        <f t="array" ref="K195">IF(ISERROR(G195/L195),"",G195/L195)</f>
        <v>0</v>
      </c>
      <c r="L195" s="160">
        <v>4</v>
      </c>
      <c r="M195" s="140">
        <f t="shared" si="88"/>
        <v>0</v>
      </c>
      <c r="N195" s="161"/>
      <c r="O195" s="399"/>
      <c r="P195" s="399"/>
      <c r="Q195" s="399"/>
      <c r="R195" s="399"/>
      <c r="S195" s="399"/>
      <c r="T195" s="399"/>
      <c r="U195" s="399"/>
      <c r="V195" s="163"/>
      <c r="W195" s="164"/>
      <c r="X195" s="163"/>
      <c r="Y195" s="163"/>
      <c r="Z195" s="163"/>
      <c r="AA195" s="163"/>
    </row>
    <row r="196" spans="1:27" ht="20.100000000000001" hidden="1" customHeight="1">
      <c r="A196" s="157">
        <v>200105</v>
      </c>
      <c r="B196" s="175" t="s">
        <v>207</v>
      </c>
      <c r="C196" s="157" t="s">
        <v>197</v>
      </c>
      <c r="D196" s="139">
        <v>4.99</v>
      </c>
      <c r="E196" s="139"/>
      <c r="F196" s="158"/>
      <c r="G196" s="159"/>
      <c r="H196" s="392">
        <f t="shared" si="87"/>
        <v>0</v>
      </c>
      <c r="I196" s="160"/>
      <c r="J196" s="161" t="str">
        <f t="array" ref="J196">IF(ISERROR(G196/I196),"",G196/I196)</f>
        <v/>
      </c>
      <c r="K196" s="162">
        <f t="array" ref="K196">IF(ISERROR(G196/L196),"",G196/L196)</f>
        <v>0</v>
      </c>
      <c r="L196" s="160">
        <v>23.5</v>
      </c>
      <c r="M196" s="140">
        <f t="shared" si="88"/>
        <v>0</v>
      </c>
      <c r="N196" s="161">
        <f t="shared" ref="N196:N197" si="92">SUM(O196:U196)</f>
        <v>0</v>
      </c>
      <c r="O196" s="399"/>
      <c r="P196" s="399"/>
      <c r="Q196" s="399"/>
      <c r="R196" s="399"/>
      <c r="S196" s="399"/>
      <c r="T196" s="399"/>
      <c r="U196" s="399"/>
      <c r="V196" s="163">
        <f t="shared" ref="V196:V197" si="93">SUM(X196:AA196)</f>
        <v>0</v>
      </c>
      <c r="W196" s="164" t="str">
        <f t="shared" ref="W196:W197" si="94">IF(ISERROR(V196/G196),"",V196/G196)</f>
        <v/>
      </c>
      <c r="X196" s="163"/>
      <c r="Y196" s="163"/>
      <c r="Z196" s="163"/>
      <c r="AA196" s="163"/>
    </row>
    <row r="197" spans="1:27" ht="20.100000000000001" hidden="1" customHeight="1">
      <c r="A197" s="157">
        <v>200106</v>
      </c>
      <c r="B197" s="175" t="s">
        <v>207</v>
      </c>
      <c r="C197" s="157" t="s">
        <v>196</v>
      </c>
      <c r="D197" s="139">
        <v>4.99</v>
      </c>
      <c r="E197" s="139"/>
      <c r="F197" s="176"/>
      <c r="G197" s="159"/>
      <c r="H197" s="392">
        <f t="shared" si="87"/>
        <v>0</v>
      </c>
      <c r="I197" s="160"/>
      <c r="J197" s="161" t="str">
        <f t="array" ref="J197">IF(ISERROR(G197/I197),"",G197/I197)</f>
        <v/>
      </c>
      <c r="K197" s="162">
        <f t="array" ref="K197">IF(ISERROR(G197/L197),"",G197/L197)</f>
        <v>0</v>
      </c>
      <c r="L197" s="160">
        <v>23.5</v>
      </c>
      <c r="M197" s="140">
        <f t="shared" si="88"/>
        <v>0</v>
      </c>
      <c r="N197" s="161">
        <f t="shared" si="92"/>
        <v>0</v>
      </c>
      <c r="O197" s="399"/>
      <c r="P197" s="399"/>
      <c r="Q197" s="399"/>
      <c r="R197" s="399"/>
      <c r="S197" s="399"/>
      <c r="T197" s="399"/>
      <c r="U197" s="399"/>
      <c r="V197" s="163">
        <f t="shared" si="93"/>
        <v>0</v>
      </c>
      <c r="W197" s="164" t="str">
        <f t="shared" si="94"/>
        <v/>
      </c>
      <c r="X197" s="163"/>
      <c r="Y197" s="163"/>
      <c r="Z197" s="163"/>
      <c r="AA197" s="163"/>
    </row>
    <row r="198" spans="1:27" ht="20.100000000000001" customHeight="1">
      <c r="A198" s="465" t="s">
        <v>208</v>
      </c>
      <c r="B198" s="466"/>
      <c r="C198" s="400" t="s">
        <v>209</v>
      </c>
      <c r="D198" s="177"/>
      <c r="E198" s="177"/>
      <c r="F198" s="178"/>
      <c r="G198" s="179">
        <f>SUM(G177:G197)</f>
        <v>0</v>
      </c>
      <c r="H198" s="180">
        <f>SUM(H177:H197)</f>
        <v>0</v>
      </c>
      <c r="I198" s="180">
        <f>SUM(I177:I197)</f>
        <v>0</v>
      </c>
      <c r="J198" s="161" t="str">
        <f t="array" ref="J198">IF(ISERROR(G198/I198),"",G198/I198)</f>
        <v/>
      </c>
      <c r="K198" s="180">
        <f>SUM(K177:K197)</f>
        <v>0</v>
      </c>
      <c r="L198" s="181"/>
      <c r="M198" s="185">
        <f t="shared" ref="M198:AA198" si="95">SUM(M177:M197)</f>
        <v>0</v>
      </c>
      <c r="N198" s="180">
        <f t="shared" si="95"/>
        <v>0</v>
      </c>
      <c r="O198" s="182">
        <f t="shared" si="95"/>
        <v>0</v>
      </c>
      <c r="P198" s="182">
        <f t="shared" si="95"/>
        <v>0</v>
      </c>
      <c r="Q198" s="182">
        <f t="shared" si="95"/>
        <v>0</v>
      </c>
      <c r="R198" s="182">
        <f t="shared" si="95"/>
        <v>0</v>
      </c>
      <c r="S198" s="182">
        <f t="shared" si="95"/>
        <v>0</v>
      </c>
      <c r="T198" s="182">
        <f t="shared" si="95"/>
        <v>0</v>
      </c>
      <c r="U198" s="182">
        <f t="shared" si="95"/>
        <v>0</v>
      </c>
      <c r="V198" s="183">
        <f t="shared" si="95"/>
        <v>0</v>
      </c>
      <c r="W198" s="164">
        <f t="shared" si="95"/>
        <v>0</v>
      </c>
      <c r="X198" s="183">
        <f t="shared" si="95"/>
        <v>0</v>
      </c>
      <c r="Y198" s="183">
        <f t="shared" si="95"/>
        <v>0</v>
      </c>
      <c r="Z198" s="183">
        <f t="shared" si="95"/>
        <v>0</v>
      </c>
      <c r="AA198" s="183">
        <f t="shared" si="95"/>
        <v>0</v>
      </c>
    </row>
    <row r="199" spans="1:27" ht="20.100000000000001" hidden="1" customHeight="1">
      <c r="A199" s="184">
        <v>200011</v>
      </c>
      <c r="B199" s="391" t="s">
        <v>213</v>
      </c>
      <c r="C199" s="157" t="s">
        <v>206</v>
      </c>
      <c r="D199" s="139">
        <v>5.03</v>
      </c>
      <c r="E199" s="139"/>
      <c r="F199" s="158"/>
      <c r="G199" s="159"/>
      <c r="H199" s="392">
        <f t="shared" ref="H199:H203" si="96">D199*G199</f>
        <v>0</v>
      </c>
      <c r="I199" s="160"/>
      <c r="J199" s="161" t="str">
        <f t="array" ref="J199">IF(ISERROR(G199/I199),"",G199/I199)</f>
        <v/>
      </c>
      <c r="K199" s="162">
        <f t="array" ref="K199">IF(ISERROR(G199/L199),"",G199/L199)</f>
        <v>0</v>
      </c>
      <c r="L199" s="160">
        <v>52</v>
      </c>
      <c r="M199" s="140">
        <f t="shared" ref="M199" si="97">IF(ISERROR(I199-K199),"",I199-K199)</f>
        <v>0</v>
      </c>
      <c r="N199" s="161">
        <f t="shared" ref="N199" si="98">SUM(O199:U199)</f>
        <v>0</v>
      </c>
      <c r="O199" s="395"/>
      <c r="P199" s="395"/>
      <c r="Q199" s="395"/>
      <c r="R199" s="395"/>
      <c r="S199" s="395"/>
      <c r="T199" s="395"/>
      <c r="U199" s="395"/>
      <c r="V199" s="163">
        <f t="shared" ref="V199" si="99">SUM(X199:AA199)</f>
        <v>0</v>
      </c>
      <c r="W199" s="164" t="str">
        <f t="shared" ref="W199" si="100">IF(ISERROR(V199/G199),"",V199/G199)</f>
        <v/>
      </c>
      <c r="X199" s="163"/>
      <c r="Y199" s="163"/>
      <c r="Z199" s="163"/>
      <c r="AA199" s="163"/>
    </row>
    <row r="200" spans="1:27" ht="20.100000000000001" customHeight="1">
      <c r="A200" s="184">
        <v>201402</v>
      </c>
      <c r="B200" s="391" t="s">
        <v>454</v>
      </c>
      <c r="C200" s="232" t="s">
        <v>456</v>
      </c>
      <c r="D200" s="139">
        <v>5.03</v>
      </c>
      <c r="E200" s="139"/>
      <c r="F200" s="158"/>
      <c r="G200" s="159"/>
      <c r="H200" s="392">
        <f t="shared" si="96"/>
        <v>0</v>
      </c>
      <c r="I200" s="160"/>
      <c r="J200" s="161"/>
      <c r="K200" s="162"/>
      <c r="L200" s="160">
        <v>52</v>
      </c>
      <c r="M200" s="140"/>
      <c r="N200" s="161"/>
      <c r="O200" s="395"/>
      <c r="P200" s="395"/>
      <c r="Q200" s="395"/>
      <c r="R200" s="395"/>
      <c r="S200" s="395"/>
      <c r="T200" s="395"/>
      <c r="U200" s="395"/>
      <c r="V200" s="163"/>
      <c r="W200" s="164"/>
      <c r="X200" s="163"/>
      <c r="Y200" s="163"/>
      <c r="Z200" s="163"/>
      <c r="AA200" s="163"/>
    </row>
    <row r="201" spans="1:27" ht="20.100000000000001" hidden="1" customHeight="1">
      <c r="A201" s="184">
        <v>200012</v>
      </c>
      <c r="B201" s="391" t="s">
        <v>213</v>
      </c>
      <c r="C201" s="157" t="s">
        <v>193</v>
      </c>
      <c r="D201" s="139">
        <v>5.03</v>
      </c>
      <c r="E201" s="139"/>
      <c r="F201" s="158"/>
      <c r="G201" s="159"/>
      <c r="H201" s="392">
        <f t="shared" si="96"/>
        <v>0</v>
      </c>
      <c r="I201" s="160"/>
      <c r="J201" s="161" t="str">
        <f t="array" ref="J201">IF(ISERROR(G201/I201),"",G201/I201)</f>
        <v/>
      </c>
      <c r="K201" s="162">
        <f t="array" ref="K201">IF(ISERROR(G201/L201),"",G201/L201)</f>
        <v>0</v>
      </c>
      <c r="L201" s="160">
        <v>52</v>
      </c>
      <c r="M201" s="140">
        <f t="shared" ref="M201" si="101">IF(ISERROR(I201-K201),"",I201-K201)</f>
        <v>0</v>
      </c>
      <c r="N201" s="161">
        <f t="shared" ref="N201:N203" si="102">SUM(O201:U201)</f>
        <v>0</v>
      </c>
      <c r="O201" s="395"/>
      <c r="P201" s="395"/>
      <c r="Q201" s="395"/>
      <c r="R201" s="395"/>
      <c r="S201" s="395"/>
      <c r="T201" s="395"/>
      <c r="U201" s="395"/>
      <c r="V201" s="163">
        <f t="shared" ref="V201:V203" si="103">SUM(X201:AA201)</f>
        <v>0</v>
      </c>
      <c r="W201" s="164" t="str">
        <f t="shared" ref="W201:W203" si="104">IF(ISERROR(V201/G201),"",V201/G201)</f>
        <v/>
      </c>
      <c r="X201" s="163"/>
      <c r="Y201" s="163"/>
      <c r="Z201" s="163"/>
      <c r="AA201" s="163"/>
    </row>
    <row r="202" spans="1:27" ht="20.100000000000001" hidden="1" customHeight="1">
      <c r="A202" s="184">
        <v>200013</v>
      </c>
      <c r="B202" s="391" t="s">
        <v>213</v>
      </c>
      <c r="C202" s="157" t="s">
        <v>210</v>
      </c>
      <c r="D202" s="139">
        <v>5.03</v>
      </c>
      <c r="E202" s="139"/>
      <c r="F202" s="158"/>
      <c r="G202" s="159"/>
      <c r="H202" s="392">
        <f t="shared" si="96"/>
        <v>0</v>
      </c>
      <c r="I202" s="160"/>
      <c r="J202" s="161" t="str">
        <f t="array" ref="J202">IF(ISERROR(G202/I202),"",G202/I202)</f>
        <v/>
      </c>
      <c r="K202" s="162">
        <f t="array" ref="K202">IF(ISERROR(G202/L202),"",G202/L202)</f>
        <v>0</v>
      </c>
      <c r="L202" s="160">
        <v>52</v>
      </c>
      <c r="M202" s="140">
        <f>IF(ISERROR(I202-K202),"",I202-K202)</f>
        <v>0</v>
      </c>
      <c r="N202" s="161">
        <f t="shared" si="102"/>
        <v>0</v>
      </c>
      <c r="O202" s="395"/>
      <c r="P202" s="395"/>
      <c r="Q202" s="395"/>
      <c r="R202" s="395"/>
      <c r="S202" s="395"/>
      <c r="T202" s="395"/>
      <c r="U202" s="395"/>
      <c r="V202" s="163">
        <f t="shared" si="103"/>
        <v>0</v>
      </c>
      <c r="W202" s="164" t="str">
        <f t="shared" si="104"/>
        <v/>
      </c>
      <c r="X202" s="163"/>
      <c r="Y202" s="163"/>
      <c r="Z202" s="163"/>
      <c r="AA202" s="163"/>
    </row>
    <row r="203" spans="1:27" ht="20.100000000000001" customHeight="1">
      <c r="A203" s="184">
        <v>200016</v>
      </c>
      <c r="B203" s="391" t="s">
        <v>213</v>
      </c>
      <c r="C203" s="157" t="s">
        <v>214</v>
      </c>
      <c r="D203" s="139">
        <v>5.03</v>
      </c>
      <c r="E203" s="139"/>
      <c r="F203" s="158"/>
      <c r="G203" s="159"/>
      <c r="H203" s="392">
        <f t="shared" si="96"/>
        <v>0</v>
      </c>
      <c r="I203" s="160"/>
      <c r="J203" s="161" t="str">
        <f t="array" ref="J203">IF(ISERROR(G203/I203),"",G203/I203)</f>
        <v/>
      </c>
      <c r="K203" s="162">
        <f t="array" ref="K203">IF(ISERROR(G203/L203),"",G203/L203)</f>
        <v>0</v>
      </c>
      <c r="L203" s="160">
        <v>52</v>
      </c>
      <c r="M203" s="140">
        <f t="shared" ref="M203" si="105">IF(ISERROR(I203-K203),"",I203-K203)</f>
        <v>0</v>
      </c>
      <c r="N203" s="161">
        <f t="shared" si="102"/>
        <v>0</v>
      </c>
      <c r="O203" s="395"/>
      <c r="P203" s="395"/>
      <c r="Q203" s="395"/>
      <c r="R203" s="395"/>
      <c r="S203" s="395"/>
      <c r="T203" s="395"/>
      <c r="U203" s="395"/>
      <c r="V203" s="163">
        <f t="shared" si="103"/>
        <v>0</v>
      </c>
      <c r="W203" s="164" t="str">
        <f t="shared" si="104"/>
        <v/>
      </c>
      <c r="X203" s="163"/>
      <c r="Y203" s="163"/>
      <c r="Z203" s="163"/>
      <c r="AA203" s="163"/>
    </row>
    <row r="204" spans="1:27" ht="20.100000000000001" hidden="1" customHeight="1">
      <c r="A204" s="184">
        <v>201148</v>
      </c>
      <c r="B204" s="391" t="s">
        <v>440</v>
      </c>
      <c r="C204" s="232" t="s">
        <v>441</v>
      </c>
      <c r="D204" s="139"/>
      <c r="E204" s="139"/>
      <c r="F204" s="158"/>
      <c r="G204" s="159"/>
      <c r="H204" s="392"/>
      <c r="I204" s="160"/>
      <c r="J204" s="161"/>
      <c r="K204" s="162"/>
      <c r="L204" s="160">
        <v>52</v>
      </c>
      <c r="M204" s="140"/>
      <c r="N204" s="161"/>
      <c r="O204" s="395"/>
      <c r="P204" s="395"/>
      <c r="Q204" s="395"/>
      <c r="R204" s="395"/>
      <c r="S204" s="395"/>
      <c r="T204" s="395"/>
      <c r="U204" s="395"/>
      <c r="V204" s="163"/>
      <c r="W204" s="164"/>
      <c r="X204" s="163"/>
      <c r="Y204" s="163"/>
      <c r="Z204" s="163"/>
      <c r="AA204" s="163"/>
    </row>
    <row r="205" spans="1:27" ht="20.100000000000001" hidden="1" customHeight="1">
      <c r="A205" s="184">
        <v>201149</v>
      </c>
      <c r="B205" s="391" t="s">
        <v>440</v>
      </c>
      <c r="C205" s="232" t="s">
        <v>442</v>
      </c>
      <c r="D205" s="139"/>
      <c r="E205" s="139"/>
      <c r="F205" s="158"/>
      <c r="G205" s="159"/>
      <c r="H205" s="392"/>
      <c r="I205" s="160"/>
      <c r="J205" s="161"/>
      <c r="K205" s="162"/>
      <c r="L205" s="160">
        <v>52</v>
      </c>
      <c r="M205" s="140"/>
      <c r="N205" s="161"/>
      <c r="O205" s="395"/>
      <c r="P205" s="395"/>
      <c r="Q205" s="395"/>
      <c r="R205" s="395"/>
      <c r="S205" s="395"/>
      <c r="T205" s="395"/>
      <c r="U205" s="395"/>
      <c r="V205" s="163"/>
      <c r="W205" s="164"/>
      <c r="X205" s="163"/>
      <c r="Y205" s="163"/>
      <c r="Z205" s="163"/>
      <c r="AA205" s="163"/>
    </row>
    <row r="206" spans="1:27" ht="20.100000000000001" hidden="1" customHeight="1">
      <c r="A206" s="184">
        <v>201150</v>
      </c>
      <c r="B206" s="391" t="s">
        <v>440</v>
      </c>
      <c r="C206" s="232" t="s">
        <v>61</v>
      </c>
      <c r="D206" s="139"/>
      <c r="E206" s="139"/>
      <c r="F206" s="158"/>
      <c r="G206" s="159"/>
      <c r="H206" s="392"/>
      <c r="I206" s="160"/>
      <c r="J206" s="161"/>
      <c r="K206" s="162"/>
      <c r="L206" s="160">
        <v>52</v>
      </c>
      <c r="M206" s="140"/>
      <c r="N206" s="161"/>
      <c r="O206" s="395"/>
      <c r="P206" s="395"/>
      <c r="Q206" s="395"/>
      <c r="R206" s="395"/>
      <c r="S206" s="395"/>
      <c r="T206" s="395"/>
      <c r="U206" s="395"/>
      <c r="V206" s="163"/>
      <c r="W206" s="164"/>
      <c r="X206" s="163"/>
      <c r="Y206" s="163"/>
      <c r="Z206" s="163"/>
      <c r="AA206" s="163"/>
    </row>
    <row r="207" spans="1:27" ht="20.100000000000001" hidden="1" customHeight="1">
      <c r="A207" s="184">
        <v>200668</v>
      </c>
      <c r="B207" s="391" t="s">
        <v>215</v>
      </c>
      <c r="C207" s="157" t="s">
        <v>186</v>
      </c>
      <c r="D207" s="139">
        <v>5.08</v>
      </c>
      <c r="E207" s="139"/>
      <c r="F207" s="158"/>
      <c r="G207" s="159"/>
      <c r="H207" s="392">
        <f t="shared" ref="H207:H222" si="106">D207*G207</f>
        <v>0</v>
      </c>
      <c r="I207" s="160"/>
      <c r="J207" s="161" t="str">
        <f t="array" ref="J207">IF(ISERROR(G207/I207),"",G207/I207)</f>
        <v/>
      </c>
      <c r="K207" s="162">
        <f t="array" ref="K207">IF(ISERROR(G207/L207),"",G207/L207)</f>
        <v>0</v>
      </c>
      <c r="L207" s="160">
        <v>21</v>
      </c>
      <c r="M207" s="140">
        <f t="shared" ref="M207:M236" si="107">IF(ISERROR(I207-K207),"",I207-K207)</f>
        <v>0</v>
      </c>
      <c r="N207" s="161">
        <f t="shared" ref="N207:N236" si="108">SUM(O207:U207)</f>
        <v>0</v>
      </c>
      <c r="O207" s="395"/>
      <c r="P207" s="395"/>
      <c r="Q207" s="395"/>
      <c r="R207" s="395"/>
      <c r="S207" s="395"/>
      <c r="T207" s="395"/>
      <c r="U207" s="395"/>
      <c r="V207" s="163">
        <f t="shared" ref="V207:V218" si="109">SUM(X207:AA207)</f>
        <v>0</v>
      </c>
      <c r="W207" s="164" t="str">
        <f t="shared" ref="W207:W218" si="110">IF(ISERROR(V207/G207),"",V207/G207)</f>
        <v/>
      </c>
      <c r="X207" s="163"/>
      <c r="Y207" s="163"/>
      <c r="Z207" s="163"/>
      <c r="AA207" s="163"/>
    </row>
    <row r="208" spans="1:27" ht="20.100000000000001" hidden="1" customHeight="1">
      <c r="A208" s="184">
        <v>200667</v>
      </c>
      <c r="B208" s="391" t="s">
        <v>215</v>
      </c>
      <c r="C208" s="157" t="s">
        <v>211</v>
      </c>
      <c r="D208" s="139">
        <v>5.08</v>
      </c>
      <c r="E208" s="139"/>
      <c r="F208" s="158"/>
      <c r="G208" s="159"/>
      <c r="H208" s="392">
        <f t="shared" si="106"/>
        <v>0</v>
      </c>
      <c r="I208" s="160"/>
      <c r="J208" s="161" t="str">
        <f t="array" ref="J208">IF(ISERROR(G208/I208),"",G208/I208)</f>
        <v/>
      </c>
      <c r="K208" s="162">
        <f t="array" ref="K208">IF(ISERROR(G208/L208),"",G208/L208)</f>
        <v>0</v>
      </c>
      <c r="L208" s="160">
        <v>21</v>
      </c>
      <c r="M208" s="140">
        <f t="shared" si="107"/>
        <v>0</v>
      </c>
      <c r="N208" s="161">
        <f t="shared" si="108"/>
        <v>0</v>
      </c>
      <c r="O208" s="395"/>
      <c r="P208" s="395"/>
      <c r="Q208" s="395"/>
      <c r="R208" s="395"/>
      <c r="S208" s="395"/>
      <c r="T208" s="395"/>
      <c r="U208" s="395"/>
      <c r="V208" s="163">
        <f t="shared" si="109"/>
        <v>0</v>
      </c>
      <c r="W208" s="164" t="str">
        <f t="shared" si="110"/>
        <v/>
      </c>
      <c r="X208" s="163"/>
      <c r="Y208" s="163"/>
      <c r="Z208" s="163"/>
      <c r="AA208" s="163"/>
    </row>
    <row r="209" spans="1:27" ht="20.100000000000001" hidden="1" customHeight="1">
      <c r="A209" s="184">
        <v>200666</v>
      </c>
      <c r="B209" s="391" t="s">
        <v>215</v>
      </c>
      <c r="C209" s="157" t="s">
        <v>212</v>
      </c>
      <c r="D209" s="139">
        <v>5.08</v>
      </c>
      <c r="E209" s="139"/>
      <c r="F209" s="158"/>
      <c r="G209" s="159"/>
      <c r="H209" s="392">
        <f t="shared" si="106"/>
        <v>0</v>
      </c>
      <c r="I209" s="160"/>
      <c r="J209" s="161" t="str">
        <f t="array" ref="J209">IF(ISERROR(G209/I209),"",G209/I209)</f>
        <v/>
      </c>
      <c r="K209" s="162">
        <f t="array" ref="K209">IF(ISERROR(G209/L209),"",G209/L209)</f>
        <v>0</v>
      </c>
      <c r="L209" s="160">
        <v>21</v>
      </c>
      <c r="M209" s="140">
        <f t="shared" si="107"/>
        <v>0</v>
      </c>
      <c r="N209" s="161">
        <f t="shared" si="108"/>
        <v>0</v>
      </c>
      <c r="O209" s="395"/>
      <c r="P209" s="395"/>
      <c r="Q209" s="395"/>
      <c r="R209" s="395"/>
      <c r="S209" s="395"/>
      <c r="T209" s="395"/>
      <c r="U209" s="395"/>
      <c r="V209" s="163">
        <f t="shared" si="109"/>
        <v>0</v>
      </c>
      <c r="W209" s="164" t="str">
        <f t="shared" si="110"/>
        <v/>
      </c>
      <c r="X209" s="163"/>
      <c r="Y209" s="163"/>
      <c r="Z209" s="163"/>
      <c r="AA209" s="163"/>
    </row>
    <row r="210" spans="1:27" ht="20.100000000000001" hidden="1" customHeight="1">
      <c r="A210" s="184">
        <v>200662</v>
      </c>
      <c r="B210" s="391" t="s">
        <v>215</v>
      </c>
      <c r="C210" s="157" t="s">
        <v>193</v>
      </c>
      <c r="D210" s="139">
        <v>5.08</v>
      </c>
      <c r="E210" s="139"/>
      <c r="F210" s="158"/>
      <c r="G210" s="159"/>
      <c r="H210" s="392">
        <f t="shared" si="106"/>
        <v>0</v>
      </c>
      <c r="I210" s="160"/>
      <c r="J210" s="161" t="str">
        <f t="array" ref="J210">IF(ISERROR(G210/I210),"",G210/I210)</f>
        <v/>
      </c>
      <c r="K210" s="162">
        <f t="array" ref="K210">IF(ISERROR(G210/L210),"",G210/L210)</f>
        <v>0</v>
      </c>
      <c r="L210" s="160">
        <v>21</v>
      </c>
      <c r="M210" s="140">
        <f t="shared" si="107"/>
        <v>0</v>
      </c>
      <c r="N210" s="161">
        <f t="shared" si="108"/>
        <v>0</v>
      </c>
      <c r="O210" s="395"/>
      <c r="P210" s="395"/>
      <c r="Q210" s="395"/>
      <c r="R210" s="395"/>
      <c r="S210" s="395"/>
      <c r="T210" s="395"/>
      <c r="U210" s="395"/>
      <c r="V210" s="163">
        <f t="shared" si="109"/>
        <v>0</v>
      </c>
      <c r="W210" s="164" t="str">
        <f t="shared" si="110"/>
        <v/>
      </c>
      <c r="X210" s="163"/>
      <c r="Y210" s="163"/>
      <c r="Z210" s="163"/>
      <c r="AA210" s="163"/>
    </row>
    <row r="211" spans="1:27" ht="20.100000000000001" hidden="1" customHeight="1">
      <c r="A211" s="184">
        <v>200661</v>
      </c>
      <c r="B211" s="391" t="s">
        <v>215</v>
      </c>
      <c r="C211" s="157" t="s">
        <v>210</v>
      </c>
      <c r="D211" s="139">
        <v>5.08</v>
      </c>
      <c r="E211" s="139"/>
      <c r="F211" s="158"/>
      <c r="G211" s="159"/>
      <c r="H211" s="392">
        <f t="shared" si="106"/>
        <v>0</v>
      </c>
      <c r="I211" s="160"/>
      <c r="J211" s="161" t="str">
        <f t="array" ref="J211">IF(ISERROR(G211/I211),"",G211/I211)</f>
        <v/>
      </c>
      <c r="K211" s="162">
        <f t="array" ref="K211">IF(ISERROR(G211/L211),"",G211/L211)</f>
        <v>0</v>
      </c>
      <c r="L211" s="160">
        <v>21</v>
      </c>
      <c r="M211" s="140">
        <f t="shared" si="107"/>
        <v>0</v>
      </c>
      <c r="N211" s="161">
        <f t="shared" si="108"/>
        <v>0</v>
      </c>
      <c r="O211" s="395"/>
      <c r="P211" s="395"/>
      <c r="Q211" s="395"/>
      <c r="R211" s="395"/>
      <c r="S211" s="395"/>
      <c r="T211" s="395"/>
      <c r="U211" s="395"/>
      <c r="V211" s="163">
        <f t="shared" si="109"/>
        <v>0</v>
      </c>
      <c r="W211" s="164" t="str">
        <f t="shared" si="110"/>
        <v/>
      </c>
      <c r="X211" s="163"/>
      <c r="Y211" s="163"/>
      <c r="Z211" s="163"/>
      <c r="AA211" s="163"/>
    </row>
    <row r="212" spans="1:27" ht="20.100000000000001" hidden="1" customHeight="1">
      <c r="A212" s="184">
        <v>200663</v>
      </c>
      <c r="B212" s="391" t="s">
        <v>215</v>
      </c>
      <c r="C212" s="157" t="s">
        <v>206</v>
      </c>
      <c r="D212" s="139">
        <v>5.08</v>
      </c>
      <c r="E212" s="139"/>
      <c r="F212" s="158"/>
      <c r="G212" s="159"/>
      <c r="H212" s="392">
        <f t="shared" si="106"/>
        <v>0</v>
      </c>
      <c r="I212" s="160"/>
      <c r="J212" s="161" t="str">
        <f t="array" ref="J212">IF(ISERROR(G212/I212),"",G212/I212)</f>
        <v/>
      </c>
      <c r="K212" s="162">
        <f t="array" ref="K212">IF(ISERROR(G212/L212),"",G212/L212)</f>
        <v>0</v>
      </c>
      <c r="L212" s="160">
        <v>21</v>
      </c>
      <c r="M212" s="140">
        <f t="shared" si="107"/>
        <v>0</v>
      </c>
      <c r="N212" s="161">
        <f t="shared" si="108"/>
        <v>0</v>
      </c>
      <c r="O212" s="399"/>
      <c r="P212" s="399"/>
      <c r="Q212" s="399"/>
      <c r="R212" s="399"/>
      <c r="S212" s="399"/>
      <c r="T212" s="399"/>
      <c r="U212" s="399"/>
      <c r="V212" s="163">
        <f t="shared" si="109"/>
        <v>0</v>
      </c>
      <c r="W212" s="164" t="str">
        <f t="shared" si="110"/>
        <v/>
      </c>
      <c r="X212" s="163"/>
      <c r="Y212" s="163"/>
      <c r="Z212" s="163"/>
      <c r="AA212" s="163"/>
    </row>
    <row r="213" spans="1:27" ht="20.100000000000001" hidden="1" customHeight="1">
      <c r="A213" s="184">
        <v>200665</v>
      </c>
      <c r="B213" s="391" t="s">
        <v>215</v>
      </c>
      <c r="C213" s="157" t="s">
        <v>194</v>
      </c>
      <c r="D213" s="139">
        <v>5.08</v>
      </c>
      <c r="E213" s="139"/>
      <c r="F213" s="158"/>
      <c r="G213" s="159"/>
      <c r="H213" s="392">
        <f t="shared" si="106"/>
        <v>0</v>
      </c>
      <c r="I213" s="160"/>
      <c r="J213" s="161" t="str">
        <f t="array" ref="J213">IF(ISERROR(G213/I213),"",G213/I213)</f>
        <v/>
      </c>
      <c r="K213" s="162">
        <f t="array" ref="K213">IF(ISERROR(G213/L213),"",G213/L213)</f>
        <v>0</v>
      </c>
      <c r="L213" s="160">
        <v>21</v>
      </c>
      <c r="M213" s="140">
        <f t="shared" si="107"/>
        <v>0</v>
      </c>
      <c r="N213" s="161">
        <f t="shared" si="108"/>
        <v>0</v>
      </c>
      <c r="O213" s="395"/>
      <c r="P213" s="395"/>
      <c r="Q213" s="395"/>
      <c r="R213" s="395"/>
      <c r="S213" s="395"/>
      <c r="T213" s="395"/>
      <c r="U213" s="395"/>
      <c r="V213" s="163">
        <f t="shared" si="109"/>
        <v>0</v>
      </c>
      <c r="W213" s="164" t="str">
        <f t="shared" si="110"/>
        <v/>
      </c>
      <c r="X213" s="163"/>
      <c r="Y213" s="163"/>
      <c r="Z213" s="163"/>
      <c r="AA213" s="163"/>
    </row>
    <row r="214" spans="1:27" ht="20.100000000000001" hidden="1" customHeight="1">
      <c r="A214" s="184">
        <v>200664</v>
      </c>
      <c r="B214" s="391" t="s">
        <v>215</v>
      </c>
      <c r="C214" s="157" t="s">
        <v>214</v>
      </c>
      <c r="D214" s="139">
        <v>5.08</v>
      </c>
      <c r="E214" s="139"/>
      <c r="F214" s="158"/>
      <c r="G214" s="159"/>
      <c r="H214" s="392">
        <f t="shared" si="106"/>
        <v>0</v>
      </c>
      <c r="I214" s="160"/>
      <c r="J214" s="161" t="str">
        <f t="array" ref="J214">IF(ISERROR(G214/I214),"",G214/I214)</f>
        <v/>
      </c>
      <c r="K214" s="162">
        <f t="array" ref="K214">IF(ISERROR(G214/L214),"",G214/L214)</f>
        <v>0</v>
      </c>
      <c r="L214" s="160">
        <v>21</v>
      </c>
      <c r="M214" s="140">
        <f t="shared" si="107"/>
        <v>0</v>
      </c>
      <c r="N214" s="161">
        <f t="shared" si="108"/>
        <v>0</v>
      </c>
      <c r="O214" s="399"/>
      <c r="P214" s="399"/>
      <c r="Q214" s="399"/>
      <c r="R214" s="399"/>
      <c r="S214" s="399"/>
      <c r="T214" s="399"/>
      <c r="U214" s="399"/>
      <c r="V214" s="163">
        <f t="shared" si="109"/>
        <v>0</v>
      </c>
      <c r="W214" s="164" t="str">
        <f t="shared" si="110"/>
        <v/>
      </c>
      <c r="X214" s="163"/>
      <c r="Y214" s="163"/>
      <c r="Z214" s="163"/>
      <c r="AA214" s="163"/>
    </row>
    <row r="215" spans="1:27" ht="20.100000000000001" hidden="1" customHeight="1">
      <c r="A215" s="184">
        <v>200027</v>
      </c>
      <c r="B215" s="391" t="s">
        <v>216</v>
      </c>
      <c r="C215" s="157" t="s">
        <v>201</v>
      </c>
      <c r="D215" s="139">
        <v>5.03</v>
      </c>
      <c r="E215" s="139"/>
      <c r="F215" s="158"/>
      <c r="G215" s="159"/>
      <c r="H215" s="392">
        <f t="shared" si="106"/>
        <v>0</v>
      </c>
      <c r="I215" s="160"/>
      <c r="J215" s="161" t="str">
        <f t="array" ref="J215">IF(ISERROR(G215/I215),"",G215/I215)</f>
        <v/>
      </c>
      <c r="K215" s="162">
        <f t="array" ref="K215">IF(ISERROR(G215/L215),"",G215/L215)</f>
        <v>0</v>
      </c>
      <c r="L215" s="160">
        <v>56</v>
      </c>
      <c r="M215" s="140">
        <f t="shared" si="107"/>
        <v>0</v>
      </c>
      <c r="N215" s="161">
        <f t="shared" si="108"/>
        <v>0</v>
      </c>
      <c r="O215" s="395"/>
      <c r="P215" s="395"/>
      <c r="Q215" s="395"/>
      <c r="R215" s="395"/>
      <c r="S215" s="395"/>
      <c r="T215" s="395"/>
      <c r="U215" s="395"/>
      <c r="V215" s="163">
        <f t="shared" si="109"/>
        <v>0</v>
      </c>
      <c r="W215" s="164" t="str">
        <f t="shared" si="110"/>
        <v/>
      </c>
      <c r="X215" s="163"/>
      <c r="Y215" s="163"/>
      <c r="Z215" s="163"/>
      <c r="AA215" s="163"/>
    </row>
    <row r="216" spans="1:27" ht="20.100000000000001" hidden="1" customHeight="1">
      <c r="A216" s="184">
        <v>200028</v>
      </c>
      <c r="B216" s="391" t="s">
        <v>216</v>
      </c>
      <c r="C216" s="157" t="s">
        <v>186</v>
      </c>
      <c r="D216" s="139">
        <v>5.03</v>
      </c>
      <c r="E216" s="139"/>
      <c r="F216" s="158"/>
      <c r="G216" s="159"/>
      <c r="H216" s="392">
        <f t="shared" si="106"/>
        <v>0</v>
      </c>
      <c r="I216" s="160"/>
      <c r="J216" s="161" t="str">
        <f t="array" ref="J216">IF(ISERROR(G216/I216),"",G216/I216)</f>
        <v/>
      </c>
      <c r="K216" s="162">
        <f t="array" ref="K216">IF(ISERROR(G216/L216),"",G216/L216)</f>
        <v>0</v>
      </c>
      <c r="L216" s="160">
        <v>56</v>
      </c>
      <c r="M216" s="140">
        <f t="shared" si="107"/>
        <v>0</v>
      </c>
      <c r="N216" s="161">
        <f t="shared" si="108"/>
        <v>0</v>
      </c>
      <c r="O216" s="395"/>
      <c r="P216" s="395"/>
      <c r="Q216" s="395"/>
      <c r="R216" s="395"/>
      <c r="S216" s="395"/>
      <c r="T216" s="395"/>
      <c r="U216" s="395"/>
      <c r="V216" s="163">
        <f t="shared" si="109"/>
        <v>0</v>
      </c>
      <c r="W216" s="164" t="str">
        <f t="shared" si="110"/>
        <v/>
      </c>
      <c r="X216" s="163"/>
      <c r="Y216" s="163"/>
      <c r="Z216" s="163"/>
      <c r="AA216" s="163"/>
    </row>
    <row r="217" spans="1:27" ht="20.100000000000001" hidden="1" customHeight="1">
      <c r="A217" s="184">
        <v>200029</v>
      </c>
      <c r="B217" s="391" t="s">
        <v>216</v>
      </c>
      <c r="C217" s="157" t="s">
        <v>202</v>
      </c>
      <c r="D217" s="139">
        <v>5.03</v>
      </c>
      <c r="E217" s="139"/>
      <c r="F217" s="158"/>
      <c r="G217" s="159"/>
      <c r="H217" s="392">
        <f t="shared" si="106"/>
        <v>0</v>
      </c>
      <c r="I217" s="160"/>
      <c r="J217" s="161" t="str">
        <f t="array" ref="J217">IF(ISERROR(G217/I217),"",G217/I217)</f>
        <v/>
      </c>
      <c r="K217" s="162">
        <f t="array" ref="K217">IF(ISERROR(G217/L217),"",G217/L217)</f>
        <v>0</v>
      </c>
      <c r="L217" s="160">
        <v>56</v>
      </c>
      <c r="M217" s="140">
        <f t="shared" si="107"/>
        <v>0</v>
      </c>
      <c r="N217" s="161">
        <f t="shared" si="108"/>
        <v>0</v>
      </c>
      <c r="O217" s="395"/>
      <c r="P217" s="395"/>
      <c r="Q217" s="395"/>
      <c r="R217" s="395"/>
      <c r="S217" s="395"/>
      <c r="T217" s="395"/>
      <c r="U217" s="395"/>
      <c r="V217" s="163">
        <f t="shared" si="109"/>
        <v>0</v>
      </c>
      <c r="W217" s="164" t="str">
        <f t="shared" si="110"/>
        <v/>
      </c>
      <c r="X217" s="163"/>
      <c r="Y217" s="163"/>
      <c r="Z217" s="163"/>
      <c r="AA217" s="163"/>
    </row>
    <row r="218" spans="1:27" ht="20.100000000000001" hidden="1" customHeight="1">
      <c r="A218" s="184">
        <v>200704</v>
      </c>
      <c r="B218" s="391" t="s">
        <v>216</v>
      </c>
      <c r="C218" s="157" t="s">
        <v>211</v>
      </c>
      <c r="D218" s="139">
        <v>5.03</v>
      </c>
      <c r="E218" s="139"/>
      <c r="F218" s="158"/>
      <c r="G218" s="159"/>
      <c r="H218" s="392">
        <f t="shared" si="106"/>
        <v>0</v>
      </c>
      <c r="I218" s="160"/>
      <c r="J218" s="161" t="str">
        <f t="array" ref="J218">IF(ISERROR(G218/I218),"",G218/I218)</f>
        <v/>
      </c>
      <c r="K218" s="162">
        <f t="array" ref="K218">IF(ISERROR(G218/L218),"",G218/L218)</f>
        <v>0</v>
      </c>
      <c r="L218" s="160">
        <v>56</v>
      </c>
      <c r="M218" s="140">
        <f t="shared" si="107"/>
        <v>0</v>
      </c>
      <c r="N218" s="161">
        <f t="shared" si="108"/>
        <v>0</v>
      </c>
      <c r="O218" s="395"/>
      <c r="P218" s="395"/>
      <c r="Q218" s="395"/>
      <c r="R218" s="395"/>
      <c r="S218" s="395"/>
      <c r="T218" s="395"/>
      <c r="U218" s="395"/>
      <c r="V218" s="163">
        <f t="shared" si="109"/>
        <v>0</v>
      </c>
      <c r="W218" s="164" t="str">
        <f t="shared" si="110"/>
        <v/>
      </c>
      <c r="X218" s="163"/>
      <c r="Y218" s="163"/>
      <c r="Z218" s="163"/>
      <c r="AA218" s="163"/>
    </row>
    <row r="219" spans="1:27" ht="20.100000000000001" hidden="1" customHeight="1">
      <c r="A219" s="184">
        <v>201286</v>
      </c>
      <c r="B219" s="391" t="s">
        <v>404</v>
      </c>
      <c r="C219" s="232" t="s">
        <v>405</v>
      </c>
      <c r="D219" s="139">
        <v>5.03</v>
      </c>
      <c r="E219" s="139"/>
      <c r="F219" s="158"/>
      <c r="G219" s="159"/>
      <c r="H219" s="392">
        <f t="shared" si="106"/>
        <v>0</v>
      </c>
      <c r="I219" s="160"/>
      <c r="J219" s="161"/>
      <c r="K219" s="162">
        <f t="array" ref="K219">IF(ISERROR(G219/L219),"",G219/L219)</f>
        <v>0</v>
      </c>
      <c r="L219" s="160">
        <v>54</v>
      </c>
      <c r="M219" s="140">
        <f t="shared" si="107"/>
        <v>0</v>
      </c>
      <c r="N219" s="161">
        <f t="shared" si="108"/>
        <v>0</v>
      </c>
      <c r="O219" s="395"/>
      <c r="P219" s="395"/>
      <c r="Q219" s="395"/>
      <c r="R219" s="395"/>
      <c r="S219" s="395"/>
      <c r="T219" s="395"/>
      <c r="U219" s="395"/>
      <c r="V219" s="163"/>
      <c r="W219" s="164"/>
      <c r="X219" s="163"/>
      <c r="Y219" s="163"/>
      <c r="Z219" s="163"/>
      <c r="AA219" s="163"/>
    </row>
    <row r="220" spans="1:27" ht="20.100000000000001" hidden="1" customHeight="1">
      <c r="A220" s="184">
        <v>201287</v>
      </c>
      <c r="B220" s="391" t="s">
        <v>404</v>
      </c>
      <c r="C220" s="232" t="s">
        <v>406</v>
      </c>
      <c r="D220" s="139">
        <v>5.03</v>
      </c>
      <c r="E220" s="139"/>
      <c r="F220" s="158"/>
      <c r="G220" s="159"/>
      <c r="H220" s="392">
        <f t="shared" si="106"/>
        <v>0</v>
      </c>
      <c r="I220" s="160"/>
      <c r="J220" s="161"/>
      <c r="K220" s="162">
        <f t="array" ref="K220">IF(ISERROR(G220/L220),"",G220/L220)</f>
        <v>0</v>
      </c>
      <c r="L220" s="160">
        <v>54</v>
      </c>
      <c r="M220" s="140">
        <f t="shared" si="107"/>
        <v>0</v>
      </c>
      <c r="N220" s="161">
        <f t="shared" si="108"/>
        <v>0</v>
      </c>
      <c r="O220" s="395"/>
      <c r="P220" s="395"/>
      <c r="Q220" s="395"/>
      <c r="R220" s="395"/>
      <c r="S220" s="395"/>
      <c r="T220" s="395"/>
      <c r="U220" s="395"/>
      <c r="V220" s="163"/>
      <c r="W220" s="164"/>
      <c r="X220" s="163"/>
      <c r="Y220" s="163"/>
      <c r="Z220" s="163"/>
      <c r="AA220" s="163"/>
    </row>
    <row r="221" spans="1:27" ht="20.100000000000001" hidden="1" customHeight="1">
      <c r="A221" s="184">
        <v>201288</v>
      </c>
      <c r="B221" s="391" t="s">
        <v>404</v>
      </c>
      <c r="C221" s="232" t="s">
        <v>411</v>
      </c>
      <c r="D221" s="139">
        <v>5.03</v>
      </c>
      <c r="E221" s="139"/>
      <c r="F221" s="158"/>
      <c r="G221" s="159"/>
      <c r="H221" s="392">
        <f t="shared" si="106"/>
        <v>0</v>
      </c>
      <c r="I221" s="160"/>
      <c r="J221" s="161"/>
      <c r="K221" s="162">
        <f t="array" ref="K221">IF(ISERROR(G221/L221),"",G221/L221)</f>
        <v>0</v>
      </c>
      <c r="L221" s="160">
        <v>54</v>
      </c>
      <c r="M221" s="140">
        <f t="shared" si="107"/>
        <v>0</v>
      </c>
      <c r="N221" s="161">
        <f t="shared" si="108"/>
        <v>0</v>
      </c>
      <c r="O221" s="395"/>
      <c r="P221" s="395"/>
      <c r="Q221" s="395"/>
      <c r="R221" s="395"/>
      <c r="S221" s="395"/>
      <c r="T221" s="395"/>
      <c r="U221" s="395"/>
      <c r="V221" s="163"/>
      <c r="W221" s="164"/>
      <c r="X221" s="163"/>
      <c r="Y221" s="163"/>
      <c r="Z221" s="163"/>
      <c r="AA221" s="163"/>
    </row>
    <row r="222" spans="1:27" ht="20.100000000000001" hidden="1" customHeight="1">
      <c r="A222" s="184">
        <v>201289</v>
      </c>
      <c r="B222" s="391" t="s">
        <v>404</v>
      </c>
      <c r="C222" s="232" t="s">
        <v>413</v>
      </c>
      <c r="D222" s="139">
        <v>5.03</v>
      </c>
      <c r="E222" s="139"/>
      <c r="F222" s="158"/>
      <c r="G222" s="159"/>
      <c r="H222" s="392">
        <f t="shared" si="106"/>
        <v>0</v>
      </c>
      <c r="I222" s="160"/>
      <c r="J222" s="161"/>
      <c r="K222" s="162">
        <f t="array" ref="K222">IF(ISERROR(G222/L222),"",G222/L222)</f>
        <v>0</v>
      </c>
      <c r="L222" s="160">
        <v>54</v>
      </c>
      <c r="M222" s="140">
        <f t="shared" si="107"/>
        <v>0</v>
      </c>
      <c r="N222" s="161">
        <f t="shared" si="108"/>
        <v>0</v>
      </c>
      <c r="O222" s="395"/>
      <c r="P222" s="395"/>
      <c r="Q222" s="395"/>
      <c r="R222" s="395"/>
      <c r="S222" s="395"/>
      <c r="T222" s="395"/>
      <c r="U222" s="395"/>
      <c r="V222" s="163"/>
      <c r="W222" s="164"/>
      <c r="X222" s="163"/>
      <c r="Y222" s="163"/>
      <c r="Z222" s="163"/>
      <c r="AA222" s="163"/>
    </row>
    <row r="223" spans="1:27" ht="20.100000000000001" hidden="1" customHeight="1">
      <c r="A223" s="184">
        <v>201077</v>
      </c>
      <c r="B223" s="391" t="s">
        <v>444</v>
      </c>
      <c r="C223" s="232" t="s">
        <v>384</v>
      </c>
      <c r="D223" s="139">
        <v>5.03</v>
      </c>
      <c r="E223" s="139"/>
      <c r="F223" s="158"/>
      <c r="G223" s="159"/>
      <c r="H223" s="392"/>
      <c r="I223" s="160"/>
      <c r="J223" s="161"/>
      <c r="K223" s="162">
        <f t="array" ref="K223">IF(ISERROR(G223/L223),"",G223/L223)</f>
        <v>0</v>
      </c>
      <c r="L223" s="160">
        <v>3</v>
      </c>
      <c r="M223" s="140">
        <f t="shared" si="107"/>
        <v>0</v>
      </c>
      <c r="N223" s="161">
        <f t="shared" si="108"/>
        <v>0</v>
      </c>
      <c r="O223" s="395"/>
      <c r="P223" s="395"/>
      <c r="Q223" s="395"/>
      <c r="R223" s="395"/>
      <c r="S223" s="395"/>
      <c r="T223" s="395"/>
      <c r="U223" s="395"/>
      <c r="V223" s="163"/>
      <c r="W223" s="164"/>
      <c r="X223" s="163"/>
      <c r="Y223" s="163"/>
      <c r="Z223" s="163"/>
      <c r="AA223" s="163"/>
    </row>
    <row r="224" spans="1:27" ht="20.100000000000001" hidden="1" customHeight="1">
      <c r="A224" s="184">
        <v>201078</v>
      </c>
      <c r="B224" s="391" t="s">
        <v>444</v>
      </c>
      <c r="C224" s="232" t="s">
        <v>385</v>
      </c>
      <c r="D224" s="139">
        <v>5.03</v>
      </c>
      <c r="E224" s="139"/>
      <c r="F224" s="158"/>
      <c r="G224" s="159"/>
      <c r="H224" s="392"/>
      <c r="I224" s="160"/>
      <c r="J224" s="161"/>
      <c r="K224" s="162">
        <f t="array" ref="K224">IF(ISERROR(G224/L224),"",G224/L224)</f>
        <v>0</v>
      </c>
      <c r="L224" s="160">
        <v>3</v>
      </c>
      <c r="M224" s="140">
        <f t="shared" si="107"/>
        <v>0</v>
      </c>
      <c r="N224" s="161">
        <f t="shared" si="108"/>
        <v>0</v>
      </c>
      <c r="O224" s="395"/>
      <c r="P224" s="395"/>
      <c r="Q224" s="395"/>
      <c r="R224" s="395"/>
      <c r="S224" s="395"/>
      <c r="T224" s="395"/>
      <c r="U224" s="395"/>
      <c r="V224" s="163"/>
      <c r="W224" s="164"/>
      <c r="X224" s="163"/>
      <c r="Y224" s="163"/>
      <c r="Z224" s="163"/>
      <c r="AA224" s="163"/>
    </row>
    <row r="225" spans="1:27" ht="20.100000000000001" hidden="1" customHeight="1">
      <c r="A225" s="184">
        <v>201079</v>
      </c>
      <c r="B225" s="391" t="s">
        <v>444</v>
      </c>
      <c r="C225" s="232" t="s">
        <v>386</v>
      </c>
      <c r="D225" s="139">
        <v>5.03</v>
      </c>
      <c r="E225" s="139"/>
      <c r="F225" s="158"/>
      <c r="G225" s="159"/>
      <c r="H225" s="392"/>
      <c r="I225" s="160"/>
      <c r="J225" s="161"/>
      <c r="K225" s="162">
        <f t="array" ref="K225">IF(ISERROR(G225/L225),"",G225/L225)</f>
        <v>0</v>
      </c>
      <c r="L225" s="160">
        <v>3</v>
      </c>
      <c r="M225" s="140">
        <f t="shared" si="107"/>
        <v>0</v>
      </c>
      <c r="N225" s="161">
        <f t="shared" si="108"/>
        <v>0</v>
      </c>
      <c r="O225" s="395"/>
      <c r="P225" s="395"/>
      <c r="Q225" s="395"/>
      <c r="R225" s="395"/>
      <c r="S225" s="395"/>
      <c r="T225" s="395"/>
      <c r="U225" s="395"/>
      <c r="V225" s="163"/>
      <c r="W225" s="164"/>
      <c r="X225" s="163"/>
      <c r="Y225" s="163"/>
      <c r="Z225" s="163"/>
      <c r="AA225" s="163"/>
    </row>
    <row r="226" spans="1:27" ht="20.100000000000001" hidden="1" customHeight="1">
      <c r="A226" s="184">
        <v>201080</v>
      </c>
      <c r="B226" s="391" t="s">
        <v>444</v>
      </c>
      <c r="C226" s="232" t="s">
        <v>387</v>
      </c>
      <c r="D226" s="139">
        <v>5.03</v>
      </c>
      <c r="E226" s="139"/>
      <c r="F226" s="158"/>
      <c r="G226" s="159"/>
      <c r="H226" s="392"/>
      <c r="I226" s="160"/>
      <c r="J226" s="161"/>
      <c r="K226" s="162">
        <f t="array" ref="K226">IF(ISERROR(G226/L226),"",G226/L226)</f>
        <v>0</v>
      </c>
      <c r="L226" s="160">
        <v>3</v>
      </c>
      <c r="M226" s="140">
        <f t="shared" si="107"/>
        <v>0</v>
      </c>
      <c r="N226" s="161">
        <f t="shared" si="108"/>
        <v>0</v>
      </c>
      <c r="O226" s="395"/>
      <c r="P226" s="395"/>
      <c r="Q226" s="395"/>
      <c r="R226" s="395"/>
      <c r="S226" s="395"/>
      <c r="T226" s="395"/>
      <c r="U226" s="395"/>
      <c r="V226" s="163"/>
      <c r="W226" s="164"/>
      <c r="X226" s="163"/>
      <c r="Y226" s="163"/>
      <c r="Z226" s="163"/>
      <c r="AA226" s="163"/>
    </row>
    <row r="227" spans="1:27" ht="20.100000000000001" hidden="1" customHeight="1">
      <c r="A227" s="165">
        <v>200534</v>
      </c>
      <c r="B227" s="166" t="s">
        <v>217</v>
      </c>
      <c r="C227" s="157" t="s">
        <v>194</v>
      </c>
      <c r="D227" s="139">
        <v>5.03</v>
      </c>
      <c r="E227" s="139"/>
      <c r="F227" s="158"/>
      <c r="G227" s="188"/>
      <c r="H227" s="392">
        <f t="shared" ref="H227:H240" si="111">D227*G227</f>
        <v>0</v>
      </c>
      <c r="I227" s="160"/>
      <c r="J227" s="161" t="str">
        <f t="array" ref="J227">IF(ISERROR(G227/I227),"",G227/I227)</f>
        <v/>
      </c>
      <c r="K227" s="162">
        <f t="array" ref="K227">IF(ISERROR(G227/L227),"",G227/L227)</f>
        <v>0</v>
      </c>
      <c r="L227" s="160">
        <v>40</v>
      </c>
      <c r="M227" s="140">
        <f t="shared" si="107"/>
        <v>0</v>
      </c>
      <c r="N227" s="161">
        <f t="shared" si="108"/>
        <v>0</v>
      </c>
      <c r="O227" s="399"/>
      <c r="P227" s="399"/>
      <c r="Q227" s="399"/>
      <c r="R227" s="399"/>
      <c r="S227" s="399"/>
      <c r="T227" s="399"/>
      <c r="U227" s="399"/>
      <c r="V227" s="163">
        <f t="shared" ref="V227:V236" si="112">SUM(X227:AA227)</f>
        <v>0</v>
      </c>
      <c r="W227" s="164" t="str">
        <f t="shared" ref="W227:W236" si="113">IF(ISERROR(V227/G227),"",V227/G227)</f>
        <v/>
      </c>
      <c r="X227" s="163"/>
      <c r="Y227" s="163"/>
      <c r="Z227" s="163"/>
      <c r="AA227" s="163"/>
    </row>
    <row r="228" spans="1:27" ht="20.100000000000001" hidden="1" customHeight="1">
      <c r="A228" s="165">
        <v>200535</v>
      </c>
      <c r="B228" s="166" t="s">
        <v>217</v>
      </c>
      <c r="C228" s="157" t="s">
        <v>193</v>
      </c>
      <c r="D228" s="139">
        <v>5.03</v>
      </c>
      <c r="E228" s="139"/>
      <c r="F228" s="158"/>
      <c r="G228" s="188"/>
      <c r="H228" s="392">
        <f t="shared" si="111"/>
        <v>0</v>
      </c>
      <c r="I228" s="160"/>
      <c r="J228" s="161" t="str">
        <f t="array" ref="J228">IF(ISERROR(G228/I228),"",G228/I228)</f>
        <v/>
      </c>
      <c r="K228" s="162">
        <f t="array" ref="K228">IF(ISERROR(G228/L228),"",G228/L228)</f>
        <v>0</v>
      </c>
      <c r="L228" s="160">
        <v>40</v>
      </c>
      <c r="M228" s="140">
        <f t="shared" si="107"/>
        <v>0</v>
      </c>
      <c r="N228" s="161">
        <f t="shared" si="108"/>
        <v>0</v>
      </c>
      <c r="O228" s="399"/>
      <c r="P228" s="399"/>
      <c r="Q228" s="399"/>
      <c r="R228" s="399"/>
      <c r="S228" s="399"/>
      <c r="T228" s="399"/>
      <c r="U228" s="399"/>
      <c r="V228" s="163">
        <f t="shared" si="112"/>
        <v>0</v>
      </c>
      <c r="W228" s="164" t="str">
        <f t="shared" si="113"/>
        <v/>
      </c>
      <c r="X228" s="163"/>
      <c r="Y228" s="163"/>
      <c r="Z228" s="163"/>
      <c r="AA228" s="163"/>
    </row>
    <row r="229" spans="1:27" ht="20.100000000000001" hidden="1" customHeight="1">
      <c r="A229" s="165">
        <v>200536</v>
      </c>
      <c r="B229" s="166" t="s">
        <v>217</v>
      </c>
      <c r="C229" s="157" t="s">
        <v>201</v>
      </c>
      <c r="D229" s="139">
        <v>5.03</v>
      </c>
      <c r="E229" s="139"/>
      <c r="F229" s="158"/>
      <c r="G229" s="188"/>
      <c r="H229" s="392">
        <f t="shared" si="111"/>
        <v>0</v>
      </c>
      <c r="I229" s="160"/>
      <c r="J229" s="161" t="str">
        <f t="array" ref="J229">IF(ISERROR(G229/I229),"",G229/I229)</f>
        <v/>
      </c>
      <c r="K229" s="162">
        <f t="array" ref="K229">IF(ISERROR(G229/L229),"",G229/L229)</f>
        <v>0</v>
      </c>
      <c r="L229" s="160">
        <v>40</v>
      </c>
      <c r="M229" s="140">
        <f t="shared" si="107"/>
        <v>0</v>
      </c>
      <c r="N229" s="161">
        <f t="shared" si="108"/>
        <v>0</v>
      </c>
      <c r="O229" s="399"/>
      <c r="P229" s="399"/>
      <c r="Q229" s="399"/>
      <c r="R229" s="399"/>
      <c r="S229" s="399"/>
      <c r="T229" s="399"/>
      <c r="U229" s="399"/>
      <c r="V229" s="163">
        <f t="shared" si="112"/>
        <v>0</v>
      </c>
      <c r="W229" s="164" t="str">
        <f t="shared" si="113"/>
        <v/>
      </c>
      <c r="X229" s="163"/>
      <c r="Y229" s="163"/>
      <c r="Z229" s="163"/>
      <c r="AA229" s="163"/>
    </row>
    <row r="230" spans="1:27" ht="20.100000000000001" hidden="1" customHeight="1">
      <c r="A230" s="165">
        <v>200437</v>
      </c>
      <c r="B230" s="166" t="s">
        <v>218</v>
      </c>
      <c r="C230" s="157" t="s">
        <v>219</v>
      </c>
      <c r="D230" s="139">
        <v>5.03</v>
      </c>
      <c r="E230" s="139"/>
      <c r="F230" s="158"/>
      <c r="G230" s="159"/>
      <c r="H230" s="392">
        <f t="shared" si="111"/>
        <v>0</v>
      </c>
      <c r="I230" s="160"/>
      <c r="J230" s="161" t="str">
        <f t="array" ref="J230">IF(ISERROR(G230/I230),"",G230/I230)</f>
        <v/>
      </c>
      <c r="K230" s="162">
        <f t="array" ref="K230">IF(ISERROR(G230/L230),"",G230/L230)</f>
        <v>0</v>
      </c>
      <c r="L230" s="160">
        <v>50</v>
      </c>
      <c r="M230" s="140">
        <f t="shared" si="107"/>
        <v>0</v>
      </c>
      <c r="N230" s="161">
        <f t="shared" si="108"/>
        <v>0</v>
      </c>
      <c r="O230" s="399"/>
      <c r="P230" s="399"/>
      <c r="Q230" s="399"/>
      <c r="R230" s="399"/>
      <c r="S230" s="399"/>
      <c r="T230" s="399"/>
      <c r="U230" s="399"/>
      <c r="V230" s="163">
        <f t="shared" si="112"/>
        <v>0</v>
      </c>
      <c r="W230" s="164" t="str">
        <f t="shared" si="113"/>
        <v/>
      </c>
      <c r="X230" s="163"/>
      <c r="Y230" s="163"/>
      <c r="Z230" s="163"/>
      <c r="AA230" s="163"/>
    </row>
    <row r="231" spans="1:27" ht="20.100000000000001" hidden="1" customHeight="1">
      <c r="A231" s="165">
        <v>200438</v>
      </c>
      <c r="B231" s="166" t="s">
        <v>218</v>
      </c>
      <c r="C231" s="157" t="s">
        <v>193</v>
      </c>
      <c r="D231" s="139">
        <v>5.03</v>
      </c>
      <c r="E231" s="139"/>
      <c r="F231" s="158"/>
      <c r="G231" s="159"/>
      <c r="H231" s="392">
        <f t="shared" si="111"/>
        <v>0</v>
      </c>
      <c r="I231" s="160"/>
      <c r="J231" s="161" t="str">
        <f t="array" ref="J231">IF(ISERROR(G231/I231),"",G231/I231)</f>
        <v/>
      </c>
      <c r="K231" s="162">
        <f t="array" ref="K231">IF(ISERROR(G231/L231),"",G231/L231)</f>
        <v>0</v>
      </c>
      <c r="L231" s="160">
        <v>50</v>
      </c>
      <c r="M231" s="140">
        <f t="shared" si="107"/>
        <v>0</v>
      </c>
      <c r="N231" s="161">
        <f t="shared" si="108"/>
        <v>0</v>
      </c>
      <c r="O231" s="399"/>
      <c r="P231" s="399"/>
      <c r="Q231" s="399"/>
      <c r="R231" s="399"/>
      <c r="S231" s="399"/>
      <c r="T231" s="399"/>
      <c r="U231" s="399"/>
      <c r="V231" s="163">
        <f t="shared" si="112"/>
        <v>0</v>
      </c>
      <c r="W231" s="164" t="str">
        <f t="shared" si="113"/>
        <v/>
      </c>
      <c r="X231" s="163"/>
      <c r="Y231" s="163"/>
      <c r="Z231" s="163"/>
      <c r="AA231" s="163"/>
    </row>
    <row r="232" spans="1:27" ht="20.100000000000001" hidden="1" customHeight="1">
      <c r="A232" s="165">
        <v>200439</v>
      </c>
      <c r="B232" s="166" t="s">
        <v>218</v>
      </c>
      <c r="C232" s="157" t="s">
        <v>194</v>
      </c>
      <c r="D232" s="139">
        <v>5.03</v>
      </c>
      <c r="E232" s="139"/>
      <c r="F232" s="158"/>
      <c r="G232" s="159"/>
      <c r="H232" s="392">
        <f t="shared" si="111"/>
        <v>0</v>
      </c>
      <c r="I232" s="160"/>
      <c r="J232" s="161" t="str">
        <f t="array" ref="J232">IF(ISERROR(G232/I232),"",G232/I232)</f>
        <v/>
      </c>
      <c r="K232" s="162">
        <f t="array" ref="K232">IF(ISERROR(G232/L232),"",G232/L232)</f>
        <v>0</v>
      </c>
      <c r="L232" s="160">
        <v>50</v>
      </c>
      <c r="M232" s="140">
        <f t="shared" si="107"/>
        <v>0</v>
      </c>
      <c r="N232" s="161">
        <f t="shared" si="108"/>
        <v>0</v>
      </c>
      <c r="O232" s="399"/>
      <c r="P232" s="399"/>
      <c r="Q232" s="399"/>
      <c r="R232" s="399"/>
      <c r="S232" s="399"/>
      <c r="T232" s="399"/>
      <c r="U232" s="399"/>
      <c r="V232" s="163">
        <f t="shared" si="112"/>
        <v>0</v>
      </c>
      <c r="W232" s="164" t="str">
        <f t="shared" si="113"/>
        <v/>
      </c>
      <c r="X232" s="163"/>
      <c r="Y232" s="163"/>
      <c r="Z232" s="163"/>
      <c r="AA232" s="163"/>
    </row>
    <row r="233" spans="1:27" ht="20.100000000000001" hidden="1" customHeight="1">
      <c r="A233" s="165">
        <v>200440</v>
      </c>
      <c r="B233" s="166" t="s">
        <v>218</v>
      </c>
      <c r="C233" s="157" t="s">
        <v>201</v>
      </c>
      <c r="D233" s="139">
        <v>5.03</v>
      </c>
      <c r="E233" s="139"/>
      <c r="F233" s="158"/>
      <c r="G233" s="159"/>
      <c r="H233" s="392">
        <f t="shared" si="111"/>
        <v>0</v>
      </c>
      <c r="I233" s="160"/>
      <c r="J233" s="161" t="str">
        <f t="array" ref="J233">IF(ISERROR(G233/I233),"",G233/I233)</f>
        <v/>
      </c>
      <c r="K233" s="162">
        <f t="array" ref="K233">IF(ISERROR(G233/L233),"",G233/L233)</f>
        <v>0</v>
      </c>
      <c r="L233" s="160">
        <v>50</v>
      </c>
      <c r="M233" s="140">
        <f t="shared" si="107"/>
        <v>0</v>
      </c>
      <c r="N233" s="161">
        <f t="shared" si="108"/>
        <v>0</v>
      </c>
      <c r="O233" s="399"/>
      <c r="P233" s="399"/>
      <c r="Q233" s="399"/>
      <c r="R233" s="399"/>
      <c r="S233" s="399"/>
      <c r="T233" s="399"/>
      <c r="U233" s="399"/>
      <c r="V233" s="163">
        <f t="shared" si="112"/>
        <v>0</v>
      </c>
      <c r="W233" s="164" t="str">
        <f t="shared" si="113"/>
        <v/>
      </c>
      <c r="X233" s="163"/>
      <c r="Y233" s="163"/>
      <c r="Z233" s="163"/>
      <c r="AA233" s="163"/>
    </row>
    <row r="234" spans="1:27" ht="20.100000000000001" hidden="1" customHeight="1">
      <c r="A234" s="165">
        <v>200051</v>
      </c>
      <c r="B234" s="166" t="s">
        <v>220</v>
      </c>
      <c r="C234" s="157" t="s">
        <v>206</v>
      </c>
      <c r="D234" s="139">
        <v>5.03</v>
      </c>
      <c r="E234" s="139"/>
      <c r="F234" s="158"/>
      <c r="G234" s="159"/>
      <c r="H234" s="392">
        <f t="shared" si="111"/>
        <v>0</v>
      </c>
      <c r="I234" s="160"/>
      <c r="J234" s="161" t="str">
        <f t="array" ref="J234">IF(ISERROR(G234/I234),"",G234/I234)</f>
        <v/>
      </c>
      <c r="K234" s="162">
        <f t="array" ref="K234">IF(ISERROR(G234/L234),"",G234/L234)</f>
        <v>0</v>
      </c>
      <c r="L234" s="160">
        <v>50</v>
      </c>
      <c r="M234" s="140">
        <f t="shared" si="107"/>
        <v>0</v>
      </c>
      <c r="N234" s="161">
        <f t="shared" si="108"/>
        <v>0</v>
      </c>
      <c r="O234" s="399"/>
      <c r="P234" s="399"/>
      <c r="Q234" s="399"/>
      <c r="R234" s="399"/>
      <c r="S234" s="399"/>
      <c r="T234" s="399"/>
      <c r="U234" s="399"/>
      <c r="V234" s="163">
        <f t="shared" si="112"/>
        <v>0</v>
      </c>
      <c r="W234" s="164" t="str">
        <f t="shared" si="113"/>
        <v/>
      </c>
      <c r="X234" s="163"/>
      <c r="Y234" s="163"/>
      <c r="Z234" s="163"/>
      <c r="AA234" s="163"/>
    </row>
    <row r="235" spans="1:27" ht="20.100000000000001" hidden="1" customHeight="1">
      <c r="A235" s="165">
        <v>200052</v>
      </c>
      <c r="B235" s="166" t="s">
        <v>220</v>
      </c>
      <c r="C235" s="157" t="s">
        <v>194</v>
      </c>
      <c r="D235" s="139">
        <v>5.03</v>
      </c>
      <c r="E235" s="139"/>
      <c r="F235" s="158"/>
      <c r="G235" s="159"/>
      <c r="H235" s="392">
        <f t="shared" si="111"/>
        <v>0</v>
      </c>
      <c r="I235" s="160"/>
      <c r="J235" s="161" t="str">
        <f t="array" ref="J235">IF(ISERROR(G235/I235),"",G235/I235)</f>
        <v/>
      </c>
      <c r="K235" s="162">
        <f t="array" ref="K235">IF(ISERROR(G235/L235),"",G235/L235)</f>
        <v>0</v>
      </c>
      <c r="L235" s="160">
        <v>50</v>
      </c>
      <c r="M235" s="140">
        <f t="shared" si="107"/>
        <v>0</v>
      </c>
      <c r="N235" s="161">
        <f t="shared" si="108"/>
        <v>0</v>
      </c>
      <c r="O235" s="399"/>
      <c r="P235" s="399"/>
      <c r="Q235" s="399"/>
      <c r="R235" s="399"/>
      <c r="S235" s="399"/>
      <c r="T235" s="399"/>
      <c r="U235" s="399"/>
      <c r="V235" s="163">
        <f t="shared" si="112"/>
        <v>0</v>
      </c>
      <c r="W235" s="164" t="str">
        <f t="shared" si="113"/>
        <v/>
      </c>
      <c r="X235" s="163"/>
      <c r="Y235" s="163"/>
      <c r="Z235" s="163"/>
      <c r="AA235" s="163"/>
    </row>
    <row r="236" spans="1:27" ht="20.100000000000001" hidden="1" customHeight="1">
      <c r="A236" s="165">
        <v>200054</v>
      </c>
      <c r="B236" s="166" t="s">
        <v>220</v>
      </c>
      <c r="C236" s="157" t="s">
        <v>214</v>
      </c>
      <c r="D236" s="139">
        <v>5.03</v>
      </c>
      <c r="E236" s="139"/>
      <c r="F236" s="158"/>
      <c r="G236" s="159"/>
      <c r="H236" s="392">
        <f t="shared" si="111"/>
        <v>0</v>
      </c>
      <c r="I236" s="160"/>
      <c r="J236" s="161" t="str">
        <f t="array" ref="J236">IF(ISERROR(G236/I236),"",G236/I236)</f>
        <v/>
      </c>
      <c r="K236" s="162">
        <f t="array" ref="K236">IF(ISERROR(G236/L236),"",G236/L236)</f>
        <v>0</v>
      </c>
      <c r="L236" s="160">
        <v>50</v>
      </c>
      <c r="M236" s="140">
        <f t="shared" si="107"/>
        <v>0</v>
      </c>
      <c r="N236" s="161">
        <f t="shared" si="108"/>
        <v>0</v>
      </c>
      <c r="O236" s="399"/>
      <c r="P236" s="399"/>
      <c r="Q236" s="399"/>
      <c r="R236" s="399"/>
      <c r="S236" s="399"/>
      <c r="T236" s="399"/>
      <c r="U236" s="399"/>
      <c r="V236" s="163">
        <f t="shared" si="112"/>
        <v>0</v>
      </c>
      <c r="W236" s="164" t="str">
        <f t="shared" si="113"/>
        <v/>
      </c>
      <c r="X236" s="163"/>
      <c r="Y236" s="163"/>
      <c r="Z236" s="163"/>
      <c r="AA236" s="163"/>
    </row>
    <row r="237" spans="1:27" ht="20.100000000000001" hidden="1" customHeight="1">
      <c r="A237" s="165">
        <v>201403</v>
      </c>
      <c r="B237" s="166" t="s">
        <v>458</v>
      </c>
      <c r="C237" s="232" t="s">
        <v>456</v>
      </c>
      <c r="D237" s="139">
        <v>5.03</v>
      </c>
      <c r="E237" s="139"/>
      <c r="F237" s="158"/>
      <c r="G237" s="159"/>
      <c r="H237" s="392">
        <f t="shared" si="111"/>
        <v>0</v>
      </c>
      <c r="I237" s="160"/>
      <c r="J237" s="161"/>
      <c r="K237" s="162"/>
      <c r="L237" s="160">
        <v>50</v>
      </c>
      <c r="M237" s="140"/>
      <c r="N237" s="161"/>
      <c r="O237" s="399"/>
      <c r="P237" s="399"/>
      <c r="Q237" s="399"/>
      <c r="R237" s="399"/>
      <c r="S237" s="399"/>
      <c r="T237" s="399"/>
      <c r="U237" s="399"/>
      <c r="V237" s="163"/>
      <c r="W237" s="164"/>
      <c r="X237" s="163"/>
      <c r="Y237" s="163"/>
      <c r="Z237" s="163"/>
      <c r="AA237" s="163"/>
    </row>
    <row r="238" spans="1:27" ht="20.100000000000001" hidden="1" customHeight="1">
      <c r="A238" s="165">
        <v>201290</v>
      </c>
      <c r="B238" s="166" t="s">
        <v>423</v>
      </c>
      <c r="C238" s="232" t="s">
        <v>421</v>
      </c>
      <c r="D238" s="139">
        <v>5</v>
      </c>
      <c r="E238" s="139"/>
      <c r="F238" s="158"/>
      <c r="G238" s="159"/>
      <c r="H238" s="392">
        <f t="shared" si="111"/>
        <v>0</v>
      </c>
      <c r="I238" s="160"/>
      <c r="J238" s="161"/>
      <c r="K238" s="162">
        <f t="array" ref="K238">IF(ISERROR(G238/L238),"",G238/L238)</f>
        <v>0</v>
      </c>
      <c r="L238" s="160">
        <v>50</v>
      </c>
      <c r="M238" s="140">
        <f t="shared" ref="M238:M249" si="114">IF(ISERROR(I238-K238),"",I238-K238)</f>
        <v>0</v>
      </c>
      <c r="N238" s="161"/>
      <c r="O238" s="399"/>
      <c r="P238" s="399"/>
      <c r="Q238" s="399"/>
      <c r="R238" s="399"/>
      <c r="S238" s="399"/>
      <c r="T238" s="399"/>
      <c r="U238" s="399"/>
      <c r="V238" s="163"/>
      <c r="W238" s="164"/>
      <c r="X238" s="163"/>
      <c r="Y238" s="163"/>
      <c r="Z238" s="163"/>
      <c r="AA238" s="163"/>
    </row>
    <row r="239" spans="1:27" ht="20.100000000000001" hidden="1" customHeight="1">
      <c r="A239" s="165">
        <v>200113</v>
      </c>
      <c r="B239" s="166" t="s">
        <v>221</v>
      </c>
      <c r="C239" s="157" t="s">
        <v>197</v>
      </c>
      <c r="D239" s="139">
        <v>5.03</v>
      </c>
      <c r="E239" s="139"/>
      <c r="F239" s="158"/>
      <c r="G239" s="159"/>
      <c r="H239" s="392">
        <f t="shared" si="111"/>
        <v>0</v>
      </c>
      <c r="I239" s="160"/>
      <c r="J239" s="161" t="str">
        <f t="array" ref="J239">IF(ISERROR(G239/I239),"",G239/I239)</f>
        <v/>
      </c>
      <c r="K239" s="162">
        <f t="array" ref="K239">IF(ISERROR(G239/L239),"",G239/L239)</f>
        <v>0</v>
      </c>
      <c r="L239" s="160">
        <v>21.5</v>
      </c>
      <c r="M239" s="140">
        <f t="shared" si="114"/>
        <v>0</v>
      </c>
      <c r="N239" s="161">
        <f t="shared" ref="N239:N240" si="115">SUM(O239:U239)</f>
        <v>0</v>
      </c>
      <c r="O239" s="399"/>
      <c r="P239" s="399"/>
      <c r="Q239" s="399"/>
      <c r="R239" s="399"/>
      <c r="S239" s="399"/>
      <c r="T239" s="399"/>
      <c r="U239" s="399"/>
      <c r="V239" s="163">
        <f t="shared" ref="V239:V240" si="116">SUM(X239:AA239)</f>
        <v>0</v>
      </c>
      <c r="W239" s="164" t="str">
        <f t="shared" ref="W239:W240" si="117">IF(ISERROR(V239/G239),"",V239/G239)</f>
        <v/>
      </c>
      <c r="X239" s="163"/>
      <c r="Y239" s="163"/>
      <c r="Z239" s="163"/>
      <c r="AA239" s="163"/>
    </row>
    <row r="240" spans="1:27" ht="20.100000000000001" hidden="1" customHeight="1">
      <c r="A240" s="165">
        <v>200114</v>
      </c>
      <c r="B240" s="166" t="s">
        <v>221</v>
      </c>
      <c r="C240" s="157" t="s">
        <v>201</v>
      </c>
      <c r="D240" s="139">
        <v>5.03</v>
      </c>
      <c r="E240" s="139"/>
      <c r="F240" s="158"/>
      <c r="G240" s="159"/>
      <c r="H240" s="392">
        <f t="shared" si="111"/>
        <v>0</v>
      </c>
      <c r="I240" s="160"/>
      <c r="J240" s="161" t="str">
        <f t="array" ref="J240">IF(ISERROR(G240/I240),"",G240/I240)</f>
        <v/>
      </c>
      <c r="K240" s="162">
        <f t="array" ref="K240">IF(ISERROR(G240/L240),"",G240/L240)</f>
        <v>0</v>
      </c>
      <c r="L240" s="160">
        <v>21.5</v>
      </c>
      <c r="M240" s="140">
        <f t="shared" si="114"/>
        <v>0</v>
      </c>
      <c r="N240" s="161">
        <f t="shared" si="115"/>
        <v>0</v>
      </c>
      <c r="O240" s="399"/>
      <c r="P240" s="399"/>
      <c r="Q240" s="399"/>
      <c r="R240" s="399"/>
      <c r="S240" s="399"/>
      <c r="T240" s="399"/>
      <c r="U240" s="399"/>
      <c r="V240" s="163">
        <f t="shared" si="116"/>
        <v>0</v>
      </c>
      <c r="W240" s="164" t="str">
        <f t="shared" si="117"/>
        <v/>
      </c>
      <c r="X240" s="163"/>
      <c r="Y240" s="163"/>
      <c r="Z240" s="163"/>
      <c r="AA240" s="163"/>
    </row>
    <row r="241" spans="1:27" ht="20.100000000000001" hidden="1" customHeight="1">
      <c r="A241" s="165"/>
      <c r="B241" s="166" t="s">
        <v>380</v>
      </c>
      <c r="C241" s="232" t="s">
        <v>381</v>
      </c>
      <c r="D241" s="139"/>
      <c r="E241" s="139"/>
      <c r="F241" s="158"/>
      <c r="G241" s="159"/>
      <c r="H241" s="392"/>
      <c r="I241" s="160"/>
      <c r="J241" s="161"/>
      <c r="K241" s="162"/>
      <c r="L241" s="160"/>
      <c r="M241" s="140">
        <f t="shared" si="114"/>
        <v>0</v>
      </c>
      <c r="N241" s="161"/>
      <c r="O241" s="399"/>
      <c r="P241" s="399"/>
      <c r="Q241" s="399"/>
      <c r="R241" s="399"/>
      <c r="S241" s="399"/>
      <c r="T241" s="399"/>
      <c r="U241" s="399"/>
      <c r="V241" s="163"/>
      <c r="W241" s="164"/>
      <c r="X241" s="163"/>
      <c r="Y241" s="163"/>
      <c r="Z241" s="163"/>
      <c r="AA241" s="163"/>
    </row>
    <row r="242" spans="1:27" ht="20.100000000000001" hidden="1" customHeight="1">
      <c r="A242" s="172">
        <v>200617</v>
      </c>
      <c r="B242" s="174" t="s">
        <v>222</v>
      </c>
      <c r="C242" s="157" t="s">
        <v>193</v>
      </c>
      <c r="D242" s="139">
        <v>5.0599999999999996</v>
      </c>
      <c r="E242" s="139"/>
      <c r="F242" s="158"/>
      <c r="G242" s="159"/>
      <c r="H242" s="392">
        <f t="shared" ref="H242:H245" si="118">D242*G242</f>
        <v>0</v>
      </c>
      <c r="I242" s="160"/>
      <c r="J242" s="161" t="str">
        <f t="array" ref="J242">IF(ISERROR(G242/I242),"",G242/I242)</f>
        <v/>
      </c>
      <c r="K242" s="162" t="str">
        <f t="array" ref="K242">IF(ISERROR(G242/L242),"",G242/L242)</f>
        <v/>
      </c>
      <c r="L242" s="160"/>
      <c r="M242" s="140" t="str">
        <f t="shared" si="114"/>
        <v/>
      </c>
      <c r="N242" s="161">
        <f t="shared" ref="N242:N245" si="119">SUM(O242:U242)</f>
        <v>0</v>
      </c>
      <c r="O242" s="399"/>
      <c r="P242" s="399"/>
      <c r="Q242" s="399"/>
      <c r="R242" s="399"/>
      <c r="S242" s="399"/>
      <c r="T242" s="399"/>
      <c r="U242" s="399"/>
      <c r="V242" s="163">
        <f t="shared" ref="V242:V245" si="120">SUM(X242:AA242)</f>
        <v>0</v>
      </c>
      <c r="W242" s="164" t="str">
        <f t="shared" ref="W242:W245" si="121">IF(ISERROR(V242/G242),"",V242/G242)</f>
        <v/>
      </c>
      <c r="X242" s="163"/>
      <c r="Y242" s="163"/>
      <c r="Z242" s="163"/>
      <c r="AA242" s="163"/>
    </row>
    <row r="243" spans="1:27" ht="20.100000000000001" hidden="1" customHeight="1">
      <c r="A243" s="172">
        <v>200618</v>
      </c>
      <c r="B243" s="174" t="s">
        <v>222</v>
      </c>
      <c r="C243" s="157" t="s">
        <v>211</v>
      </c>
      <c r="D243" s="139">
        <v>5.0599999999999996</v>
      </c>
      <c r="E243" s="139"/>
      <c r="F243" s="158"/>
      <c r="G243" s="159"/>
      <c r="H243" s="392">
        <f t="shared" si="118"/>
        <v>0</v>
      </c>
      <c r="I243" s="160"/>
      <c r="J243" s="161" t="str">
        <f t="array" ref="J243">IF(ISERROR(G243/I243),"",G243/I243)</f>
        <v/>
      </c>
      <c r="K243" s="162" t="str">
        <f t="array" ref="K243">IF(ISERROR(G243/L243),"",G243/L243)</f>
        <v/>
      </c>
      <c r="L243" s="160"/>
      <c r="M243" s="140" t="str">
        <f t="shared" si="114"/>
        <v/>
      </c>
      <c r="N243" s="161">
        <f t="shared" si="119"/>
        <v>0</v>
      </c>
      <c r="O243" s="399"/>
      <c r="P243" s="399"/>
      <c r="Q243" s="399"/>
      <c r="R243" s="399"/>
      <c r="S243" s="399"/>
      <c r="T243" s="399"/>
      <c r="U243" s="399"/>
      <c r="V243" s="163">
        <f t="shared" si="120"/>
        <v>0</v>
      </c>
      <c r="W243" s="164" t="str">
        <f t="shared" si="121"/>
        <v/>
      </c>
      <c r="X243" s="163"/>
      <c r="Y243" s="163"/>
      <c r="Z243" s="163"/>
      <c r="AA243" s="163"/>
    </row>
    <row r="244" spans="1:27" ht="20.100000000000001" hidden="1" customHeight="1">
      <c r="A244" s="172">
        <v>200619</v>
      </c>
      <c r="B244" s="174" t="s">
        <v>222</v>
      </c>
      <c r="C244" s="157" t="s">
        <v>201</v>
      </c>
      <c r="D244" s="139">
        <v>5.0599999999999996</v>
      </c>
      <c r="E244" s="139"/>
      <c r="F244" s="158"/>
      <c r="G244" s="159"/>
      <c r="H244" s="392">
        <f t="shared" si="118"/>
        <v>0</v>
      </c>
      <c r="I244" s="160"/>
      <c r="J244" s="161" t="str">
        <f t="array" ref="J244">IF(ISERROR(G244/I244),"",G244/I244)</f>
        <v/>
      </c>
      <c r="K244" s="162" t="str">
        <f t="array" ref="K244">IF(ISERROR(G244/L244),"",G244/L244)</f>
        <v/>
      </c>
      <c r="L244" s="160"/>
      <c r="M244" s="140" t="str">
        <f t="shared" si="114"/>
        <v/>
      </c>
      <c r="N244" s="161">
        <f t="shared" si="119"/>
        <v>0</v>
      </c>
      <c r="O244" s="399"/>
      <c r="P244" s="399"/>
      <c r="Q244" s="399"/>
      <c r="R244" s="399"/>
      <c r="S244" s="399"/>
      <c r="T244" s="399"/>
      <c r="U244" s="399"/>
      <c r="V244" s="163">
        <f t="shared" si="120"/>
        <v>0</v>
      </c>
      <c r="W244" s="164" t="str">
        <f t="shared" si="121"/>
        <v/>
      </c>
      <c r="X244" s="163"/>
      <c r="Y244" s="163"/>
      <c r="Z244" s="163"/>
      <c r="AA244" s="163"/>
    </row>
    <row r="245" spans="1:27" ht="20.100000000000001" hidden="1" customHeight="1">
      <c r="A245" s="172">
        <v>200620</v>
      </c>
      <c r="B245" s="174" t="s">
        <v>222</v>
      </c>
      <c r="C245" s="157" t="s">
        <v>194</v>
      </c>
      <c r="D245" s="139">
        <v>5.0599999999999996</v>
      </c>
      <c r="E245" s="139"/>
      <c r="F245" s="158"/>
      <c r="G245" s="159"/>
      <c r="H245" s="392">
        <f t="shared" si="118"/>
        <v>0</v>
      </c>
      <c r="I245" s="160"/>
      <c r="J245" s="161" t="str">
        <f t="array" ref="J245">IF(ISERROR(G245/I245),"",G245/I245)</f>
        <v/>
      </c>
      <c r="K245" s="162" t="str">
        <f t="array" ref="K245">IF(ISERROR(G245/L245),"",G245/L245)</f>
        <v/>
      </c>
      <c r="L245" s="160"/>
      <c r="M245" s="140" t="str">
        <f t="shared" si="114"/>
        <v/>
      </c>
      <c r="N245" s="161">
        <f t="shared" si="119"/>
        <v>0</v>
      </c>
      <c r="O245" s="399"/>
      <c r="P245" s="399"/>
      <c r="Q245" s="399"/>
      <c r="R245" s="399"/>
      <c r="S245" s="399"/>
      <c r="T245" s="399"/>
      <c r="U245" s="399"/>
      <c r="V245" s="163">
        <f t="shared" si="120"/>
        <v>0</v>
      </c>
      <c r="W245" s="164" t="str">
        <f t="shared" si="121"/>
        <v/>
      </c>
      <c r="X245" s="163"/>
      <c r="Y245" s="163"/>
      <c r="Z245" s="163"/>
      <c r="AA245" s="163"/>
    </row>
    <row r="246" spans="1:27" ht="20.100000000000001" hidden="1" customHeight="1">
      <c r="A246" s="172"/>
      <c r="B246" s="248" t="s">
        <v>398</v>
      </c>
      <c r="C246" s="232" t="s">
        <v>394</v>
      </c>
      <c r="D246" s="139"/>
      <c r="E246" s="139"/>
      <c r="F246" s="158"/>
      <c r="G246" s="159"/>
      <c r="H246" s="392"/>
      <c r="I246" s="160"/>
      <c r="J246" s="161"/>
      <c r="K246" s="162">
        <f t="array" ref="K246">IF(ISERROR(G246/L246),"",G246/L246)</f>
        <v>0</v>
      </c>
      <c r="L246" s="160">
        <v>24</v>
      </c>
      <c r="M246" s="140">
        <f t="shared" si="114"/>
        <v>0</v>
      </c>
      <c r="N246" s="161"/>
      <c r="O246" s="399"/>
      <c r="P246" s="399"/>
      <c r="Q246" s="399"/>
      <c r="R246" s="399"/>
      <c r="S246" s="399"/>
      <c r="T246" s="399"/>
      <c r="U246" s="399"/>
      <c r="V246" s="163"/>
      <c r="W246" s="164"/>
      <c r="X246" s="163"/>
      <c r="Y246" s="163"/>
      <c r="Z246" s="163"/>
      <c r="AA246" s="163"/>
    </row>
    <row r="247" spans="1:27" ht="20.100000000000001" hidden="1" customHeight="1">
      <c r="A247" s="172"/>
      <c r="B247" s="248" t="s">
        <v>398</v>
      </c>
      <c r="C247" s="232" t="s">
        <v>389</v>
      </c>
      <c r="D247" s="139"/>
      <c r="E247" s="139"/>
      <c r="F247" s="158"/>
      <c r="G247" s="159"/>
      <c r="H247" s="392"/>
      <c r="I247" s="160"/>
      <c r="J247" s="161"/>
      <c r="K247" s="162">
        <f t="array" ref="K247">IF(ISERROR(G247/L247),"",G247/L247)</f>
        <v>0</v>
      </c>
      <c r="L247" s="160">
        <v>24</v>
      </c>
      <c r="M247" s="140">
        <f t="shared" si="114"/>
        <v>0</v>
      </c>
      <c r="N247" s="161"/>
      <c r="O247" s="399"/>
      <c r="P247" s="399"/>
      <c r="Q247" s="399"/>
      <c r="R247" s="399"/>
      <c r="S247" s="399"/>
      <c r="T247" s="399"/>
      <c r="U247" s="399"/>
      <c r="V247" s="163"/>
      <c r="W247" s="164"/>
      <c r="X247" s="163"/>
      <c r="Y247" s="163"/>
      <c r="Z247" s="163"/>
      <c r="AA247" s="163"/>
    </row>
    <row r="248" spans="1:27" ht="20.100000000000001" hidden="1" customHeight="1">
      <c r="A248" s="172"/>
      <c r="B248" s="248" t="s">
        <v>398</v>
      </c>
      <c r="C248" s="232" t="s">
        <v>390</v>
      </c>
      <c r="D248" s="139"/>
      <c r="E248" s="139"/>
      <c r="F248" s="158"/>
      <c r="G248" s="159"/>
      <c r="H248" s="392"/>
      <c r="I248" s="160"/>
      <c r="J248" s="161"/>
      <c r="K248" s="162">
        <f t="array" ref="K248">IF(ISERROR(G248/L248),"",G248/L248)</f>
        <v>0</v>
      </c>
      <c r="L248" s="160">
        <v>24</v>
      </c>
      <c r="M248" s="140">
        <f t="shared" si="114"/>
        <v>0</v>
      </c>
      <c r="N248" s="161"/>
      <c r="O248" s="399"/>
      <c r="P248" s="399"/>
      <c r="Q248" s="399"/>
      <c r="R248" s="399"/>
      <c r="S248" s="399"/>
      <c r="T248" s="399"/>
      <c r="U248" s="399"/>
      <c r="V248" s="163"/>
      <c r="W248" s="164"/>
      <c r="X248" s="163"/>
      <c r="Y248" s="163"/>
      <c r="Z248" s="163"/>
      <c r="AA248" s="163"/>
    </row>
    <row r="249" spans="1:27" ht="20.100000000000001" hidden="1" customHeight="1">
      <c r="A249" s="172"/>
      <c r="B249" s="248" t="s">
        <v>398</v>
      </c>
      <c r="C249" s="232" t="s">
        <v>391</v>
      </c>
      <c r="D249" s="139"/>
      <c r="E249" s="139"/>
      <c r="F249" s="158"/>
      <c r="G249" s="159"/>
      <c r="H249" s="392"/>
      <c r="I249" s="160"/>
      <c r="J249" s="161"/>
      <c r="K249" s="162">
        <f t="array" ref="K249">IF(ISERROR(G249/L249),"",G249/L249)</f>
        <v>0</v>
      </c>
      <c r="L249" s="160">
        <v>24</v>
      </c>
      <c r="M249" s="140">
        <f t="shared" si="114"/>
        <v>0</v>
      </c>
      <c r="N249" s="161"/>
      <c r="O249" s="399"/>
      <c r="P249" s="399"/>
      <c r="Q249" s="399"/>
      <c r="R249" s="399"/>
      <c r="S249" s="399"/>
      <c r="T249" s="399"/>
      <c r="U249" s="399"/>
      <c r="V249" s="163"/>
      <c r="W249" s="164"/>
      <c r="X249" s="163"/>
      <c r="Y249" s="163"/>
      <c r="Z249" s="163"/>
      <c r="AA249" s="163"/>
    </row>
    <row r="250" spans="1:27" ht="20.100000000000001" hidden="1" customHeight="1">
      <c r="A250" s="172">
        <v>201074</v>
      </c>
      <c r="B250" s="248" t="s">
        <v>430</v>
      </c>
      <c r="C250" s="232" t="s">
        <v>432</v>
      </c>
      <c r="D250" s="139"/>
      <c r="E250" s="139"/>
      <c r="F250" s="158"/>
      <c r="G250" s="159"/>
      <c r="H250" s="392"/>
      <c r="I250" s="160"/>
      <c r="J250" s="161"/>
      <c r="K250" s="162"/>
      <c r="L250" s="160">
        <v>4</v>
      </c>
      <c r="M250" s="140"/>
      <c r="N250" s="161"/>
      <c r="O250" s="399"/>
      <c r="P250" s="399"/>
      <c r="Q250" s="399"/>
      <c r="R250" s="399"/>
      <c r="S250" s="399"/>
      <c r="T250" s="399"/>
      <c r="U250" s="399"/>
      <c r="V250" s="163"/>
      <c r="W250" s="164"/>
      <c r="X250" s="163"/>
      <c r="Y250" s="163"/>
      <c r="Z250" s="163"/>
      <c r="AA250" s="163"/>
    </row>
    <row r="251" spans="1:27" ht="20.100000000000001" hidden="1" customHeight="1">
      <c r="A251" s="172">
        <v>201075</v>
      </c>
      <c r="B251" s="248" t="s">
        <v>430</v>
      </c>
      <c r="C251" s="232" t="s">
        <v>434</v>
      </c>
      <c r="D251" s="139"/>
      <c r="E251" s="139"/>
      <c r="F251" s="158"/>
      <c r="G251" s="159"/>
      <c r="H251" s="392"/>
      <c r="I251" s="160"/>
      <c r="J251" s="161"/>
      <c r="K251" s="162"/>
      <c r="L251" s="160">
        <v>4</v>
      </c>
      <c r="M251" s="140"/>
      <c r="N251" s="161"/>
      <c r="O251" s="399"/>
      <c r="P251" s="399"/>
      <c r="Q251" s="399"/>
      <c r="R251" s="399"/>
      <c r="S251" s="399"/>
      <c r="T251" s="399"/>
      <c r="U251" s="399"/>
      <c r="V251" s="163"/>
      <c r="W251" s="164"/>
      <c r="X251" s="163"/>
      <c r="Y251" s="163"/>
      <c r="Z251" s="163"/>
      <c r="AA251" s="163"/>
    </row>
    <row r="252" spans="1:27" ht="20.100000000000001" hidden="1" customHeight="1">
      <c r="A252" s="172">
        <v>201076</v>
      </c>
      <c r="B252" s="248" t="s">
        <v>430</v>
      </c>
      <c r="C252" s="232" t="s">
        <v>436</v>
      </c>
      <c r="D252" s="139"/>
      <c r="E252" s="139"/>
      <c r="F252" s="158"/>
      <c r="G252" s="159"/>
      <c r="H252" s="392"/>
      <c r="I252" s="160"/>
      <c r="J252" s="161"/>
      <c r="K252" s="162"/>
      <c r="L252" s="160">
        <v>4</v>
      </c>
      <c r="M252" s="140"/>
      <c r="N252" s="161"/>
      <c r="O252" s="399"/>
      <c r="P252" s="399"/>
      <c r="Q252" s="399"/>
      <c r="R252" s="399"/>
      <c r="S252" s="399"/>
      <c r="T252" s="399"/>
      <c r="U252" s="399"/>
      <c r="V252" s="163"/>
      <c r="W252" s="164"/>
      <c r="X252" s="163"/>
      <c r="Y252" s="163"/>
      <c r="Z252" s="163"/>
      <c r="AA252" s="163"/>
    </row>
    <row r="253" spans="1:27" ht="20.100000000000001" hidden="1" customHeight="1">
      <c r="A253" s="172">
        <v>201071</v>
      </c>
      <c r="B253" s="174" t="s">
        <v>383</v>
      </c>
      <c r="C253" s="157" t="s">
        <v>356</v>
      </c>
      <c r="D253" s="139"/>
      <c r="E253" s="139"/>
      <c r="F253" s="158"/>
      <c r="G253" s="159"/>
      <c r="H253" s="392"/>
      <c r="I253" s="160"/>
      <c r="J253" s="161"/>
      <c r="K253" s="162"/>
      <c r="L253" s="160">
        <v>4</v>
      </c>
      <c r="M253" s="140"/>
      <c r="N253" s="161"/>
      <c r="O253" s="399"/>
      <c r="P253" s="399"/>
      <c r="Q253" s="399"/>
      <c r="R253" s="399"/>
      <c r="S253" s="399"/>
      <c r="T253" s="399"/>
      <c r="U253" s="399"/>
      <c r="V253" s="163"/>
      <c r="W253" s="164"/>
      <c r="X253" s="163"/>
      <c r="Y253" s="163"/>
      <c r="Z253" s="163"/>
      <c r="AA253" s="163"/>
    </row>
    <row r="254" spans="1:27" ht="20.100000000000001" hidden="1" customHeight="1">
      <c r="A254" s="172">
        <v>201072</v>
      </c>
      <c r="B254" s="174" t="s">
        <v>383</v>
      </c>
      <c r="C254" s="157" t="s">
        <v>358</v>
      </c>
      <c r="D254" s="139"/>
      <c r="E254" s="139"/>
      <c r="F254" s="158"/>
      <c r="G254" s="159"/>
      <c r="H254" s="392"/>
      <c r="I254" s="160"/>
      <c r="J254" s="161"/>
      <c r="K254" s="162"/>
      <c r="L254" s="160">
        <v>4</v>
      </c>
      <c r="M254" s="140"/>
      <c r="N254" s="161"/>
      <c r="O254" s="399"/>
      <c r="P254" s="399"/>
      <c r="Q254" s="399"/>
      <c r="R254" s="399"/>
      <c r="S254" s="399"/>
      <c r="T254" s="399"/>
      <c r="U254" s="399"/>
      <c r="V254" s="163"/>
      <c r="W254" s="164"/>
      <c r="X254" s="163"/>
      <c r="Y254" s="163"/>
      <c r="Z254" s="163"/>
      <c r="AA254" s="163"/>
    </row>
    <row r="255" spans="1:27" ht="20.100000000000001" hidden="1" customHeight="1">
      <c r="A255" s="172">
        <v>201073</v>
      </c>
      <c r="B255" s="174" t="s">
        <v>383</v>
      </c>
      <c r="C255" s="157" t="s">
        <v>360</v>
      </c>
      <c r="D255" s="139"/>
      <c r="E255" s="139"/>
      <c r="F255" s="158"/>
      <c r="G255" s="159"/>
      <c r="H255" s="392"/>
      <c r="I255" s="160"/>
      <c r="J255" s="161"/>
      <c r="K255" s="162"/>
      <c r="L255" s="160">
        <v>4</v>
      </c>
      <c r="M255" s="140"/>
      <c r="N255" s="161"/>
      <c r="O255" s="399"/>
      <c r="P255" s="399"/>
      <c r="Q255" s="399"/>
      <c r="R255" s="399"/>
      <c r="S255" s="399"/>
      <c r="T255" s="399"/>
      <c r="U255" s="399"/>
      <c r="V255" s="163"/>
      <c r="W255" s="164"/>
      <c r="X255" s="163"/>
      <c r="Y255" s="163"/>
      <c r="Z255" s="163"/>
      <c r="AA255" s="163"/>
    </row>
    <row r="256" spans="1:27" ht="20.100000000000001" customHeight="1">
      <c r="A256" s="476" t="s">
        <v>223</v>
      </c>
      <c r="B256" s="476"/>
      <c r="C256" s="400" t="s">
        <v>209</v>
      </c>
      <c r="D256" s="177"/>
      <c r="E256" s="177"/>
      <c r="F256" s="178"/>
      <c r="G256" s="179">
        <f>SUM(G199:G255)</f>
        <v>0</v>
      </c>
      <c r="H256" s="180">
        <f>SUM(H199:H255)</f>
        <v>0</v>
      </c>
      <c r="I256" s="180">
        <f>SUM(I199:I255)</f>
        <v>0</v>
      </c>
      <c r="J256" s="161" t="str">
        <f t="array" ref="J256">IF(ISERROR(G256/I256),"",G256/I256)</f>
        <v/>
      </c>
      <c r="K256" s="180">
        <f>SUM(K199:K255)</f>
        <v>0</v>
      </c>
      <c r="L256" s="181"/>
      <c r="M256" s="185">
        <f t="shared" ref="M256:V256" si="122">SUM(M199:M255)</f>
        <v>0</v>
      </c>
      <c r="N256" s="180">
        <f t="shared" si="122"/>
        <v>0</v>
      </c>
      <c r="O256" s="182">
        <f t="shared" si="122"/>
        <v>0</v>
      </c>
      <c r="P256" s="182">
        <f t="shared" si="122"/>
        <v>0</v>
      </c>
      <c r="Q256" s="182">
        <f t="shared" si="122"/>
        <v>0</v>
      </c>
      <c r="R256" s="182">
        <f t="shared" si="122"/>
        <v>0</v>
      </c>
      <c r="S256" s="182">
        <f t="shared" si="122"/>
        <v>0</v>
      </c>
      <c r="T256" s="182">
        <f t="shared" si="122"/>
        <v>0</v>
      </c>
      <c r="U256" s="182">
        <f t="shared" si="122"/>
        <v>0</v>
      </c>
      <c r="V256" s="183">
        <f t="shared" si="122"/>
        <v>0</v>
      </c>
      <c r="W256" s="164" t="str">
        <f t="shared" ref="W256:W263" si="123">IF(ISERROR(V256/G256),"",V256/G256)</f>
        <v/>
      </c>
      <c r="X256" s="183">
        <f>SUM(X199:X255)</f>
        <v>0</v>
      </c>
      <c r="Y256" s="183">
        <f>SUM(Y199:Y255)</f>
        <v>0</v>
      </c>
      <c r="Z256" s="183">
        <f>SUM(Z199:Z255)</f>
        <v>0</v>
      </c>
      <c r="AA256" s="183">
        <f>SUM(AA199:AA255)</f>
        <v>0</v>
      </c>
    </row>
    <row r="257" spans="1:27" ht="20.100000000000001" hidden="1" customHeight="1">
      <c r="A257" s="157">
        <v>200065</v>
      </c>
      <c r="B257" s="391" t="s">
        <v>224</v>
      </c>
      <c r="C257" s="157" t="s">
        <v>186</v>
      </c>
      <c r="D257" s="139">
        <v>5.03</v>
      </c>
      <c r="E257" s="139"/>
      <c r="F257" s="158"/>
      <c r="G257" s="159"/>
      <c r="H257" s="392">
        <f t="shared" ref="H257:H290" si="124">D257*G257</f>
        <v>0</v>
      </c>
      <c r="I257" s="160"/>
      <c r="J257" s="161" t="str">
        <f t="array" ref="J257">IF(ISERROR(G257/I257),"",G257/I257)</f>
        <v/>
      </c>
      <c r="K257" s="162">
        <f t="array" ref="K257">IF(ISERROR(G257/L257),"",G257/L257)</f>
        <v>0</v>
      </c>
      <c r="L257" s="160">
        <v>8.8000000000000007</v>
      </c>
      <c r="M257" s="140">
        <f t="shared" ref="M257:M264" si="125">IF(ISERROR(I257-K257),"",I257-K257)</f>
        <v>0</v>
      </c>
      <c r="N257" s="161">
        <f t="shared" ref="N257:N264" si="126">SUM(O257:U257)</f>
        <v>0</v>
      </c>
      <c r="O257" s="399"/>
      <c r="P257" s="399"/>
      <c r="Q257" s="399"/>
      <c r="R257" s="399"/>
      <c r="S257" s="399"/>
      <c r="T257" s="399"/>
      <c r="U257" s="399"/>
      <c r="V257" s="163">
        <f t="shared" ref="V257:V263" si="127">SUM(X257:AA257)</f>
        <v>0</v>
      </c>
      <c r="W257" s="164" t="str">
        <f t="shared" si="123"/>
        <v/>
      </c>
      <c r="X257" s="163"/>
      <c r="Y257" s="163"/>
      <c r="Z257" s="163"/>
      <c r="AA257" s="163"/>
    </row>
    <row r="258" spans="1:27" ht="20.100000000000001" hidden="1" customHeight="1">
      <c r="A258" s="157">
        <v>200067</v>
      </c>
      <c r="B258" s="391" t="s">
        <v>224</v>
      </c>
      <c r="C258" s="157" t="s">
        <v>193</v>
      </c>
      <c r="D258" s="139">
        <v>5.03</v>
      </c>
      <c r="E258" s="139"/>
      <c r="F258" s="158"/>
      <c r="G258" s="159"/>
      <c r="H258" s="392">
        <f t="shared" si="124"/>
        <v>0</v>
      </c>
      <c r="I258" s="160"/>
      <c r="J258" s="161" t="str">
        <f t="array" ref="J258">IF(ISERROR(G258/I258),"",G258/I258)</f>
        <v/>
      </c>
      <c r="K258" s="162">
        <f t="array" ref="K258">IF(ISERROR(G258/L258),"",G258/L258)</f>
        <v>0</v>
      </c>
      <c r="L258" s="160">
        <v>8.8000000000000007</v>
      </c>
      <c r="M258" s="140">
        <f t="shared" si="125"/>
        <v>0</v>
      </c>
      <c r="N258" s="161">
        <f t="shared" si="126"/>
        <v>0</v>
      </c>
      <c r="O258" s="399"/>
      <c r="P258" s="399"/>
      <c r="Q258" s="399"/>
      <c r="R258" s="399"/>
      <c r="S258" s="399"/>
      <c r="T258" s="399"/>
      <c r="U258" s="399"/>
      <c r="V258" s="163">
        <f t="shared" si="127"/>
        <v>0</v>
      </c>
      <c r="W258" s="164" t="str">
        <f t="shared" si="123"/>
        <v/>
      </c>
      <c r="X258" s="163"/>
      <c r="Y258" s="163"/>
      <c r="Z258" s="163"/>
      <c r="AA258" s="163"/>
    </row>
    <row r="259" spans="1:27" ht="20.100000000000001" hidden="1" customHeight="1">
      <c r="A259" s="157">
        <v>200068</v>
      </c>
      <c r="B259" s="391" t="s">
        <v>224</v>
      </c>
      <c r="C259" s="157" t="s">
        <v>211</v>
      </c>
      <c r="D259" s="139">
        <v>5.03</v>
      </c>
      <c r="E259" s="139"/>
      <c r="F259" s="158"/>
      <c r="G259" s="159"/>
      <c r="H259" s="392">
        <f t="shared" si="124"/>
        <v>0</v>
      </c>
      <c r="I259" s="160"/>
      <c r="J259" s="161" t="str">
        <f t="array" ref="J259">IF(ISERROR(G259/I259),"",G259/I259)</f>
        <v/>
      </c>
      <c r="K259" s="162">
        <f t="array" ref="K259">IF(ISERROR(G259/L259),"",G259/L259)</f>
        <v>0</v>
      </c>
      <c r="L259" s="160">
        <v>8.8000000000000007</v>
      </c>
      <c r="M259" s="140">
        <f t="shared" si="125"/>
        <v>0</v>
      </c>
      <c r="N259" s="161">
        <f t="shared" si="126"/>
        <v>0</v>
      </c>
      <c r="O259" s="399"/>
      <c r="P259" s="399"/>
      <c r="Q259" s="399"/>
      <c r="R259" s="399"/>
      <c r="S259" s="399"/>
      <c r="T259" s="399"/>
      <c r="U259" s="399"/>
      <c r="V259" s="163">
        <f t="shared" si="127"/>
        <v>0</v>
      </c>
      <c r="W259" s="164" t="str">
        <f t="shared" si="123"/>
        <v/>
      </c>
      <c r="X259" s="163"/>
      <c r="Y259" s="163"/>
      <c r="Z259" s="163"/>
      <c r="AA259" s="163"/>
    </row>
    <row r="260" spans="1:27" ht="20.100000000000001" hidden="1" customHeight="1">
      <c r="A260" s="186">
        <v>200064</v>
      </c>
      <c r="B260" s="187" t="s">
        <v>225</v>
      </c>
      <c r="C260" s="157" t="s">
        <v>186</v>
      </c>
      <c r="D260" s="139">
        <v>5.03</v>
      </c>
      <c r="E260" s="139"/>
      <c r="F260" s="158"/>
      <c r="G260" s="159"/>
      <c r="H260" s="392">
        <f t="shared" si="124"/>
        <v>0</v>
      </c>
      <c r="I260" s="160"/>
      <c r="J260" s="161" t="str">
        <f t="array" ref="J260">IF(ISERROR(G260/I260),"",G260/I260)</f>
        <v/>
      </c>
      <c r="K260" s="162">
        <f t="array" ref="K260">IF(ISERROR(G260/L260),"",G260/L260)</f>
        <v>0</v>
      </c>
      <c r="L260" s="160">
        <v>9.3000000000000007</v>
      </c>
      <c r="M260" s="140">
        <f t="shared" si="125"/>
        <v>0</v>
      </c>
      <c r="N260" s="161">
        <f t="shared" si="126"/>
        <v>0</v>
      </c>
      <c r="O260" s="399"/>
      <c r="P260" s="399"/>
      <c r="Q260" s="399"/>
      <c r="R260" s="399"/>
      <c r="S260" s="399"/>
      <c r="T260" s="399"/>
      <c r="U260" s="399"/>
      <c r="V260" s="163">
        <f t="shared" si="127"/>
        <v>0</v>
      </c>
      <c r="W260" s="164" t="str">
        <f t="shared" si="123"/>
        <v/>
      </c>
      <c r="X260" s="163"/>
      <c r="Y260" s="163"/>
      <c r="Z260" s="163"/>
      <c r="AA260" s="163"/>
    </row>
    <row r="261" spans="1:27" ht="20.100000000000001" hidden="1" customHeight="1">
      <c r="A261" s="186">
        <v>200058</v>
      </c>
      <c r="B261" s="187" t="s">
        <v>225</v>
      </c>
      <c r="C261" s="157" t="s">
        <v>210</v>
      </c>
      <c r="D261" s="139">
        <v>5.03</v>
      </c>
      <c r="E261" s="139"/>
      <c r="F261" s="158"/>
      <c r="G261" s="159"/>
      <c r="H261" s="392">
        <f t="shared" si="124"/>
        <v>0</v>
      </c>
      <c r="I261" s="160"/>
      <c r="J261" s="161" t="str">
        <f t="array" ref="J261">IF(ISERROR(G261/I261),"",G261/I261)</f>
        <v/>
      </c>
      <c r="K261" s="162">
        <f t="array" ref="K261">IF(ISERROR(G261/L261),"",G261/L261)</f>
        <v>0</v>
      </c>
      <c r="L261" s="160">
        <v>9.3000000000000007</v>
      </c>
      <c r="M261" s="140">
        <f t="shared" si="125"/>
        <v>0</v>
      </c>
      <c r="N261" s="161">
        <f t="shared" si="126"/>
        <v>0</v>
      </c>
      <c r="O261" s="399"/>
      <c r="P261" s="399"/>
      <c r="Q261" s="399"/>
      <c r="R261" s="399"/>
      <c r="S261" s="399"/>
      <c r="T261" s="399"/>
      <c r="U261" s="399"/>
      <c r="V261" s="163">
        <f t="shared" si="127"/>
        <v>0</v>
      </c>
      <c r="W261" s="164" t="str">
        <f t="shared" si="123"/>
        <v/>
      </c>
      <c r="X261" s="163"/>
      <c r="Y261" s="163"/>
      <c r="Z261" s="163"/>
      <c r="AA261" s="163"/>
    </row>
    <row r="262" spans="1:27" ht="20.100000000000001" hidden="1" customHeight="1">
      <c r="A262" s="186">
        <v>200061</v>
      </c>
      <c r="B262" s="187" t="s">
        <v>225</v>
      </c>
      <c r="C262" s="157" t="s">
        <v>193</v>
      </c>
      <c r="D262" s="139">
        <v>5.03</v>
      </c>
      <c r="E262" s="139"/>
      <c r="F262" s="158"/>
      <c r="G262" s="159"/>
      <c r="H262" s="392">
        <f t="shared" si="124"/>
        <v>0</v>
      </c>
      <c r="I262" s="160"/>
      <c r="J262" s="161" t="str">
        <f t="array" ref="J262">IF(ISERROR(G262/I262),"",G262/I262)</f>
        <v/>
      </c>
      <c r="K262" s="162">
        <f t="array" ref="K262">IF(ISERROR(G262/L262),"",G262/L262)</f>
        <v>0</v>
      </c>
      <c r="L262" s="160">
        <v>9.3000000000000007</v>
      </c>
      <c r="M262" s="140">
        <f t="shared" si="125"/>
        <v>0</v>
      </c>
      <c r="N262" s="161">
        <f t="shared" si="126"/>
        <v>0</v>
      </c>
      <c r="O262" s="399"/>
      <c r="P262" s="399"/>
      <c r="Q262" s="399"/>
      <c r="R262" s="399"/>
      <c r="S262" s="399"/>
      <c r="T262" s="399"/>
      <c r="U262" s="399"/>
      <c r="V262" s="163">
        <f t="shared" si="127"/>
        <v>0</v>
      </c>
      <c r="W262" s="164" t="str">
        <f t="shared" si="123"/>
        <v/>
      </c>
      <c r="X262" s="163"/>
      <c r="Y262" s="163"/>
      <c r="Z262" s="163"/>
      <c r="AA262" s="163"/>
    </row>
    <row r="263" spans="1:27" ht="20.100000000000001" hidden="1" customHeight="1">
      <c r="A263" s="186">
        <v>200060</v>
      </c>
      <c r="B263" s="187" t="s">
        <v>225</v>
      </c>
      <c r="C263" s="157" t="s">
        <v>202</v>
      </c>
      <c r="D263" s="139">
        <v>5.03</v>
      </c>
      <c r="E263" s="139"/>
      <c r="F263" s="158"/>
      <c r="G263" s="159"/>
      <c r="H263" s="392">
        <f t="shared" si="124"/>
        <v>0</v>
      </c>
      <c r="I263" s="160"/>
      <c r="J263" s="161" t="str">
        <f t="array" ref="J263">IF(ISERROR(G263/I263),"",G263/I263)</f>
        <v/>
      </c>
      <c r="K263" s="162">
        <f t="array" ref="K263">IF(ISERROR(G263/L263),"",G263/L263)</f>
        <v>0</v>
      </c>
      <c r="L263" s="160">
        <v>9.3000000000000007</v>
      </c>
      <c r="M263" s="140">
        <f t="shared" si="125"/>
        <v>0</v>
      </c>
      <c r="N263" s="161">
        <f t="shared" si="126"/>
        <v>0</v>
      </c>
      <c r="O263" s="399"/>
      <c r="P263" s="399"/>
      <c r="Q263" s="399"/>
      <c r="R263" s="399"/>
      <c r="S263" s="399"/>
      <c r="T263" s="399"/>
      <c r="U263" s="399"/>
      <c r="V263" s="163">
        <f t="shared" si="127"/>
        <v>0</v>
      </c>
      <c r="W263" s="164" t="str">
        <f t="shared" si="123"/>
        <v/>
      </c>
      <c r="X263" s="163"/>
      <c r="Y263" s="163"/>
      <c r="Z263" s="163"/>
      <c r="AA263" s="163"/>
    </row>
    <row r="264" spans="1:27" ht="20.100000000000001" hidden="1" customHeight="1">
      <c r="A264" s="186">
        <v>300389</v>
      </c>
      <c r="B264" s="187" t="s">
        <v>226</v>
      </c>
      <c r="C264" s="157" t="s">
        <v>227</v>
      </c>
      <c r="D264" s="139">
        <v>5.03</v>
      </c>
      <c r="E264" s="139"/>
      <c r="F264" s="158"/>
      <c r="G264" s="159"/>
      <c r="H264" s="392">
        <f t="shared" si="124"/>
        <v>0</v>
      </c>
      <c r="I264" s="160"/>
      <c r="J264" s="161"/>
      <c r="K264" s="162">
        <f t="array" ref="K264">IF(ISERROR(G264/L264),"",G264/L264)</f>
        <v>0</v>
      </c>
      <c r="L264" s="160">
        <v>9.3000000000000007</v>
      </c>
      <c r="M264" s="140">
        <f t="shared" si="125"/>
        <v>0</v>
      </c>
      <c r="N264" s="161">
        <f t="shared" si="126"/>
        <v>0</v>
      </c>
      <c r="O264" s="399"/>
      <c r="P264" s="399"/>
      <c r="Q264" s="399"/>
      <c r="R264" s="399"/>
      <c r="S264" s="399"/>
      <c r="T264" s="399"/>
      <c r="U264" s="399"/>
      <c r="V264" s="163"/>
      <c r="W264" s="164"/>
      <c r="X264" s="163"/>
      <c r="Y264" s="163"/>
      <c r="Z264" s="163"/>
      <c r="AA264" s="163"/>
    </row>
    <row r="265" spans="1:27" ht="20.100000000000001" hidden="1" customHeight="1">
      <c r="A265" s="186">
        <v>200556</v>
      </c>
      <c r="B265" s="187" t="s">
        <v>228</v>
      </c>
      <c r="C265" s="157" t="s">
        <v>186</v>
      </c>
      <c r="D265" s="139">
        <v>5.03</v>
      </c>
      <c r="E265" s="139"/>
      <c r="F265" s="158"/>
      <c r="G265" s="188"/>
      <c r="H265" s="392">
        <f t="shared" si="124"/>
        <v>0</v>
      </c>
      <c r="I265" s="160"/>
      <c r="J265" s="161" t="str">
        <f t="array" ref="J265">IF(ISERROR(G265/I265),"",G265/I265)</f>
        <v/>
      </c>
      <c r="K265" s="162">
        <f t="array" ref="K265">IF(ISERROR(G265/L265),"",G265/L265)</f>
        <v>0</v>
      </c>
      <c r="L265" s="160">
        <v>8</v>
      </c>
      <c r="M265" s="140">
        <f>IF(ISERROR(I265-K265),"",I265-K265)</f>
        <v>0</v>
      </c>
      <c r="N265" s="161">
        <f>SUM(O265:U265)</f>
        <v>0</v>
      </c>
      <c r="O265" s="399"/>
      <c r="P265" s="399"/>
      <c r="Q265" s="399"/>
      <c r="R265" s="399"/>
      <c r="S265" s="399"/>
      <c r="T265" s="399"/>
      <c r="U265" s="399"/>
      <c r="V265" s="163">
        <f>SUM(X265:AA265)</f>
        <v>0</v>
      </c>
      <c r="W265" s="164" t="str">
        <f>IF(ISERROR(V265/G265),"",V265/G265)</f>
        <v/>
      </c>
      <c r="X265" s="163"/>
      <c r="Y265" s="163"/>
      <c r="Z265" s="163"/>
      <c r="AA265" s="163"/>
    </row>
    <row r="266" spans="1:27" ht="20.100000000000001" hidden="1" customHeight="1">
      <c r="A266" s="186">
        <v>200557</v>
      </c>
      <c r="B266" s="187" t="s">
        <v>228</v>
      </c>
      <c r="C266" s="157" t="s">
        <v>188</v>
      </c>
      <c r="D266" s="139">
        <v>5.03</v>
      </c>
      <c r="E266" s="139"/>
      <c r="F266" s="158"/>
      <c r="G266" s="159"/>
      <c r="H266" s="392">
        <f t="shared" si="124"/>
        <v>0</v>
      </c>
      <c r="I266" s="160"/>
      <c r="J266" s="161" t="str">
        <f t="array" ref="J266">IF(ISERROR(G266/I266),"",G266/I266)</f>
        <v/>
      </c>
      <c r="K266" s="162">
        <f t="array" ref="K266">IF(ISERROR(G266/L266),"",G266/L266)</f>
        <v>0</v>
      </c>
      <c r="L266" s="160">
        <v>8</v>
      </c>
      <c r="M266" s="140">
        <f>IF(ISERROR(I266-K266),"",I266-K266)</f>
        <v>0</v>
      </c>
      <c r="N266" s="161">
        <f>SUM(O266:U266)</f>
        <v>0</v>
      </c>
      <c r="O266" s="399"/>
      <c r="P266" s="399"/>
      <c r="Q266" s="399"/>
      <c r="R266" s="399"/>
      <c r="S266" s="399"/>
      <c r="T266" s="399"/>
      <c r="U266" s="399"/>
      <c r="V266" s="163">
        <f>SUM(X266:AA266)</f>
        <v>0</v>
      </c>
      <c r="W266" s="164" t="str">
        <f>IF(ISERROR(V266/G266),"",V266/G266)</f>
        <v/>
      </c>
      <c r="X266" s="163"/>
      <c r="Y266" s="163"/>
      <c r="Z266" s="163"/>
      <c r="AA266" s="163"/>
    </row>
    <row r="267" spans="1:27" ht="20.100000000000001" hidden="1" customHeight="1">
      <c r="A267" s="186">
        <v>200558</v>
      </c>
      <c r="B267" s="187" t="s">
        <v>228</v>
      </c>
      <c r="C267" s="157" t="s">
        <v>193</v>
      </c>
      <c r="D267" s="139">
        <v>5.03</v>
      </c>
      <c r="E267" s="139"/>
      <c r="F267" s="158"/>
      <c r="G267" s="159"/>
      <c r="H267" s="392">
        <f t="shared" si="124"/>
        <v>0</v>
      </c>
      <c r="I267" s="160"/>
      <c r="J267" s="161" t="str">
        <f t="array" ref="J267">IF(ISERROR(G267/I267),"",G267/I267)</f>
        <v/>
      </c>
      <c r="K267" s="162">
        <f t="array" ref="K267">IF(ISERROR(G267/L267),"",G267/L267)</f>
        <v>0</v>
      </c>
      <c r="L267" s="160">
        <v>8</v>
      </c>
      <c r="M267" s="140">
        <f>IF(ISERROR(I267-K267),"",I267-K267)</f>
        <v>0</v>
      </c>
      <c r="N267" s="161">
        <f>SUM(O267:U267)</f>
        <v>0</v>
      </c>
      <c r="O267" s="399"/>
      <c r="P267" s="399"/>
      <c r="Q267" s="399"/>
      <c r="R267" s="399"/>
      <c r="S267" s="399"/>
      <c r="T267" s="399"/>
      <c r="U267" s="399"/>
      <c r="V267" s="163">
        <f>SUM(X267:AA267)</f>
        <v>0</v>
      </c>
      <c r="W267" s="164" t="str">
        <f>IF(ISERROR(V267/G267),"",V267/G267)</f>
        <v/>
      </c>
      <c r="X267" s="163"/>
      <c r="Y267" s="163"/>
      <c r="Z267" s="163"/>
      <c r="AA267" s="163"/>
    </row>
    <row r="268" spans="1:27" ht="20.100000000000001" hidden="1" customHeight="1">
      <c r="A268" s="186">
        <v>200559</v>
      </c>
      <c r="B268" s="187" t="s">
        <v>228</v>
      </c>
      <c r="C268" s="246" t="s">
        <v>90</v>
      </c>
      <c r="D268" s="139">
        <v>5.03</v>
      </c>
      <c r="E268" s="139"/>
      <c r="F268" s="158"/>
      <c r="G268" s="159"/>
      <c r="H268" s="392">
        <f t="shared" si="124"/>
        <v>0</v>
      </c>
      <c r="I268" s="160"/>
      <c r="J268" s="161" t="str">
        <f t="array" ref="J268">IF(ISERROR(G268/I268),"",G268/I268)</f>
        <v/>
      </c>
      <c r="K268" s="162">
        <f t="array" ref="K268">IF(ISERROR(G268/L268),"",G268/L268)</f>
        <v>0</v>
      </c>
      <c r="L268" s="160">
        <v>8</v>
      </c>
      <c r="M268" s="140">
        <f>IF(ISERROR(I268-K268),"",I268-K268)</f>
        <v>0</v>
      </c>
      <c r="N268" s="161">
        <f>SUM(O268:U268)</f>
        <v>0</v>
      </c>
      <c r="O268" s="399"/>
      <c r="P268" s="399"/>
      <c r="Q268" s="399"/>
      <c r="R268" s="399"/>
      <c r="S268" s="399"/>
      <c r="T268" s="399"/>
      <c r="U268" s="399"/>
      <c r="V268" s="163">
        <f>SUM(X268:AA268)</f>
        <v>0</v>
      </c>
      <c r="W268" s="164" t="str">
        <f>IF(ISERROR(V268/G268),"",V268/G268)</f>
        <v/>
      </c>
      <c r="X268" s="163"/>
      <c r="Y268" s="163"/>
      <c r="Z268" s="163"/>
      <c r="AA268" s="163"/>
    </row>
    <row r="269" spans="1:27" ht="20.100000000000001" hidden="1" customHeight="1">
      <c r="A269" s="186">
        <v>200556</v>
      </c>
      <c r="B269" s="187" t="s">
        <v>229</v>
      </c>
      <c r="C269" s="157" t="s">
        <v>186</v>
      </c>
      <c r="D269" s="139">
        <v>5.03</v>
      </c>
      <c r="E269" s="139"/>
      <c r="F269" s="158"/>
      <c r="G269" s="159"/>
      <c r="H269" s="392">
        <f t="shared" si="124"/>
        <v>0</v>
      </c>
      <c r="I269" s="160"/>
      <c r="J269" s="161" t="str">
        <f t="array" ref="J269">IF(ISERROR(G269/I269),"",G269/I269)</f>
        <v/>
      </c>
      <c r="K269" s="162">
        <f t="array" ref="K269">IF(ISERROR(G269/L269),"",G269/L269)</f>
        <v>0</v>
      </c>
      <c r="L269" s="160">
        <v>10</v>
      </c>
      <c r="M269" s="140">
        <f t="shared" ref="M269:M284" si="128">IF(ISERROR(I269-K269),"",I269-K269)</f>
        <v>0</v>
      </c>
      <c r="N269" s="161">
        <f t="shared" ref="N269:N284" si="129">SUM(O269:U269)</f>
        <v>0</v>
      </c>
      <c r="O269" s="399"/>
      <c r="P269" s="399"/>
      <c r="Q269" s="399"/>
      <c r="R269" s="399"/>
      <c r="S269" s="399"/>
      <c r="T269" s="399"/>
      <c r="U269" s="399"/>
      <c r="V269" s="163">
        <f t="shared" ref="V269:V272" si="130">SUM(X269:AA269)</f>
        <v>0</v>
      </c>
      <c r="W269" s="164" t="str">
        <f t="shared" ref="W269:W276" si="131">IF(ISERROR(V269/G269),"",V269/G269)</f>
        <v/>
      </c>
      <c r="X269" s="163"/>
      <c r="Y269" s="163"/>
      <c r="Z269" s="163"/>
      <c r="AA269" s="163"/>
    </row>
    <row r="270" spans="1:27" ht="20.100000000000001" hidden="1" customHeight="1">
      <c r="A270" s="186">
        <v>200557</v>
      </c>
      <c r="B270" s="187" t="s">
        <v>229</v>
      </c>
      <c r="C270" s="157" t="s">
        <v>210</v>
      </c>
      <c r="D270" s="139">
        <v>5.03</v>
      </c>
      <c r="E270" s="139"/>
      <c r="F270" s="158"/>
      <c r="G270" s="159"/>
      <c r="H270" s="392">
        <f t="shared" si="124"/>
        <v>0</v>
      </c>
      <c r="I270" s="160"/>
      <c r="J270" s="161" t="str">
        <f t="array" ref="J270">IF(ISERROR(G270/I270),"",G270/I270)</f>
        <v/>
      </c>
      <c r="K270" s="162" t="str">
        <f t="array" ref="K270">IF(ISERROR(G270/L270),"",G270/L270)</f>
        <v/>
      </c>
      <c r="L270" s="160"/>
      <c r="M270" s="140" t="str">
        <f t="shared" si="128"/>
        <v/>
      </c>
      <c r="N270" s="161">
        <f t="shared" si="129"/>
        <v>0</v>
      </c>
      <c r="O270" s="399"/>
      <c r="P270" s="399"/>
      <c r="Q270" s="399"/>
      <c r="R270" s="399"/>
      <c r="S270" s="399"/>
      <c r="T270" s="399"/>
      <c r="U270" s="399"/>
      <c r="V270" s="163">
        <f t="shared" si="130"/>
        <v>0</v>
      </c>
      <c r="W270" s="164" t="str">
        <f t="shared" si="131"/>
        <v/>
      </c>
      <c r="X270" s="163"/>
      <c r="Y270" s="163"/>
      <c r="Z270" s="163"/>
      <c r="AA270" s="163"/>
    </row>
    <row r="271" spans="1:27" ht="20.100000000000001" hidden="1" customHeight="1">
      <c r="A271" s="186">
        <v>200558</v>
      </c>
      <c r="B271" s="187" t="s">
        <v>229</v>
      </c>
      <c r="C271" s="157" t="s">
        <v>193</v>
      </c>
      <c r="D271" s="139">
        <v>5.03</v>
      </c>
      <c r="E271" s="139"/>
      <c r="F271" s="158"/>
      <c r="G271" s="159"/>
      <c r="H271" s="392">
        <f t="shared" si="124"/>
        <v>0</v>
      </c>
      <c r="I271" s="160"/>
      <c r="J271" s="161" t="str">
        <f t="array" ref="J271">IF(ISERROR(G271/I271),"",G271/I271)</f>
        <v/>
      </c>
      <c r="K271" s="162" t="str">
        <f t="array" ref="K271">IF(ISERROR(G271/L271),"",G271/L271)</f>
        <v/>
      </c>
      <c r="L271" s="160"/>
      <c r="M271" s="140" t="str">
        <f t="shared" si="128"/>
        <v/>
      </c>
      <c r="N271" s="161">
        <f t="shared" si="129"/>
        <v>0</v>
      </c>
      <c r="O271" s="399"/>
      <c r="P271" s="399"/>
      <c r="Q271" s="399"/>
      <c r="R271" s="399"/>
      <c r="S271" s="399"/>
      <c r="T271" s="399"/>
      <c r="U271" s="399"/>
      <c r="V271" s="163">
        <f t="shared" si="130"/>
        <v>0</v>
      </c>
      <c r="W271" s="164" t="str">
        <f t="shared" si="131"/>
        <v/>
      </c>
      <c r="X271" s="163"/>
      <c r="Y271" s="163"/>
      <c r="Z271" s="163"/>
      <c r="AA271" s="163"/>
    </row>
    <row r="272" spans="1:27" ht="20.100000000000001" hidden="1" customHeight="1">
      <c r="A272" s="186">
        <v>200559</v>
      </c>
      <c r="B272" s="187" t="s">
        <v>229</v>
      </c>
      <c r="C272" s="157" t="s">
        <v>202</v>
      </c>
      <c r="D272" s="139">
        <v>5.03</v>
      </c>
      <c r="E272" s="139"/>
      <c r="F272" s="158"/>
      <c r="G272" s="159"/>
      <c r="H272" s="392">
        <f t="shared" si="124"/>
        <v>0</v>
      </c>
      <c r="I272" s="160"/>
      <c r="J272" s="161" t="str">
        <f t="array" ref="J272">IF(ISERROR(G272/I272),"",G272/I272)</f>
        <v/>
      </c>
      <c r="K272" s="162" t="str">
        <f t="array" ref="K272">IF(ISERROR(G272/L272),"",G272/L272)</f>
        <v/>
      </c>
      <c r="L272" s="160"/>
      <c r="M272" s="140" t="str">
        <f t="shared" si="128"/>
        <v/>
      </c>
      <c r="N272" s="161">
        <f t="shared" si="129"/>
        <v>0</v>
      </c>
      <c r="O272" s="399"/>
      <c r="P272" s="399"/>
      <c r="Q272" s="399"/>
      <c r="R272" s="399"/>
      <c r="S272" s="399"/>
      <c r="T272" s="399"/>
      <c r="U272" s="399"/>
      <c r="V272" s="163">
        <f t="shared" si="130"/>
        <v>0</v>
      </c>
      <c r="W272" s="164" t="str">
        <f t="shared" si="131"/>
        <v/>
      </c>
      <c r="X272" s="163"/>
      <c r="Y272" s="163"/>
      <c r="Z272" s="163"/>
      <c r="AA272" s="163"/>
    </row>
    <row r="273" spans="1:27" ht="20.100000000000001" hidden="1" customHeight="1">
      <c r="A273" s="157">
        <v>200947</v>
      </c>
      <c r="B273" s="391" t="s">
        <v>231</v>
      </c>
      <c r="C273" s="157" t="s">
        <v>188</v>
      </c>
      <c r="D273" s="139">
        <v>9.36</v>
      </c>
      <c r="E273" s="139"/>
      <c r="F273" s="158"/>
      <c r="G273" s="159"/>
      <c r="H273" s="392">
        <f t="shared" si="124"/>
        <v>0</v>
      </c>
      <c r="I273" s="160"/>
      <c r="J273" s="161" t="str">
        <f t="array" ref="J273">IF(ISERROR(G273/I273),"",G273/I273)</f>
        <v/>
      </c>
      <c r="K273" s="162">
        <f t="array" ref="K273">IF(ISERROR(G273/L273),"",G273/L273)</f>
        <v>0</v>
      </c>
      <c r="L273" s="160">
        <v>6</v>
      </c>
      <c r="M273" s="140">
        <f t="shared" si="128"/>
        <v>0</v>
      </c>
      <c r="N273" s="161">
        <f t="shared" si="129"/>
        <v>0</v>
      </c>
      <c r="O273" s="399"/>
      <c r="P273" s="399"/>
      <c r="Q273" s="399"/>
      <c r="R273" s="399"/>
      <c r="S273" s="399"/>
      <c r="T273" s="399"/>
      <c r="U273" s="399"/>
      <c r="V273" s="163">
        <f t="shared" ref="V273:V276" si="132">SUM(X273:AA273)</f>
        <v>0</v>
      </c>
      <c r="W273" s="164" t="str">
        <f t="shared" si="131"/>
        <v/>
      </c>
      <c r="X273" s="163"/>
      <c r="Y273" s="163"/>
      <c r="Z273" s="163"/>
      <c r="AA273" s="163"/>
    </row>
    <row r="274" spans="1:27" ht="20.100000000000001" hidden="1" customHeight="1">
      <c r="A274" s="157">
        <v>200945</v>
      </c>
      <c r="B274" s="391" t="s">
        <v>231</v>
      </c>
      <c r="C274" s="157" t="s">
        <v>186</v>
      </c>
      <c r="D274" s="139">
        <v>9.36</v>
      </c>
      <c r="E274" s="139"/>
      <c r="F274" s="158"/>
      <c r="G274" s="159"/>
      <c r="H274" s="392">
        <f t="shared" si="124"/>
        <v>0</v>
      </c>
      <c r="I274" s="160"/>
      <c r="J274" s="161" t="str">
        <f t="array" ref="J274">IF(ISERROR(G274/I274),"",G274/I274)</f>
        <v/>
      </c>
      <c r="K274" s="162">
        <f t="array" ref="K274">IF(ISERROR(G274/L274),"",G274/L274)</f>
        <v>0</v>
      </c>
      <c r="L274" s="160">
        <v>6</v>
      </c>
      <c r="M274" s="140">
        <f t="shared" si="128"/>
        <v>0</v>
      </c>
      <c r="N274" s="161">
        <f t="shared" si="129"/>
        <v>0</v>
      </c>
      <c r="O274" s="399"/>
      <c r="P274" s="399"/>
      <c r="Q274" s="399"/>
      <c r="R274" s="399"/>
      <c r="S274" s="399"/>
      <c r="T274" s="399"/>
      <c r="U274" s="399"/>
      <c r="V274" s="163">
        <f t="shared" si="132"/>
        <v>0</v>
      </c>
      <c r="W274" s="164" t="str">
        <f t="shared" si="131"/>
        <v/>
      </c>
      <c r="X274" s="163"/>
      <c r="Y274" s="163"/>
      <c r="Z274" s="163"/>
      <c r="AA274" s="163"/>
    </row>
    <row r="275" spans="1:27" ht="20.100000000000001" hidden="1" customHeight="1">
      <c r="A275" s="157">
        <v>200946</v>
      </c>
      <c r="B275" s="391" t="s">
        <v>231</v>
      </c>
      <c r="C275" s="157" t="s">
        <v>230</v>
      </c>
      <c r="D275" s="139">
        <v>9.36</v>
      </c>
      <c r="E275" s="139"/>
      <c r="F275" s="158"/>
      <c r="G275" s="159"/>
      <c r="H275" s="392">
        <f t="shared" si="124"/>
        <v>0</v>
      </c>
      <c r="I275" s="160"/>
      <c r="J275" s="161" t="str">
        <f t="array" ref="J275">IF(ISERROR(G275/I275),"",G275/I275)</f>
        <v/>
      </c>
      <c r="K275" s="162">
        <f t="array" ref="K275">IF(ISERROR(G275/L275),"",G275/L275)</f>
        <v>0</v>
      </c>
      <c r="L275" s="160">
        <v>6</v>
      </c>
      <c r="M275" s="140">
        <f t="shared" si="128"/>
        <v>0</v>
      </c>
      <c r="N275" s="161">
        <f t="shared" si="129"/>
        <v>0</v>
      </c>
      <c r="O275" s="399"/>
      <c r="P275" s="399"/>
      <c r="Q275" s="399"/>
      <c r="R275" s="399"/>
      <c r="S275" s="399"/>
      <c r="T275" s="399"/>
      <c r="U275" s="399"/>
      <c r="V275" s="163">
        <f t="shared" si="132"/>
        <v>0</v>
      </c>
      <c r="W275" s="164" t="str">
        <f t="shared" si="131"/>
        <v/>
      </c>
      <c r="X275" s="163"/>
      <c r="Y275" s="163"/>
      <c r="Z275" s="163"/>
      <c r="AA275" s="163"/>
    </row>
    <row r="276" spans="1:27" ht="20.100000000000001" hidden="1" customHeight="1">
      <c r="A276" s="157">
        <v>200944</v>
      </c>
      <c r="B276" s="391" t="s">
        <v>231</v>
      </c>
      <c r="C276" s="157" t="s">
        <v>193</v>
      </c>
      <c r="D276" s="139">
        <v>9.36</v>
      </c>
      <c r="E276" s="139"/>
      <c r="F276" s="158"/>
      <c r="G276" s="159"/>
      <c r="H276" s="392">
        <f t="shared" si="124"/>
        <v>0</v>
      </c>
      <c r="I276" s="160"/>
      <c r="J276" s="161" t="str">
        <f t="array" ref="J276">IF(ISERROR(G276/I276),"",G276/I276)</f>
        <v/>
      </c>
      <c r="K276" s="162">
        <f t="array" ref="K276">IF(ISERROR(G276/L276),"",G276/L276)</f>
        <v>0</v>
      </c>
      <c r="L276" s="160">
        <v>6</v>
      </c>
      <c r="M276" s="140">
        <f t="shared" si="128"/>
        <v>0</v>
      </c>
      <c r="N276" s="161">
        <f t="shared" si="129"/>
        <v>0</v>
      </c>
      <c r="O276" s="399"/>
      <c r="P276" s="399"/>
      <c r="Q276" s="399"/>
      <c r="R276" s="399"/>
      <c r="S276" s="399"/>
      <c r="T276" s="399"/>
      <c r="U276" s="399"/>
      <c r="V276" s="163">
        <f t="shared" si="132"/>
        <v>0</v>
      </c>
      <c r="W276" s="164" t="str">
        <f t="shared" si="131"/>
        <v/>
      </c>
      <c r="X276" s="163"/>
      <c r="Y276" s="163"/>
      <c r="Z276" s="163"/>
      <c r="AA276" s="163"/>
    </row>
    <row r="277" spans="1:27" ht="20.100000000000001" hidden="1" customHeight="1">
      <c r="A277" s="157">
        <v>201372</v>
      </c>
      <c r="B277" s="391" t="s">
        <v>415</v>
      </c>
      <c r="C277" s="232" t="s">
        <v>417</v>
      </c>
      <c r="D277" s="139">
        <v>5</v>
      </c>
      <c r="E277" s="139"/>
      <c r="F277" s="158"/>
      <c r="G277" s="159"/>
      <c r="H277" s="392">
        <f t="shared" si="124"/>
        <v>0</v>
      </c>
      <c r="I277" s="160"/>
      <c r="J277" s="161"/>
      <c r="K277" s="162">
        <f t="array" ref="K277">IF(ISERROR(G277/L277),"",G277/L277)</f>
        <v>0</v>
      </c>
      <c r="L277" s="160">
        <v>5</v>
      </c>
      <c r="M277" s="140">
        <f t="shared" si="128"/>
        <v>0</v>
      </c>
      <c r="N277" s="161">
        <f t="shared" si="129"/>
        <v>0</v>
      </c>
      <c r="O277" s="399"/>
      <c r="P277" s="399"/>
      <c r="Q277" s="399"/>
      <c r="R277" s="399"/>
      <c r="S277" s="399"/>
      <c r="T277" s="399"/>
      <c r="U277" s="399"/>
      <c r="V277" s="163"/>
      <c r="W277" s="164"/>
      <c r="X277" s="163"/>
      <c r="Y277" s="163"/>
      <c r="Z277" s="163"/>
      <c r="AA277" s="163"/>
    </row>
    <row r="278" spans="1:27" ht="20.100000000000001" hidden="1" customHeight="1">
      <c r="A278" s="157">
        <v>201374</v>
      </c>
      <c r="B278" s="391" t="s">
        <v>415</v>
      </c>
      <c r="C278" s="232" t="s">
        <v>425</v>
      </c>
      <c r="D278" s="139">
        <v>5</v>
      </c>
      <c r="E278" s="139"/>
      <c r="F278" s="158"/>
      <c r="G278" s="159"/>
      <c r="H278" s="392">
        <f t="shared" si="124"/>
        <v>0</v>
      </c>
      <c r="I278" s="160"/>
      <c r="J278" s="161"/>
      <c r="K278" s="162">
        <f t="array" ref="K278">IF(ISERROR(G278/L278),"",G278/L278)</f>
        <v>0</v>
      </c>
      <c r="L278" s="160">
        <v>5</v>
      </c>
      <c r="M278" s="140">
        <f t="shared" si="128"/>
        <v>0</v>
      </c>
      <c r="N278" s="161">
        <f t="shared" si="129"/>
        <v>0</v>
      </c>
      <c r="O278" s="399"/>
      <c r="P278" s="399"/>
      <c r="Q278" s="399"/>
      <c r="R278" s="399"/>
      <c r="S278" s="399"/>
      <c r="T278" s="399"/>
      <c r="U278" s="399"/>
      <c r="V278" s="163"/>
      <c r="W278" s="164"/>
      <c r="X278" s="163"/>
      <c r="Y278" s="163"/>
      <c r="Z278" s="163"/>
      <c r="AA278" s="163"/>
    </row>
    <row r="279" spans="1:27" ht="20.100000000000001" customHeight="1">
      <c r="A279" s="157">
        <v>201373</v>
      </c>
      <c r="B279" s="391" t="s">
        <v>427</v>
      </c>
      <c r="C279" s="232" t="s">
        <v>428</v>
      </c>
      <c r="D279" s="139">
        <v>5</v>
      </c>
      <c r="E279" s="139"/>
      <c r="F279" s="158"/>
      <c r="G279" s="159"/>
      <c r="H279" s="392">
        <f t="shared" si="124"/>
        <v>0</v>
      </c>
      <c r="I279" s="160"/>
      <c r="J279" s="161"/>
      <c r="K279" s="162">
        <f t="array" ref="K279">IF(ISERROR(G279/L279),"",G279/L279)</f>
        <v>0</v>
      </c>
      <c r="L279" s="160">
        <v>5</v>
      </c>
      <c r="M279" s="140">
        <f t="shared" si="128"/>
        <v>0</v>
      </c>
      <c r="N279" s="161">
        <f t="shared" si="129"/>
        <v>0</v>
      </c>
      <c r="O279" s="399"/>
      <c r="P279" s="399"/>
      <c r="Q279" s="399"/>
      <c r="R279" s="399"/>
      <c r="S279" s="399"/>
      <c r="T279" s="399"/>
      <c r="U279" s="399"/>
      <c r="V279" s="163"/>
      <c r="W279" s="164"/>
      <c r="X279" s="163"/>
      <c r="Y279" s="163"/>
      <c r="Z279" s="163"/>
      <c r="AA279" s="163"/>
    </row>
    <row r="280" spans="1:27" ht="20.100000000000001" hidden="1" customHeight="1">
      <c r="A280" s="157">
        <v>201066</v>
      </c>
      <c r="B280" s="391" t="s">
        <v>361</v>
      </c>
      <c r="C280" s="232" t="s">
        <v>392</v>
      </c>
      <c r="D280" s="139">
        <v>5</v>
      </c>
      <c r="E280" s="139"/>
      <c r="F280" s="158"/>
      <c r="G280" s="159"/>
      <c r="H280" s="392">
        <f t="shared" si="124"/>
        <v>0</v>
      </c>
      <c r="I280" s="160"/>
      <c r="J280" s="161"/>
      <c r="K280" s="162">
        <f t="array" ref="K280">IF(ISERROR(G280/L280),"",G280/L280)</f>
        <v>0</v>
      </c>
      <c r="L280" s="160">
        <v>5</v>
      </c>
      <c r="M280" s="140">
        <f t="shared" si="128"/>
        <v>0</v>
      </c>
      <c r="N280" s="161">
        <f t="shared" si="129"/>
        <v>0</v>
      </c>
      <c r="O280" s="399"/>
      <c r="P280" s="399"/>
      <c r="Q280" s="399"/>
      <c r="R280" s="399"/>
      <c r="S280" s="399"/>
      <c r="T280" s="399"/>
      <c r="U280" s="399"/>
      <c r="V280" s="163"/>
      <c r="W280" s="164"/>
      <c r="X280" s="163"/>
      <c r="Y280" s="163"/>
      <c r="Z280" s="163"/>
      <c r="AA280" s="163"/>
    </row>
    <row r="281" spans="1:27" ht="20.100000000000001" hidden="1" customHeight="1">
      <c r="A281" s="157">
        <v>201064</v>
      </c>
      <c r="B281" s="391" t="s">
        <v>363</v>
      </c>
      <c r="C281" s="157" t="s">
        <v>365</v>
      </c>
      <c r="D281" s="139">
        <v>5</v>
      </c>
      <c r="E281" s="139"/>
      <c r="F281" s="158"/>
      <c r="G281" s="159"/>
      <c r="H281" s="392">
        <f t="shared" si="124"/>
        <v>0</v>
      </c>
      <c r="I281" s="160"/>
      <c r="J281" s="161"/>
      <c r="K281" s="162">
        <f t="array" ref="K281">IF(ISERROR(G281/L281),"",G281/L281)</f>
        <v>0</v>
      </c>
      <c r="L281" s="160">
        <v>5</v>
      </c>
      <c r="M281" s="140">
        <f t="shared" si="128"/>
        <v>0</v>
      </c>
      <c r="N281" s="161">
        <f t="shared" si="129"/>
        <v>0</v>
      </c>
      <c r="O281" s="399"/>
      <c r="P281" s="399"/>
      <c r="Q281" s="399"/>
      <c r="R281" s="399"/>
      <c r="S281" s="399"/>
      <c r="T281" s="399"/>
      <c r="U281" s="399"/>
      <c r="V281" s="163"/>
      <c r="W281" s="164"/>
      <c r="X281" s="163"/>
      <c r="Y281" s="163"/>
      <c r="Z281" s="163"/>
      <c r="AA281" s="163"/>
    </row>
    <row r="282" spans="1:27" ht="20.100000000000001" hidden="1" customHeight="1">
      <c r="A282" s="157">
        <v>201065</v>
      </c>
      <c r="B282" s="391" t="s">
        <v>363</v>
      </c>
      <c r="C282" s="157" t="s">
        <v>367</v>
      </c>
      <c r="D282" s="139">
        <v>5</v>
      </c>
      <c r="E282" s="139"/>
      <c r="F282" s="158"/>
      <c r="G282" s="159"/>
      <c r="H282" s="392">
        <f t="shared" si="124"/>
        <v>0</v>
      </c>
      <c r="I282" s="160"/>
      <c r="J282" s="161"/>
      <c r="K282" s="162">
        <f t="array" ref="K282">IF(ISERROR(G282/L282),"",G282/L282)</f>
        <v>0</v>
      </c>
      <c r="L282" s="160">
        <v>5</v>
      </c>
      <c r="M282" s="140">
        <f t="shared" si="128"/>
        <v>0</v>
      </c>
      <c r="N282" s="161">
        <f t="shared" si="129"/>
        <v>0</v>
      </c>
      <c r="O282" s="399"/>
      <c r="P282" s="399"/>
      <c r="Q282" s="399"/>
      <c r="R282" s="399"/>
      <c r="S282" s="399"/>
      <c r="T282" s="399"/>
      <c r="U282" s="399"/>
      <c r="V282" s="163"/>
      <c r="W282" s="164"/>
      <c r="X282" s="163"/>
      <c r="Y282" s="163"/>
      <c r="Z282" s="163"/>
      <c r="AA282" s="163"/>
    </row>
    <row r="283" spans="1:27" ht="20.100000000000001" hidden="1" customHeight="1">
      <c r="A283" s="186">
        <v>200088</v>
      </c>
      <c r="B283" s="187" t="s">
        <v>232</v>
      </c>
      <c r="C283" s="157" t="s">
        <v>194</v>
      </c>
      <c r="D283" s="139">
        <v>5.0599999999999996</v>
      </c>
      <c r="E283" s="139"/>
      <c r="F283" s="158"/>
      <c r="G283" s="159"/>
      <c r="H283" s="392">
        <f t="shared" si="124"/>
        <v>0</v>
      </c>
      <c r="I283" s="160"/>
      <c r="J283" s="161" t="str">
        <f t="array" ref="J283">IF(ISERROR(G283/I283),"",G283/I283)</f>
        <v/>
      </c>
      <c r="K283" s="162">
        <f t="array" ref="K283">IF(ISERROR(G283/L283),"",G283/L283)</f>
        <v>0</v>
      </c>
      <c r="L283" s="160">
        <v>15.5</v>
      </c>
      <c r="M283" s="140">
        <f t="shared" si="128"/>
        <v>0</v>
      </c>
      <c r="N283" s="161">
        <f t="shared" si="129"/>
        <v>0</v>
      </c>
      <c r="O283" s="399"/>
      <c r="P283" s="399"/>
      <c r="Q283" s="399"/>
      <c r="R283" s="399"/>
      <c r="S283" s="399"/>
      <c r="T283" s="399"/>
      <c r="U283" s="399"/>
      <c r="V283" s="163">
        <f t="shared" ref="V283:V284" si="133">SUM(X283:AA283)</f>
        <v>0</v>
      </c>
      <c r="W283" s="164" t="str">
        <f t="shared" ref="W283:W284" si="134">IF(ISERROR(V283/G283),"",V283/G283)</f>
        <v/>
      </c>
      <c r="X283" s="163"/>
      <c r="Y283" s="163"/>
      <c r="Z283" s="163"/>
      <c r="AA283" s="163"/>
    </row>
    <row r="284" spans="1:27" ht="20.100000000000001" hidden="1" customHeight="1">
      <c r="A284" s="186">
        <v>200089</v>
      </c>
      <c r="B284" s="187" t="s">
        <v>232</v>
      </c>
      <c r="C284" s="157" t="s">
        <v>210</v>
      </c>
      <c r="D284" s="139">
        <v>5.0599999999999996</v>
      </c>
      <c r="E284" s="139"/>
      <c r="F284" s="158"/>
      <c r="G284" s="159"/>
      <c r="H284" s="392">
        <f t="shared" si="124"/>
        <v>0</v>
      </c>
      <c r="I284" s="160"/>
      <c r="J284" s="161" t="str">
        <f t="array" ref="J284">IF(ISERROR(G284/I284),"",G284/I284)</f>
        <v/>
      </c>
      <c r="K284" s="162">
        <f t="array" ref="K284">IF(ISERROR(G284/L284),"",G284/L284)</f>
        <v>0</v>
      </c>
      <c r="L284" s="160">
        <v>15.5</v>
      </c>
      <c r="M284" s="140">
        <f t="shared" si="128"/>
        <v>0</v>
      </c>
      <c r="N284" s="161">
        <f t="shared" si="129"/>
        <v>0</v>
      </c>
      <c r="O284" s="399"/>
      <c r="P284" s="399"/>
      <c r="Q284" s="399"/>
      <c r="R284" s="399"/>
      <c r="S284" s="399"/>
      <c r="T284" s="399"/>
      <c r="U284" s="399"/>
      <c r="V284" s="163">
        <f t="shared" si="133"/>
        <v>0</v>
      </c>
      <c r="W284" s="164" t="str">
        <f t="shared" si="134"/>
        <v/>
      </c>
      <c r="X284" s="163"/>
      <c r="Y284" s="163"/>
      <c r="Z284" s="163"/>
      <c r="AA284" s="163"/>
    </row>
    <row r="285" spans="1:27" ht="20.100000000000001" hidden="1" customHeight="1">
      <c r="A285" s="186">
        <v>2001383</v>
      </c>
      <c r="B285" s="187" t="s">
        <v>446</v>
      </c>
      <c r="C285" s="232" t="s">
        <v>73</v>
      </c>
      <c r="D285" s="139">
        <v>5.03</v>
      </c>
      <c r="E285" s="139"/>
      <c r="F285" s="158"/>
      <c r="G285" s="159"/>
      <c r="H285" s="392">
        <f t="shared" si="124"/>
        <v>0</v>
      </c>
      <c r="I285" s="160"/>
      <c r="J285" s="161"/>
      <c r="K285" s="162"/>
      <c r="L285" s="160">
        <v>24</v>
      </c>
      <c r="M285" s="140"/>
      <c r="N285" s="161"/>
      <c r="O285" s="399"/>
      <c r="P285" s="399"/>
      <c r="Q285" s="399"/>
      <c r="R285" s="399"/>
      <c r="S285" s="399"/>
      <c r="T285" s="399"/>
      <c r="U285" s="399"/>
      <c r="V285" s="163"/>
      <c r="W285" s="164"/>
      <c r="X285" s="163"/>
      <c r="Y285" s="163"/>
      <c r="Z285" s="163"/>
      <c r="AA285" s="163"/>
    </row>
    <row r="286" spans="1:27" ht="20.100000000000001" hidden="1" customHeight="1">
      <c r="A286" s="186">
        <v>2001384</v>
      </c>
      <c r="B286" s="187" t="s">
        <v>446</v>
      </c>
      <c r="C286" s="232" t="s">
        <v>60</v>
      </c>
      <c r="D286" s="139">
        <v>5.03</v>
      </c>
      <c r="E286" s="139"/>
      <c r="F286" s="158"/>
      <c r="G286" s="159"/>
      <c r="H286" s="392">
        <f t="shared" si="124"/>
        <v>0</v>
      </c>
      <c r="I286" s="160"/>
      <c r="J286" s="161"/>
      <c r="K286" s="162"/>
      <c r="L286" s="160">
        <v>24</v>
      </c>
      <c r="M286" s="140"/>
      <c r="N286" s="161"/>
      <c r="O286" s="399"/>
      <c r="P286" s="399"/>
      <c r="Q286" s="399"/>
      <c r="R286" s="399"/>
      <c r="S286" s="399"/>
      <c r="T286" s="399"/>
      <c r="U286" s="399"/>
      <c r="V286" s="163"/>
      <c r="W286" s="164"/>
      <c r="X286" s="163"/>
      <c r="Y286" s="163"/>
      <c r="Z286" s="163"/>
      <c r="AA286" s="163"/>
    </row>
    <row r="287" spans="1:27" ht="20.100000000000001" hidden="1" customHeight="1">
      <c r="A287" s="186">
        <v>2001385</v>
      </c>
      <c r="B287" s="187" t="s">
        <v>446</v>
      </c>
      <c r="C287" s="232" t="s">
        <v>449</v>
      </c>
      <c r="D287" s="139">
        <v>5.03</v>
      </c>
      <c r="E287" s="139"/>
      <c r="F287" s="158"/>
      <c r="G287" s="159"/>
      <c r="H287" s="392">
        <f t="shared" si="124"/>
        <v>0</v>
      </c>
      <c r="I287" s="160"/>
      <c r="J287" s="161"/>
      <c r="K287" s="162"/>
      <c r="L287" s="160">
        <v>24</v>
      </c>
      <c r="M287" s="140"/>
      <c r="N287" s="161"/>
      <c r="O287" s="399"/>
      <c r="P287" s="399"/>
      <c r="Q287" s="399"/>
      <c r="R287" s="399"/>
      <c r="S287" s="399"/>
      <c r="T287" s="399"/>
      <c r="U287" s="399"/>
      <c r="V287" s="163"/>
      <c r="W287" s="164"/>
      <c r="X287" s="163"/>
      <c r="Y287" s="163"/>
      <c r="Z287" s="163"/>
      <c r="AA287" s="163"/>
    </row>
    <row r="288" spans="1:27" ht="20.100000000000001" hidden="1" customHeight="1">
      <c r="A288" s="186">
        <v>200121</v>
      </c>
      <c r="B288" s="187" t="s">
        <v>233</v>
      </c>
      <c r="C288" s="157" t="s">
        <v>211</v>
      </c>
      <c r="D288" s="139">
        <v>5.07</v>
      </c>
      <c r="E288" s="139"/>
      <c r="F288" s="158"/>
      <c r="G288" s="159"/>
      <c r="H288" s="392">
        <f t="shared" si="124"/>
        <v>0</v>
      </c>
      <c r="I288" s="160"/>
      <c r="J288" s="161" t="str">
        <f t="array" ref="J288">IF(ISERROR(G288/I288),"",G288/I288)</f>
        <v/>
      </c>
      <c r="K288" s="162">
        <f t="array" ref="K288">IF(ISERROR(G288/L288),"",G288/L288)</f>
        <v>0</v>
      </c>
      <c r="L288" s="160">
        <v>9</v>
      </c>
      <c r="M288" s="140">
        <f t="shared" ref="M288:M290" si="135">IF(ISERROR(I288-K288),"",I288-K288)</f>
        <v>0</v>
      </c>
      <c r="N288" s="161">
        <f t="shared" ref="N288:N290" si="136">SUM(O288:U288)</f>
        <v>0</v>
      </c>
      <c r="O288" s="399"/>
      <c r="P288" s="399"/>
      <c r="Q288" s="399"/>
      <c r="R288" s="399"/>
      <c r="S288" s="399"/>
      <c r="T288" s="399"/>
      <c r="U288" s="399"/>
      <c r="V288" s="163">
        <f t="shared" ref="V288:V290" si="137">SUM(X288:AA288)</f>
        <v>0</v>
      </c>
      <c r="W288" s="164" t="str">
        <f t="shared" ref="W288:W312" si="138">IF(ISERROR(V288/G288),"",V288/G288)</f>
        <v/>
      </c>
      <c r="X288" s="163"/>
      <c r="Y288" s="163"/>
      <c r="Z288" s="163"/>
      <c r="AA288" s="163"/>
    </row>
    <row r="289" spans="1:27" ht="20.100000000000001" hidden="1" customHeight="1">
      <c r="A289" s="186">
        <v>200164</v>
      </c>
      <c r="B289" s="187" t="s">
        <v>233</v>
      </c>
      <c r="C289" s="157" t="s">
        <v>186</v>
      </c>
      <c r="D289" s="139">
        <v>5.07</v>
      </c>
      <c r="E289" s="139"/>
      <c r="F289" s="158"/>
      <c r="G289" s="159"/>
      <c r="H289" s="392">
        <f t="shared" si="124"/>
        <v>0</v>
      </c>
      <c r="I289" s="160"/>
      <c r="J289" s="161" t="str">
        <f t="array" ref="J289">IF(ISERROR(G289/I289),"",G289/I289)</f>
        <v/>
      </c>
      <c r="K289" s="162">
        <f t="array" ref="K289">IF(ISERROR(G289/L289),"",G289/L289)</f>
        <v>0</v>
      </c>
      <c r="L289" s="160">
        <v>9</v>
      </c>
      <c r="M289" s="140">
        <f t="shared" si="135"/>
        <v>0</v>
      </c>
      <c r="N289" s="161">
        <f t="shared" si="136"/>
        <v>0</v>
      </c>
      <c r="O289" s="399"/>
      <c r="P289" s="399"/>
      <c r="Q289" s="399"/>
      <c r="R289" s="399"/>
      <c r="S289" s="399"/>
      <c r="T289" s="399"/>
      <c r="U289" s="399"/>
      <c r="V289" s="163">
        <f t="shared" si="137"/>
        <v>0</v>
      </c>
      <c r="W289" s="164" t="str">
        <f t="shared" si="138"/>
        <v/>
      </c>
      <c r="X289" s="163"/>
      <c r="Y289" s="163"/>
      <c r="Z289" s="163"/>
      <c r="AA289" s="163"/>
    </row>
    <row r="290" spans="1:27" ht="20.100000000000001" hidden="1" customHeight="1">
      <c r="A290" s="186">
        <v>200165</v>
      </c>
      <c r="B290" s="187" t="s">
        <v>233</v>
      </c>
      <c r="C290" s="157" t="s">
        <v>193</v>
      </c>
      <c r="D290" s="139">
        <v>5.0599999999999996</v>
      </c>
      <c r="E290" s="139"/>
      <c r="F290" s="189"/>
      <c r="G290" s="159"/>
      <c r="H290" s="392">
        <f t="shared" si="124"/>
        <v>0</v>
      </c>
      <c r="I290" s="160"/>
      <c r="J290" s="161" t="str">
        <f t="array" ref="J290">IF(ISERROR(G290/I290),"",G290/I290)</f>
        <v/>
      </c>
      <c r="K290" s="392">
        <f t="array" ref="K290">IF(ISERROR(G290/L290),"",G290/L290)</f>
        <v>0</v>
      </c>
      <c r="L290" s="160">
        <v>9</v>
      </c>
      <c r="M290" s="140">
        <f t="shared" si="135"/>
        <v>0</v>
      </c>
      <c r="N290" s="161">
        <f t="shared" si="136"/>
        <v>0</v>
      </c>
      <c r="O290" s="399"/>
      <c r="P290" s="399"/>
      <c r="Q290" s="399"/>
      <c r="R290" s="399"/>
      <c r="S290" s="399"/>
      <c r="T290" s="399"/>
      <c r="U290" s="399"/>
      <c r="V290" s="163">
        <f t="shared" si="137"/>
        <v>0</v>
      </c>
      <c r="W290" s="164" t="str">
        <f t="shared" si="138"/>
        <v/>
      </c>
      <c r="X290" s="163"/>
      <c r="Y290" s="163"/>
      <c r="Z290" s="163"/>
      <c r="AA290" s="163"/>
    </row>
    <row r="291" spans="1:27" ht="20.100000000000001" customHeight="1">
      <c r="A291" s="465" t="s">
        <v>234</v>
      </c>
      <c r="B291" s="466"/>
      <c r="C291" s="400" t="s">
        <v>209</v>
      </c>
      <c r="D291" s="177"/>
      <c r="E291" s="177"/>
      <c r="F291" s="178"/>
      <c r="G291" s="179">
        <f>SUM(G257:G290)</f>
        <v>0</v>
      </c>
      <c r="H291" s="180">
        <f>SUM(H257:H290)</f>
        <v>0</v>
      </c>
      <c r="I291" s="180">
        <f>SUM(I257:I290)</f>
        <v>0</v>
      </c>
      <c r="J291" s="161" t="str">
        <f t="array" ref="J291">IF(ISERROR(G291/I291),"",G291/I291)</f>
        <v/>
      </c>
      <c r="K291" s="180">
        <f>SUM(K257:K290)</f>
        <v>0</v>
      </c>
      <c r="L291" s="181"/>
      <c r="M291" s="185">
        <f t="shared" ref="M291:V291" si="139">SUM(M257:M290)</f>
        <v>0</v>
      </c>
      <c r="N291" s="180">
        <f t="shared" si="139"/>
        <v>0</v>
      </c>
      <c r="O291" s="182">
        <f t="shared" si="139"/>
        <v>0</v>
      </c>
      <c r="P291" s="182">
        <f t="shared" si="139"/>
        <v>0</v>
      </c>
      <c r="Q291" s="182">
        <f t="shared" si="139"/>
        <v>0</v>
      </c>
      <c r="R291" s="182">
        <f t="shared" si="139"/>
        <v>0</v>
      </c>
      <c r="S291" s="182">
        <f t="shared" si="139"/>
        <v>0</v>
      </c>
      <c r="T291" s="182">
        <f t="shared" si="139"/>
        <v>0</v>
      </c>
      <c r="U291" s="182">
        <f t="shared" si="139"/>
        <v>0</v>
      </c>
      <c r="V291" s="183">
        <f t="shared" si="139"/>
        <v>0</v>
      </c>
      <c r="W291" s="164" t="str">
        <f t="shared" si="138"/>
        <v/>
      </c>
      <c r="X291" s="183">
        <f>SUM(X257:X290)</f>
        <v>0</v>
      </c>
      <c r="Y291" s="183">
        <f>SUM(Y257:Y290)</f>
        <v>0</v>
      </c>
      <c r="Z291" s="183">
        <f>SUM(Z257:Z290)</f>
        <v>0</v>
      </c>
      <c r="AA291" s="183">
        <f>SUM(AA257:AA290)</f>
        <v>0</v>
      </c>
    </row>
    <row r="292" spans="1:27" ht="20.100000000000001" hidden="1" customHeight="1">
      <c r="A292" s="157">
        <v>200036</v>
      </c>
      <c r="B292" s="166" t="s">
        <v>235</v>
      </c>
      <c r="C292" s="157" t="s">
        <v>236</v>
      </c>
      <c r="D292" s="139">
        <v>5.03</v>
      </c>
      <c r="E292" s="139"/>
      <c r="F292" s="158"/>
      <c r="G292" s="188"/>
      <c r="H292" s="392">
        <f t="shared" ref="H292:H306" si="140">D292*G292</f>
        <v>0</v>
      </c>
      <c r="I292" s="160"/>
      <c r="J292" s="161" t="str">
        <f t="array" ref="J292">IF(ISERROR(G292/I292),"",G292/I292)</f>
        <v/>
      </c>
      <c r="K292" s="162">
        <f t="array" ref="K292">IF(ISERROR(G292/L292),"",G292/L292)</f>
        <v>0</v>
      </c>
      <c r="L292" s="160">
        <v>25</v>
      </c>
      <c r="M292" s="140">
        <f t="shared" ref="M292:M306" si="141">IF(ISERROR(I292-K292),"",I292-K292)</f>
        <v>0</v>
      </c>
      <c r="N292" s="161">
        <f t="shared" ref="N292:N306" si="142">SUM(O292:U292)</f>
        <v>0</v>
      </c>
      <c r="O292" s="399"/>
      <c r="P292" s="399"/>
      <c r="Q292" s="399"/>
      <c r="R292" s="399"/>
      <c r="S292" s="399"/>
      <c r="T292" s="399"/>
      <c r="U292" s="399"/>
      <c r="V292" s="163">
        <f t="shared" ref="V292:V306" si="143">SUM(X292:AA292)</f>
        <v>0</v>
      </c>
      <c r="W292" s="164" t="str">
        <f t="shared" si="138"/>
        <v/>
      </c>
      <c r="X292" s="163"/>
      <c r="Y292" s="163"/>
      <c r="Z292" s="163"/>
      <c r="AA292" s="163"/>
    </row>
    <row r="293" spans="1:27" ht="20.100000000000001" hidden="1" customHeight="1">
      <c r="A293" s="157">
        <v>200037</v>
      </c>
      <c r="B293" s="166" t="s">
        <v>235</v>
      </c>
      <c r="C293" s="157" t="s">
        <v>211</v>
      </c>
      <c r="D293" s="139">
        <v>5.03</v>
      </c>
      <c r="E293" s="139"/>
      <c r="F293" s="158"/>
      <c r="G293" s="159"/>
      <c r="H293" s="392">
        <f t="shared" si="140"/>
        <v>0</v>
      </c>
      <c r="I293" s="160"/>
      <c r="J293" s="161" t="str">
        <f t="array" ref="J293">IF(ISERROR(G293/I293),"",G293/I293)</f>
        <v/>
      </c>
      <c r="K293" s="162">
        <f t="array" ref="K293">IF(ISERROR(G293/L293),"",G293/L293)</f>
        <v>0</v>
      </c>
      <c r="L293" s="160">
        <v>25</v>
      </c>
      <c r="M293" s="140">
        <f t="shared" si="141"/>
        <v>0</v>
      </c>
      <c r="N293" s="161">
        <f t="shared" si="142"/>
        <v>0</v>
      </c>
      <c r="O293" s="399"/>
      <c r="P293" s="399"/>
      <c r="Q293" s="399"/>
      <c r="R293" s="399"/>
      <c r="S293" s="399"/>
      <c r="T293" s="399"/>
      <c r="U293" s="399"/>
      <c r="V293" s="163">
        <f t="shared" si="143"/>
        <v>0</v>
      </c>
      <c r="W293" s="164" t="str">
        <f t="shared" si="138"/>
        <v/>
      </c>
      <c r="X293" s="163"/>
      <c r="Y293" s="163"/>
      <c r="Z293" s="163"/>
      <c r="AA293" s="163"/>
    </row>
    <row r="294" spans="1:27" ht="20.100000000000001" hidden="1" customHeight="1">
      <c r="A294" s="165">
        <v>200074</v>
      </c>
      <c r="B294" s="166" t="s">
        <v>191</v>
      </c>
      <c r="C294" s="157" t="s">
        <v>201</v>
      </c>
      <c r="D294" s="139">
        <v>5.04</v>
      </c>
      <c r="E294" s="139"/>
      <c r="F294" s="158"/>
      <c r="G294" s="159"/>
      <c r="H294" s="392">
        <f t="shared" si="140"/>
        <v>0</v>
      </c>
      <c r="I294" s="160"/>
      <c r="J294" s="161" t="str">
        <f t="array" ref="J294">IF(ISERROR(G294/I294),"",G294/I294)</f>
        <v/>
      </c>
      <c r="K294" s="162">
        <f t="array" ref="K294">IF(ISERROR(G294/L294),"",G294/L294)</f>
        <v>0</v>
      </c>
      <c r="L294" s="160">
        <v>20</v>
      </c>
      <c r="M294" s="140">
        <f t="shared" si="141"/>
        <v>0</v>
      </c>
      <c r="N294" s="161">
        <f t="shared" si="142"/>
        <v>0</v>
      </c>
      <c r="O294" s="399"/>
      <c r="P294" s="399"/>
      <c r="Q294" s="399"/>
      <c r="R294" s="399"/>
      <c r="S294" s="399"/>
      <c r="T294" s="399"/>
      <c r="U294" s="399"/>
      <c r="V294" s="163">
        <f t="shared" si="143"/>
        <v>0</v>
      </c>
      <c r="W294" s="164" t="str">
        <f t="shared" si="138"/>
        <v/>
      </c>
      <c r="X294" s="163"/>
      <c r="Y294" s="163"/>
      <c r="Z294" s="163"/>
      <c r="AA294" s="163"/>
    </row>
    <row r="295" spans="1:27" ht="20.100000000000001" hidden="1" customHeight="1">
      <c r="A295" s="172">
        <v>200904</v>
      </c>
      <c r="B295" s="174" t="s">
        <v>237</v>
      </c>
      <c r="C295" s="157" t="s">
        <v>219</v>
      </c>
      <c r="D295" s="139">
        <v>5.03</v>
      </c>
      <c r="E295" s="139"/>
      <c r="F295" s="158"/>
      <c r="G295" s="159"/>
      <c r="H295" s="392">
        <f t="shared" si="140"/>
        <v>0</v>
      </c>
      <c r="I295" s="160"/>
      <c r="J295" s="161" t="str">
        <f t="array" ref="J295">IF(ISERROR(G295/I295),"",G295/I295)</f>
        <v/>
      </c>
      <c r="K295" s="162">
        <f t="array" ref="K295">IF(ISERROR(G295/L295),"",G295/L295)</f>
        <v>0</v>
      </c>
      <c r="L295" s="160">
        <v>4</v>
      </c>
      <c r="M295" s="140">
        <f t="shared" si="141"/>
        <v>0</v>
      </c>
      <c r="N295" s="161">
        <f t="shared" si="142"/>
        <v>0</v>
      </c>
      <c r="O295" s="399"/>
      <c r="P295" s="399"/>
      <c r="Q295" s="399"/>
      <c r="R295" s="399"/>
      <c r="S295" s="399"/>
      <c r="T295" s="399"/>
      <c r="U295" s="399"/>
      <c r="V295" s="163">
        <f t="shared" si="143"/>
        <v>0</v>
      </c>
      <c r="W295" s="164" t="str">
        <f t="shared" si="138"/>
        <v/>
      </c>
      <c r="X295" s="163"/>
      <c r="Y295" s="163"/>
      <c r="Z295" s="163"/>
      <c r="AA295" s="163"/>
    </row>
    <row r="296" spans="1:27" ht="20.100000000000001" hidden="1" customHeight="1">
      <c r="A296" s="172">
        <v>200905</v>
      </c>
      <c r="B296" s="174" t="s">
        <v>237</v>
      </c>
      <c r="C296" s="396" t="s">
        <v>210</v>
      </c>
      <c r="D296" s="139">
        <v>5.03</v>
      </c>
      <c r="E296" s="139"/>
      <c r="F296" s="158"/>
      <c r="G296" s="188"/>
      <c r="H296" s="392">
        <f t="shared" si="140"/>
        <v>0</v>
      </c>
      <c r="I296" s="160"/>
      <c r="J296" s="161" t="str">
        <f t="array" ref="J296">IF(ISERROR(G296/I296),"",G296/I296)</f>
        <v/>
      </c>
      <c r="K296" s="162">
        <f t="array" ref="K296">IF(ISERROR(G296/L296),"",G296/L296)</f>
        <v>0</v>
      </c>
      <c r="L296" s="160">
        <v>4</v>
      </c>
      <c r="M296" s="140">
        <f t="shared" si="141"/>
        <v>0</v>
      </c>
      <c r="N296" s="161">
        <f t="shared" si="142"/>
        <v>0</v>
      </c>
      <c r="O296" s="399"/>
      <c r="P296" s="399"/>
      <c r="Q296" s="399"/>
      <c r="R296" s="399"/>
      <c r="S296" s="399"/>
      <c r="T296" s="399"/>
      <c r="U296" s="399"/>
      <c r="V296" s="163">
        <f t="shared" si="143"/>
        <v>0</v>
      </c>
      <c r="W296" s="164" t="str">
        <f t="shared" si="138"/>
        <v/>
      </c>
      <c r="X296" s="163"/>
      <c r="Y296" s="163"/>
      <c r="Z296" s="163"/>
      <c r="AA296" s="163"/>
    </row>
    <row r="297" spans="1:27" ht="20.100000000000001" hidden="1" customHeight="1">
      <c r="A297" s="172">
        <v>200906</v>
      </c>
      <c r="B297" s="174" t="s">
        <v>237</v>
      </c>
      <c r="C297" s="157" t="s">
        <v>206</v>
      </c>
      <c r="D297" s="139">
        <v>5.03</v>
      </c>
      <c r="E297" s="139"/>
      <c r="F297" s="158"/>
      <c r="G297" s="159"/>
      <c r="H297" s="392">
        <f t="shared" si="140"/>
        <v>0</v>
      </c>
      <c r="I297" s="160"/>
      <c r="J297" s="161" t="str">
        <f t="array" ref="J297">IF(ISERROR(G297/I297),"",G297/I297)</f>
        <v/>
      </c>
      <c r="K297" s="162">
        <f t="array" ref="K297">IF(ISERROR(G297/L297),"",G297/L297)</f>
        <v>0</v>
      </c>
      <c r="L297" s="160">
        <v>4</v>
      </c>
      <c r="M297" s="140">
        <f t="shared" si="141"/>
        <v>0</v>
      </c>
      <c r="N297" s="161">
        <f t="shared" si="142"/>
        <v>0</v>
      </c>
      <c r="O297" s="399"/>
      <c r="P297" s="399"/>
      <c r="Q297" s="399"/>
      <c r="R297" s="399"/>
      <c r="S297" s="399"/>
      <c r="T297" s="399"/>
      <c r="U297" s="399"/>
      <c r="V297" s="163">
        <f t="shared" si="143"/>
        <v>0</v>
      </c>
      <c r="W297" s="164" t="str">
        <f t="shared" si="138"/>
        <v/>
      </c>
      <c r="X297" s="163"/>
      <c r="Y297" s="163"/>
      <c r="Z297" s="163"/>
      <c r="AA297" s="163"/>
    </row>
    <row r="298" spans="1:27" ht="20.100000000000001" hidden="1" customHeight="1">
      <c r="A298" s="172">
        <v>200907</v>
      </c>
      <c r="B298" s="174" t="s">
        <v>237</v>
      </c>
      <c r="C298" s="157" t="s">
        <v>193</v>
      </c>
      <c r="D298" s="139">
        <v>5.03</v>
      </c>
      <c r="E298" s="139"/>
      <c r="F298" s="158"/>
      <c r="G298" s="159"/>
      <c r="H298" s="392">
        <f t="shared" si="140"/>
        <v>0</v>
      </c>
      <c r="I298" s="160"/>
      <c r="J298" s="161" t="str">
        <f t="array" ref="J298">IF(ISERROR(G298/I298),"",G298/I298)</f>
        <v/>
      </c>
      <c r="K298" s="162">
        <f t="array" ref="K298">IF(ISERROR(G298/L298),"",G298/L298)</f>
        <v>0</v>
      </c>
      <c r="L298" s="160">
        <v>4</v>
      </c>
      <c r="M298" s="140">
        <f t="shared" si="141"/>
        <v>0</v>
      </c>
      <c r="N298" s="161">
        <f t="shared" si="142"/>
        <v>0</v>
      </c>
      <c r="O298" s="399"/>
      <c r="P298" s="399"/>
      <c r="Q298" s="399"/>
      <c r="R298" s="399"/>
      <c r="S298" s="399"/>
      <c r="T298" s="399"/>
      <c r="U298" s="399"/>
      <c r="V298" s="163">
        <f t="shared" si="143"/>
        <v>0</v>
      </c>
      <c r="W298" s="164" t="str">
        <f t="shared" si="138"/>
        <v/>
      </c>
      <c r="X298" s="163"/>
      <c r="Y298" s="163"/>
      <c r="Z298" s="163"/>
      <c r="AA298" s="163"/>
    </row>
    <row r="299" spans="1:27" ht="20.100000000000001" hidden="1" customHeight="1">
      <c r="A299" s="172">
        <v>200908</v>
      </c>
      <c r="B299" s="174" t="s">
        <v>237</v>
      </c>
      <c r="C299" s="396" t="s">
        <v>238</v>
      </c>
      <c r="D299" s="139">
        <v>5.03</v>
      </c>
      <c r="E299" s="139"/>
      <c r="F299" s="158"/>
      <c r="G299" s="159"/>
      <c r="H299" s="392">
        <f t="shared" si="140"/>
        <v>0</v>
      </c>
      <c r="I299" s="160"/>
      <c r="J299" s="161" t="str">
        <f t="array" ref="J299">IF(ISERROR(G299/I299),"",G299/I299)</f>
        <v/>
      </c>
      <c r="K299" s="162">
        <f t="array" ref="K299">IF(ISERROR(G299/L299),"",G299/L299)</f>
        <v>0</v>
      </c>
      <c r="L299" s="160">
        <v>4</v>
      </c>
      <c r="M299" s="140">
        <f t="shared" si="141"/>
        <v>0</v>
      </c>
      <c r="N299" s="161">
        <f t="shared" si="142"/>
        <v>0</v>
      </c>
      <c r="O299" s="399"/>
      <c r="P299" s="399"/>
      <c r="Q299" s="399"/>
      <c r="R299" s="399"/>
      <c r="S299" s="399"/>
      <c r="T299" s="399"/>
      <c r="U299" s="399"/>
      <c r="V299" s="163">
        <f t="shared" si="143"/>
        <v>0</v>
      </c>
      <c r="W299" s="164" t="str">
        <f t="shared" si="138"/>
        <v/>
      </c>
      <c r="X299" s="163"/>
      <c r="Y299" s="163"/>
      <c r="Z299" s="163"/>
      <c r="AA299" s="163"/>
    </row>
    <row r="300" spans="1:27" ht="20.100000000000001" hidden="1" customHeight="1">
      <c r="A300" s="172">
        <v>200904</v>
      </c>
      <c r="B300" s="174" t="s">
        <v>239</v>
      </c>
      <c r="C300" s="396" t="s">
        <v>219</v>
      </c>
      <c r="D300" s="139">
        <v>5.03</v>
      </c>
      <c r="E300" s="139"/>
      <c r="F300" s="158"/>
      <c r="G300" s="159"/>
      <c r="H300" s="392">
        <f t="shared" si="140"/>
        <v>0</v>
      </c>
      <c r="I300" s="160"/>
      <c r="J300" s="161" t="str">
        <f t="array" ref="J300">IF(ISERROR(G300/I300),"",G300/I300)</f>
        <v/>
      </c>
      <c r="K300" s="162" t="str">
        <f t="array" ref="K300">IF(ISERROR(G300/L300),"",G300/L300)</f>
        <v/>
      </c>
      <c r="L300" s="160"/>
      <c r="M300" s="140" t="str">
        <f t="shared" si="141"/>
        <v/>
      </c>
      <c r="N300" s="161">
        <f t="shared" si="142"/>
        <v>0</v>
      </c>
      <c r="O300" s="399"/>
      <c r="P300" s="399"/>
      <c r="Q300" s="399"/>
      <c r="R300" s="399"/>
      <c r="S300" s="399"/>
      <c r="T300" s="399"/>
      <c r="U300" s="399"/>
      <c r="V300" s="163">
        <f t="shared" si="143"/>
        <v>0</v>
      </c>
      <c r="W300" s="164" t="str">
        <f t="shared" si="138"/>
        <v/>
      </c>
      <c r="X300" s="163"/>
      <c r="Y300" s="163"/>
      <c r="Z300" s="163"/>
      <c r="AA300" s="163"/>
    </row>
    <row r="301" spans="1:27" ht="20.100000000000001" hidden="1" customHeight="1">
      <c r="A301" s="172">
        <v>200905</v>
      </c>
      <c r="B301" s="174" t="s">
        <v>239</v>
      </c>
      <c r="C301" s="396" t="s">
        <v>210</v>
      </c>
      <c r="D301" s="139">
        <v>5.03</v>
      </c>
      <c r="E301" s="139"/>
      <c r="F301" s="158"/>
      <c r="G301" s="159"/>
      <c r="H301" s="392">
        <f t="shared" si="140"/>
        <v>0</v>
      </c>
      <c r="I301" s="160"/>
      <c r="J301" s="161" t="str">
        <f t="array" ref="J301">IF(ISERROR(G301/I301),"",G301/I301)</f>
        <v/>
      </c>
      <c r="K301" s="162" t="str">
        <f t="array" ref="K301">IF(ISERROR(G301/L301),"",G301/L301)</f>
        <v/>
      </c>
      <c r="L301" s="160"/>
      <c r="M301" s="140" t="str">
        <f t="shared" si="141"/>
        <v/>
      </c>
      <c r="N301" s="161">
        <f t="shared" si="142"/>
        <v>0</v>
      </c>
      <c r="O301" s="399"/>
      <c r="P301" s="399"/>
      <c r="Q301" s="399"/>
      <c r="R301" s="399"/>
      <c r="S301" s="399"/>
      <c r="T301" s="399"/>
      <c r="U301" s="399"/>
      <c r="V301" s="163">
        <f t="shared" si="143"/>
        <v>0</v>
      </c>
      <c r="W301" s="164" t="str">
        <f t="shared" si="138"/>
        <v/>
      </c>
      <c r="X301" s="163"/>
      <c r="Y301" s="163"/>
      <c r="Z301" s="163"/>
      <c r="AA301" s="163"/>
    </row>
    <row r="302" spans="1:27" ht="20.100000000000001" hidden="1" customHeight="1">
      <c r="A302" s="172">
        <v>200904</v>
      </c>
      <c r="B302" s="174" t="s">
        <v>239</v>
      </c>
      <c r="C302" s="396" t="s">
        <v>193</v>
      </c>
      <c r="D302" s="139">
        <v>5.03</v>
      </c>
      <c r="E302" s="139"/>
      <c r="F302" s="158"/>
      <c r="G302" s="159"/>
      <c r="H302" s="392">
        <f t="shared" si="140"/>
        <v>0</v>
      </c>
      <c r="I302" s="160"/>
      <c r="J302" s="161" t="str">
        <f t="array" ref="J302">IF(ISERROR(G302/I302),"",G302/I302)</f>
        <v/>
      </c>
      <c r="K302" s="162" t="str">
        <f t="array" ref="K302">IF(ISERROR(G302/L302),"",G302/L302)</f>
        <v/>
      </c>
      <c r="L302" s="160"/>
      <c r="M302" s="140" t="str">
        <f t="shared" si="141"/>
        <v/>
      </c>
      <c r="N302" s="161">
        <f t="shared" si="142"/>
        <v>0</v>
      </c>
      <c r="O302" s="399"/>
      <c r="P302" s="399"/>
      <c r="Q302" s="399"/>
      <c r="R302" s="399"/>
      <c r="S302" s="399"/>
      <c r="T302" s="399"/>
      <c r="U302" s="399"/>
      <c r="V302" s="163">
        <f t="shared" si="143"/>
        <v>0</v>
      </c>
      <c r="W302" s="164" t="str">
        <f t="shared" si="138"/>
        <v/>
      </c>
      <c r="X302" s="163"/>
      <c r="Y302" s="163"/>
      <c r="Z302" s="163"/>
      <c r="AA302" s="163"/>
    </row>
    <row r="303" spans="1:27" ht="20.100000000000001" hidden="1" customHeight="1">
      <c r="A303" s="172">
        <v>200904</v>
      </c>
      <c r="B303" s="174" t="s">
        <v>239</v>
      </c>
      <c r="C303" s="396" t="s">
        <v>238</v>
      </c>
      <c r="D303" s="139">
        <v>5.03</v>
      </c>
      <c r="E303" s="139"/>
      <c r="F303" s="158"/>
      <c r="G303" s="159"/>
      <c r="H303" s="392">
        <f t="shared" si="140"/>
        <v>0</v>
      </c>
      <c r="I303" s="160"/>
      <c r="J303" s="161" t="str">
        <f t="array" ref="J303">IF(ISERROR(G303/I303),"",G303/I303)</f>
        <v/>
      </c>
      <c r="K303" s="162" t="str">
        <f t="array" ref="K303">IF(ISERROR(G303/L303),"",G303/L303)</f>
        <v/>
      </c>
      <c r="L303" s="160"/>
      <c r="M303" s="140" t="str">
        <f t="shared" si="141"/>
        <v/>
      </c>
      <c r="N303" s="161">
        <f t="shared" si="142"/>
        <v>0</v>
      </c>
      <c r="O303" s="399"/>
      <c r="P303" s="399"/>
      <c r="Q303" s="399"/>
      <c r="R303" s="399"/>
      <c r="S303" s="399"/>
      <c r="T303" s="399"/>
      <c r="U303" s="399"/>
      <c r="V303" s="163">
        <f t="shared" si="143"/>
        <v>0</v>
      </c>
      <c r="W303" s="164" t="str">
        <f t="shared" si="138"/>
        <v/>
      </c>
      <c r="X303" s="163"/>
      <c r="Y303" s="163"/>
      <c r="Z303" s="163"/>
      <c r="AA303" s="163"/>
    </row>
    <row r="304" spans="1:27" ht="20.100000000000001" hidden="1" customHeight="1">
      <c r="A304" s="172">
        <v>200908</v>
      </c>
      <c r="B304" s="174" t="s">
        <v>239</v>
      </c>
      <c r="C304" s="396" t="s">
        <v>206</v>
      </c>
      <c r="D304" s="139">
        <v>5.03</v>
      </c>
      <c r="E304" s="139"/>
      <c r="F304" s="158"/>
      <c r="G304" s="159"/>
      <c r="H304" s="392">
        <f t="shared" si="140"/>
        <v>0</v>
      </c>
      <c r="I304" s="160"/>
      <c r="J304" s="161" t="str">
        <f t="array" ref="J304">IF(ISERROR(G304/I304),"",G304/I304)</f>
        <v/>
      </c>
      <c r="K304" s="162" t="str">
        <f t="array" ref="K304">IF(ISERROR(G304/L304),"",G304/L304)</f>
        <v/>
      </c>
      <c r="L304" s="160"/>
      <c r="M304" s="140" t="str">
        <f t="shared" si="141"/>
        <v/>
      </c>
      <c r="N304" s="161">
        <f t="shared" si="142"/>
        <v>0</v>
      </c>
      <c r="O304" s="399"/>
      <c r="P304" s="399"/>
      <c r="Q304" s="399"/>
      <c r="R304" s="399"/>
      <c r="S304" s="399"/>
      <c r="T304" s="399"/>
      <c r="U304" s="399"/>
      <c r="V304" s="163">
        <f t="shared" si="143"/>
        <v>0</v>
      </c>
      <c r="W304" s="164" t="str">
        <f t="shared" si="138"/>
        <v/>
      </c>
      <c r="X304" s="163"/>
      <c r="Y304" s="163"/>
      <c r="Z304" s="163"/>
      <c r="AA304" s="163"/>
    </row>
    <row r="305" spans="1:27" ht="20.100000000000001" hidden="1" customHeight="1">
      <c r="A305" s="165">
        <v>200096</v>
      </c>
      <c r="B305" s="166" t="s">
        <v>240</v>
      </c>
      <c r="C305" s="157" t="s">
        <v>211</v>
      </c>
      <c r="D305" s="139">
        <v>5.0599999999999996</v>
      </c>
      <c r="E305" s="139"/>
      <c r="F305" s="158"/>
      <c r="G305" s="159"/>
      <c r="H305" s="392">
        <f t="shared" si="140"/>
        <v>0</v>
      </c>
      <c r="I305" s="160"/>
      <c r="J305" s="161" t="str">
        <f t="array" ref="J305">IF(ISERROR(G305/I305),"",G305/I305)</f>
        <v/>
      </c>
      <c r="K305" s="162">
        <f t="array" ref="K305">IF(ISERROR(G305/L305),"",G305/L305)</f>
        <v>0</v>
      </c>
      <c r="L305" s="160">
        <v>25</v>
      </c>
      <c r="M305" s="140">
        <f t="shared" si="141"/>
        <v>0</v>
      </c>
      <c r="N305" s="161">
        <f t="shared" si="142"/>
        <v>0</v>
      </c>
      <c r="O305" s="399"/>
      <c r="P305" s="399"/>
      <c r="Q305" s="399"/>
      <c r="R305" s="399"/>
      <c r="S305" s="399"/>
      <c r="T305" s="399"/>
      <c r="U305" s="399"/>
      <c r="V305" s="163">
        <f t="shared" si="143"/>
        <v>0</v>
      </c>
      <c r="W305" s="164" t="str">
        <f t="shared" si="138"/>
        <v/>
      </c>
      <c r="X305" s="163"/>
      <c r="Y305" s="163"/>
      <c r="Z305" s="163"/>
      <c r="AA305" s="163"/>
    </row>
    <row r="306" spans="1:27" ht="20.100000000000001" hidden="1" customHeight="1">
      <c r="A306" s="165">
        <v>200097</v>
      </c>
      <c r="B306" s="166" t="s">
        <v>240</v>
      </c>
      <c r="C306" s="157" t="s">
        <v>236</v>
      </c>
      <c r="D306" s="139">
        <v>5.0599999999999996</v>
      </c>
      <c r="E306" s="139"/>
      <c r="F306" s="158"/>
      <c r="G306" s="159"/>
      <c r="H306" s="392">
        <f t="shared" si="140"/>
        <v>0</v>
      </c>
      <c r="I306" s="160"/>
      <c r="J306" s="161" t="str">
        <f t="array" ref="J306">IF(ISERROR(G306/I306),"",G306/I306)</f>
        <v/>
      </c>
      <c r="K306" s="162">
        <f t="array" ref="K306">IF(ISERROR(G306/L306),"",G306/L306)</f>
        <v>0</v>
      </c>
      <c r="L306" s="160">
        <v>25</v>
      </c>
      <c r="M306" s="140">
        <f t="shared" si="141"/>
        <v>0</v>
      </c>
      <c r="N306" s="161">
        <f t="shared" si="142"/>
        <v>0</v>
      </c>
      <c r="O306" s="399"/>
      <c r="P306" s="399"/>
      <c r="Q306" s="399"/>
      <c r="R306" s="399"/>
      <c r="S306" s="399"/>
      <c r="T306" s="399"/>
      <c r="U306" s="399"/>
      <c r="V306" s="163">
        <f t="shared" si="143"/>
        <v>0</v>
      </c>
      <c r="W306" s="164" t="str">
        <f t="shared" si="138"/>
        <v/>
      </c>
      <c r="X306" s="163"/>
      <c r="Y306" s="163"/>
      <c r="Z306" s="163"/>
      <c r="AA306" s="163"/>
    </row>
    <row r="307" spans="1:27" ht="20.100000000000001" hidden="1" customHeight="1">
      <c r="A307" s="465" t="s">
        <v>241</v>
      </c>
      <c r="B307" s="466"/>
      <c r="C307" s="400" t="s">
        <v>209</v>
      </c>
      <c r="D307" s="177"/>
      <c r="E307" s="177"/>
      <c r="F307" s="178"/>
      <c r="G307" s="179">
        <f>SUM(G292:G306)</f>
        <v>0</v>
      </c>
      <c r="H307" s="180">
        <f>SUM(H292:H306)</f>
        <v>0</v>
      </c>
      <c r="I307" s="180">
        <f>SUM(I292:I306)</f>
        <v>0</v>
      </c>
      <c r="J307" s="161" t="str">
        <f t="array" ref="J307">IF(ISERROR(G307/I307),"",G307/I307)</f>
        <v/>
      </c>
      <c r="K307" s="180">
        <f>SUM(K292:K306)</f>
        <v>0</v>
      </c>
      <c r="L307" s="180"/>
      <c r="M307" s="185">
        <f>SUM(M292:M306)</f>
        <v>0</v>
      </c>
      <c r="N307" s="180">
        <f>SUM(N292:N306)</f>
        <v>0</v>
      </c>
      <c r="O307" s="182">
        <f>SUM(O292:O306)</f>
        <v>0</v>
      </c>
      <c r="P307" s="182">
        <f>SUM(P292:P306)</f>
        <v>0</v>
      </c>
      <c r="Q307" s="182">
        <f>SUM(Q292:Q306)</f>
        <v>0</v>
      </c>
      <c r="R307" s="182"/>
      <c r="S307" s="182">
        <f>SUM(S292:S306)</f>
        <v>0</v>
      </c>
      <c r="T307" s="182">
        <f>SUM(T292:T306)</f>
        <v>0</v>
      </c>
      <c r="U307" s="182">
        <f>SUM(U292:U306)</f>
        <v>0</v>
      </c>
      <c r="V307" s="183">
        <f>SUM(V292:V306)</f>
        <v>0</v>
      </c>
      <c r="W307" s="164" t="str">
        <f t="shared" si="138"/>
        <v/>
      </c>
      <c r="X307" s="183">
        <f>SUM(X292:X306)</f>
        <v>0</v>
      </c>
      <c r="Y307" s="183">
        <f>SUM(Y292:Y306)</f>
        <v>0</v>
      </c>
      <c r="Z307" s="183">
        <f>SUM(Z292:Z306)</f>
        <v>0</v>
      </c>
      <c r="AA307" s="183">
        <f>SUM(AA292:AA306)</f>
        <v>0</v>
      </c>
    </row>
    <row r="308" spans="1:27" ht="20.100000000000001" hidden="1" customHeight="1">
      <c r="A308" s="165">
        <v>200544</v>
      </c>
      <c r="B308" s="166" t="s">
        <v>242</v>
      </c>
      <c r="C308" s="157" t="s">
        <v>186</v>
      </c>
      <c r="D308" s="139">
        <v>5.04</v>
      </c>
      <c r="E308" s="139"/>
      <c r="F308" s="158"/>
      <c r="G308" s="159"/>
      <c r="H308" s="392">
        <f t="shared" ref="H308:H312" si="144">D308*G308</f>
        <v>0</v>
      </c>
      <c r="I308" s="160"/>
      <c r="J308" s="161" t="str">
        <f t="array" ref="J308">IF(ISERROR(G308/I308),"",G308/I308)</f>
        <v/>
      </c>
      <c r="K308" s="162">
        <f t="array" ref="K308">IF(ISERROR(G308/L308),"",G308/L308)</f>
        <v>0</v>
      </c>
      <c r="L308" s="160">
        <v>22</v>
      </c>
      <c r="M308" s="140">
        <f t="shared" ref="M308:M312" si="145">IF(ISERROR(I308-K308),"",I308-K308)</f>
        <v>0</v>
      </c>
      <c r="N308" s="161">
        <f t="shared" ref="N308:N312" si="146">SUM(O308:U308)</f>
        <v>0</v>
      </c>
      <c r="O308" s="399"/>
      <c r="P308" s="399"/>
      <c r="Q308" s="399"/>
      <c r="R308" s="399"/>
      <c r="S308" s="399"/>
      <c r="T308" s="399"/>
      <c r="U308" s="399"/>
      <c r="V308" s="163">
        <f t="shared" ref="V308:V312" si="147">SUM(X308:AA308)</f>
        <v>0</v>
      </c>
      <c r="W308" s="164" t="str">
        <f t="shared" si="138"/>
        <v/>
      </c>
      <c r="X308" s="163"/>
      <c r="Y308" s="163"/>
      <c r="Z308" s="163"/>
      <c r="AA308" s="163"/>
    </row>
    <row r="309" spans="1:27" ht="20.100000000000001" hidden="1" customHeight="1">
      <c r="A309" s="165">
        <v>200545</v>
      </c>
      <c r="B309" s="166" t="s">
        <v>242</v>
      </c>
      <c r="C309" s="157" t="s">
        <v>193</v>
      </c>
      <c r="D309" s="139">
        <v>5.04</v>
      </c>
      <c r="E309" s="139"/>
      <c r="F309" s="158"/>
      <c r="G309" s="159"/>
      <c r="H309" s="392">
        <f t="shared" si="144"/>
        <v>0</v>
      </c>
      <c r="I309" s="160"/>
      <c r="J309" s="161" t="str">
        <f t="array" ref="J309">IF(ISERROR(G309/I309),"",G309/I309)</f>
        <v/>
      </c>
      <c r="K309" s="162">
        <f t="array" ref="K309">IF(ISERROR(G309/L309),"",G309/L309)</f>
        <v>0</v>
      </c>
      <c r="L309" s="160">
        <v>22</v>
      </c>
      <c r="M309" s="140">
        <f t="shared" si="145"/>
        <v>0</v>
      </c>
      <c r="N309" s="161">
        <f t="shared" si="146"/>
        <v>0</v>
      </c>
      <c r="O309" s="399"/>
      <c r="P309" s="399"/>
      <c r="Q309" s="399"/>
      <c r="R309" s="399"/>
      <c r="S309" s="399"/>
      <c r="T309" s="399"/>
      <c r="U309" s="399"/>
      <c r="V309" s="163">
        <f t="shared" si="147"/>
        <v>0</v>
      </c>
      <c r="W309" s="164" t="str">
        <f t="shared" si="138"/>
        <v/>
      </c>
      <c r="X309" s="163"/>
      <c r="Y309" s="163"/>
      <c r="Z309" s="163"/>
      <c r="AA309" s="163"/>
    </row>
    <row r="310" spans="1:27" ht="20.100000000000001" hidden="1" customHeight="1">
      <c r="A310" s="165">
        <v>200546</v>
      </c>
      <c r="B310" s="166" t="s">
        <v>242</v>
      </c>
      <c r="C310" s="157" t="s">
        <v>211</v>
      </c>
      <c r="D310" s="139">
        <v>5.04</v>
      </c>
      <c r="E310" s="139"/>
      <c r="F310" s="158"/>
      <c r="G310" s="159"/>
      <c r="H310" s="392">
        <f t="shared" si="144"/>
        <v>0</v>
      </c>
      <c r="I310" s="160"/>
      <c r="J310" s="161" t="str">
        <f t="array" ref="J310">IF(ISERROR(G310/I310),"",G310/I310)</f>
        <v/>
      </c>
      <c r="K310" s="162">
        <f t="array" ref="K310">IF(ISERROR(G310/L310),"",G310/L310)</f>
        <v>0</v>
      </c>
      <c r="L310" s="160">
        <v>22</v>
      </c>
      <c r="M310" s="140">
        <f t="shared" si="145"/>
        <v>0</v>
      </c>
      <c r="N310" s="161">
        <f t="shared" si="146"/>
        <v>0</v>
      </c>
      <c r="O310" s="399"/>
      <c r="P310" s="399"/>
      <c r="Q310" s="399"/>
      <c r="R310" s="399"/>
      <c r="S310" s="399"/>
      <c r="T310" s="399"/>
      <c r="U310" s="399"/>
      <c r="V310" s="163">
        <f t="shared" si="147"/>
        <v>0</v>
      </c>
      <c r="W310" s="164" t="str">
        <f t="shared" si="138"/>
        <v/>
      </c>
      <c r="X310" s="163"/>
      <c r="Y310" s="163"/>
      <c r="Z310" s="163"/>
      <c r="AA310" s="163"/>
    </row>
    <row r="311" spans="1:27" ht="20.100000000000001" hidden="1" customHeight="1">
      <c r="A311" s="165">
        <v>200547</v>
      </c>
      <c r="B311" s="166" t="s">
        <v>242</v>
      </c>
      <c r="C311" s="157" t="s">
        <v>202</v>
      </c>
      <c r="D311" s="139">
        <v>5.04</v>
      </c>
      <c r="E311" s="139"/>
      <c r="F311" s="158"/>
      <c r="G311" s="159"/>
      <c r="H311" s="392">
        <f t="shared" si="144"/>
        <v>0</v>
      </c>
      <c r="I311" s="160"/>
      <c r="J311" s="161" t="str">
        <f t="array" ref="J311">IF(ISERROR(G311/I311),"",G311/I311)</f>
        <v/>
      </c>
      <c r="K311" s="162">
        <f t="array" ref="K311">IF(ISERROR(G311/L311),"",G311/L311)</f>
        <v>0</v>
      </c>
      <c r="L311" s="160">
        <v>22</v>
      </c>
      <c r="M311" s="140">
        <f t="shared" si="145"/>
        <v>0</v>
      </c>
      <c r="N311" s="161">
        <f t="shared" si="146"/>
        <v>0</v>
      </c>
      <c r="O311" s="399"/>
      <c r="P311" s="399"/>
      <c r="Q311" s="399"/>
      <c r="R311" s="399"/>
      <c r="S311" s="399"/>
      <c r="T311" s="399"/>
      <c r="U311" s="399"/>
      <c r="V311" s="163">
        <f t="shared" si="147"/>
        <v>0</v>
      </c>
      <c r="W311" s="164" t="str">
        <f t="shared" si="138"/>
        <v/>
      </c>
      <c r="X311" s="163"/>
      <c r="Y311" s="163"/>
      <c r="Z311" s="163"/>
      <c r="AA311" s="163"/>
    </row>
    <row r="312" spans="1:27" ht="20.100000000000001" hidden="1" customHeight="1">
      <c r="A312" s="165">
        <v>200548</v>
      </c>
      <c r="B312" s="166" t="s">
        <v>242</v>
      </c>
      <c r="C312" s="157" t="s">
        <v>243</v>
      </c>
      <c r="D312" s="139">
        <v>5.04</v>
      </c>
      <c r="E312" s="139"/>
      <c r="F312" s="158"/>
      <c r="G312" s="159"/>
      <c r="H312" s="392">
        <f t="shared" si="144"/>
        <v>0</v>
      </c>
      <c r="I312" s="160"/>
      <c r="J312" s="161" t="str">
        <f t="array" ref="J312">IF(ISERROR(G312/I312),"",G312/I312)</f>
        <v/>
      </c>
      <c r="K312" s="162">
        <f t="array" ref="K312">IF(ISERROR(G312/L312),"",G312/L312)</f>
        <v>0</v>
      </c>
      <c r="L312" s="160">
        <v>22</v>
      </c>
      <c r="M312" s="140">
        <f t="shared" si="145"/>
        <v>0</v>
      </c>
      <c r="N312" s="161">
        <f t="shared" si="146"/>
        <v>0</v>
      </c>
      <c r="O312" s="399"/>
      <c r="P312" s="399"/>
      <c r="Q312" s="399"/>
      <c r="R312" s="399"/>
      <c r="S312" s="399"/>
      <c r="T312" s="399"/>
      <c r="U312" s="399"/>
      <c r="V312" s="163">
        <f t="shared" si="147"/>
        <v>0</v>
      </c>
      <c r="W312" s="164" t="str">
        <f t="shared" si="138"/>
        <v/>
      </c>
      <c r="X312" s="163"/>
      <c r="Y312" s="163"/>
      <c r="Z312" s="163"/>
      <c r="AA312" s="163"/>
    </row>
    <row r="313" spans="1:27" ht="20.100000000000001" hidden="1" customHeight="1">
      <c r="A313" s="165">
        <v>201407</v>
      </c>
      <c r="B313" s="166" t="s">
        <v>475</v>
      </c>
      <c r="C313" s="232" t="s">
        <v>477</v>
      </c>
      <c r="D313" s="139">
        <v>5.03</v>
      </c>
      <c r="E313" s="139"/>
      <c r="F313" s="158"/>
      <c r="G313" s="159"/>
      <c r="H313" s="392"/>
      <c r="I313" s="160"/>
      <c r="J313" s="161"/>
      <c r="K313" s="162"/>
      <c r="L313" s="160"/>
      <c r="M313" s="140"/>
      <c r="N313" s="161"/>
      <c r="O313" s="399"/>
      <c r="P313" s="399"/>
      <c r="Q313" s="399"/>
      <c r="R313" s="399"/>
      <c r="S313" s="399"/>
      <c r="T313" s="399"/>
      <c r="U313" s="399"/>
      <c r="V313" s="163"/>
      <c r="W313" s="164"/>
      <c r="X313" s="163"/>
      <c r="Y313" s="163"/>
      <c r="Z313" s="163"/>
      <c r="AA313" s="163"/>
    </row>
    <row r="314" spans="1:27" ht="20.100000000000001" hidden="1" customHeight="1">
      <c r="A314" s="165">
        <v>200549</v>
      </c>
      <c r="B314" s="166" t="s">
        <v>242</v>
      </c>
      <c r="C314" s="157" t="s">
        <v>188</v>
      </c>
      <c r="D314" s="139">
        <v>5.04</v>
      </c>
      <c r="E314" s="139"/>
      <c r="F314" s="158"/>
      <c r="G314" s="159"/>
      <c r="H314" s="392">
        <f t="shared" ref="H314" si="148">D314*G314</f>
        <v>0</v>
      </c>
      <c r="I314" s="160"/>
      <c r="J314" s="161" t="str">
        <f t="array" ref="J314">IF(ISERROR(G314/I314),"",G314/I314)</f>
        <v/>
      </c>
      <c r="K314" s="162">
        <f t="array" ref="K314">IF(ISERROR(G314/L314),"",G314/L314)</f>
        <v>0</v>
      </c>
      <c r="L314" s="160">
        <v>22</v>
      </c>
      <c r="M314" s="140">
        <f t="shared" ref="M314" si="149">IF(ISERROR(I314-K314),"",I314-K314)</f>
        <v>0</v>
      </c>
      <c r="N314" s="161">
        <f t="shared" ref="N314" si="150">SUM(O314:U314)</f>
        <v>0</v>
      </c>
      <c r="O314" s="399"/>
      <c r="P314" s="399"/>
      <c r="Q314" s="399"/>
      <c r="R314" s="399"/>
      <c r="S314" s="399"/>
      <c r="T314" s="399"/>
      <c r="U314" s="399"/>
      <c r="V314" s="163">
        <f t="shared" ref="V314" si="151">SUM(X314:AA314)</f>
        <v>0</v>
      </c>
      <c r="W314" s="164" t="str">
        <f t="shared" ref="W314:W319" si="152">IF(ISERROR(V314/G314),"",V314/G314)</f>
        <v/>
      </c>
      <c r="X314" s="163"/>
      <c r="Y314" s="163"/>
      <c r="Z314" s="163"/>
      <c r="AA314" s="163"/>
    </row>
    <row r="315" spans="1:27" ht="20.100000000000001" hidden="1" customHeight="1">
      <c r="A315" s="465" t="s">
        <v>244</v>
      </c>
      <c r="B315" s="466"/>
      <c r="C315" s="400" t="s">
        <v>209</v>
      </c>
      <c r="D315" s="177"/>
      <c r="E315" s="177"/>
      <c r="F315" s="178"/>
      <c r="G315" s="179">
        <f>SUM(G308:G314)</f>
        <v>0</v>
      </c>
      <c r="H315" s="180">
        <f>SUM(H308:H314)</f>
        <v>0</v>
      </c>
      <c r="I315" s="180">
        <f>SUM(I308:I314)</f>
        <v>0</v>
      </c>
      <c r="J315" s="161" t="str">
        <f t="array" ref="J315">IF(ISERROR(G315/I315),"",G315/I315)</f>
        <v/>
      </c>
      <c r="K315" s="180">
        <f>SUM(K308:K314)</f>
        <v>0</v>
      </c>
      <c r="L315" s="181"/>
      <c r="M315" s="185">
        <f>SUM(M308:M314)</f>
        <v>0</v>
      </c>
      <c r="N315" s="180">
        <f>SUM(N308:N314)</f>
        <v>0</v>
      </c>
      <c r="O315" s="182">
        <f>SUM(O308:O314)</f>
        <v>0</v>
      </c>
      <c r="P315" s="182">
        <f>SUM(P308:P314)</f>
        <v>0</v>
      </c>
      <c r="Q315" s="182">
        <f>SUM(Q308:Q314)</f>
        <v>0</v>
      </c>
      <c r="R315" s="182"/>
      <c r="S315" s="182">
        <f>SUM(S308:S314)</f>
        <v>0</v>
      </c>
      <c r="T315" s="182">
        <f>SUM(T308:T314)</f>
        <v>0</v>
      </c>
      <c r="U315" s="182">
        <f>SUM(U308:U314)</f>
        <v>0</v>
      </c>
      <c r="V315" s="183">
        <f>SUM(V308:V314)</f>
        <v>0</v>
      </c>
      <c r="W315" s="164" t="str">
        <f t="shared" si="152"/>
        <v/>
      </c>
      <c r="X315" s="183">
        <f>SUM(X308:X314)</f>
        <v>0</v>
      </c>
      <c r="Y315" s="183">
        <f>SUM(Y308:Y314)</f>
        <v>0</v>
      </c>
      <c r="Z315" s="183">
        <f>SUM(Z308:Z314)</f>
        <v>0</v>
      </c>
      <c r="AA315" s="183">
        <f>SUM(AA308:AA314)</f>
        <v>0</v>
      </c>
    </row>
    <row r="316" spans="1:27" ht="20.100000000000001" hidden="1" customHeight="1">
      <c r="A316" s="157">
        <v>200112</v>
      </c>
      <c r="B316" s="175" t="s">
        <v>245</v>
      </c>
      <c r="C316" s="397"/>
      <c r="D316" s="139">
        <v>3.65</v>
      </c>
      <c r="E316" s="139"/>
      <c r="F316" s="189"/>
      <c r="G316" s="159"/>
      <c r="H316" s="392">
        <f t="shared" ref="H316:H319" si="153">D316*G316</f>
        <v>0</v>
      </c>
      <c r="I316" s="160"/>
      <c r="J316" s="161" t="str">
        <f t="array" ref="J316">IF(ISERROR(G316/I316),"",G316/I316)</f>
        <v/>
      </c>
      <c r="K316" s="392">
        <f t="array" ref="K316">IF(ISERROR(G316/L316),"",G316/L316)</f>
        <v>0</v>
      </c>
      <c r="L316" s="160">
        <v>5</v>
      </c>
      <c r="M316" s="140">
        <f t="shared" ref="M316:M319" si="154">IF(ISERROR(I316-K316),"",I316-K316)</f>
        <v>0</v>
      </c>
      <c r="N316" s="161">
        <f t="shared" ref="N316:N319" si="155">SUM(O316:U316)</f>
        <v>0</v>
      </c>
      <c r="O316" s="399"/>
      <c r="P316" s="399"/>
      <c r="Q316" s="399"/>
      <c r="R316" s="399"/>
      <c r="S316" s="399"/>
      <c r="T316" s="399"/>
      <c r="U316" s="399"/>
      <c r="V316" s="163">
        <f t="shared" ref="V316:V319" si="156">SUM(X316:AA316)</f>
        <v>0</v>
      </c>
      <c r="W316" s="164" t="str">
        <f t="shared" si="152"/>
        <v/>
      </c>
      <c r="X316" s="163"/>
      <c r="Y316" s="163"/>
      <c r="Z316" s="163"/>
      <c r="AA316" s="163"/>
    </row>
    <row r="317" spans="1:27" ht="20.100000000000001" hidden="1" customHeight="1">
      <c r="A317" s="157">
        <v>200116</v>
      </c>
      <c r="B317" s="175" t="s">
        <v>246</v>
      </c>
      <c r="C317" s="397"/>
      <c r="D317" s="139">
        <v>6.58</v>
      </c>
      <c r="E317" s="139"/>
      <c r="F317" s="158"/>
      <c r="G317" s="159"/>
      <c r="H317" s="392">
        <f t="shared" si="153"/>
        <v>0</v>
      </c>
      <c r="I317" s="160"/>
      <c r="J317" s="161" t="str">
        <f t="array" ref="J317">IF(ISERROR(G317/I317),"",G317/I317)</f>
        <v/>
      </c>
      <c r="K317" s="162">
        <f t="array" ref="K317">IF(ISERROR(G317/L317),"",G317/L317)</f>
        <v>0</v>
      </c>
      <c r="L317" s="160">
        <v>5</v>
      </c>
      <c r="M317" s="140">
        <f t="shared" si="154"/>
        <v>0</v>
      </c>
      <c r="N317" s="161">
        <f t="shared" si="155"/>
        <v>0</v>
      </c>
      <c r="O317" s="399"/>
      <c r="P317" s="399"/>
      <c r="Q317" s="399"/>
      <c r="R317" s="399"/>
      <c r="S317" s="399"/>
      <c r="T317" s="399"/>
      <c r="U317" s="399"/>
      <c r="V317" s="163">
        <f t="shared" si="156"/>
        <v>0</v>
      </c>
      <c r="W317" s="164" t="str">
        <f t="shared" si="152"/>
        <v/>
      </c>
      <c r="X317" s="163"/>
      <c r="Y317" s="163"/>
      <c r="Z317" s="163"/>
      <c r="AA317" s="163"/>
    </row>
    <row r="318" spans="1:27" ht="20.100000000000001" hidden="1" customHeight="1">
      <c r="A318" s="157">
        <v>200120</v>
      </c>
      <c r="B318" s="175" t="s">
        <v>247</v>
      </c>
      <c r="C318" s="397"/>
      <c r="D318" s="139">
        <v>7.8</v>
      </c>
      <c r="E318" s="139"/>
      <c r="F318" s="158"/>
      <c r="G318" s="159"/>
      <c r="H318" s="392">
        <f t="shared" si="153"/>
        <v>0</v>
      </c>
      <c r="I318" s="160"/>
      <c r="J318" s="161" t="str">
        <f t="array" ref="J318">IF(ISERROR(G318/I318),"",G318/I318)</f>
        <v/>
      </c>
      <c r="K318" s="162">
        <f t="array" ref="K318">IF(ISERROR(G318/L318),"",G318/L318)</f>
        <v>0</v>
      </c>
      <c r="L318" s="160">
        <v>4.5999999999999996</v>
      </c>
      <c r="M318" s="140">
        <f t="shared" si="154"/>
        <v>0</v>
      </c>
      <c r="N318" s="161">
        <f t="shared" si="155"/>
        <v>0</v>
      </c>
      <c r="O318" s="399"/>
      <c r="P318" s="399"/>
      <c r="Q318" s="399"/>
      <c r="R318" s="399"/>
      <c r="S318" s="399"/>
      <c r="T318" s="399"/>
      <c r="U318" s="399"/>
      <c r="V318" s="163">
        <f t="shared" si="156"/>
        <v>0</v>
      </c>
      <c r="W318" s="164" t="str">
        <f t="shared" si="152"/>
        <v/>
      </c>
      <c r="X318" s="163"/>
      <c r="Y318" s="163"/>
      <c r="Z318" s="163"/>
      <c r="AA318" s="163"/>
    </row>
    <row r="319" spans="1:27" ht="20.100000000000001" hidden="1" customHeight="1">
      <c r="A319" s="157">
        <v>200528</v>
      </c>
      <c r="B319" s="175" t="s">
        <v>248</v>
      </c>
      <c r="C319" s="397"/>
      <c r="D319" s="139">
        <v>4.4000000000000004</v>
      </c>
      <c r="E319" s="139"/>
      <c r="F319" s="158"/>
      <c r="G319" s="159"/>
      <c r="H319" s="392">
        <f t="shared" si="153"/>
        <v>0</v>
      </c>
      <c r="I319" s="160"/>
      <c r="J319" s="161" t="str">
        <f t="array" ref="J319">IF(ISERROR(G319/I319),"",G319/I319)</f>
        <v/>
      </c>
      <c r="K319" s="162">
        <f t="array" ref="K319">IF(ISERROR(G319/L319),"",G319/L319)</f>
        <v>0</v>
      </c>
      <c r="L319" s="160">
        <v>5.8</v>
      </c>
      <c r="M319" s="140">
        <f t="shared" si="154"/>
        <v>0</v>
      </c>
      <c r="N319" s="161">
        <f t="shared" si="155"/>
        <v>0</v>
      </c>
      <c r="O319" s="399"/>
      <c r="P319" s="399"/>
      <c r="Q319" s="399"/>
      <c r="R319" s="399"/>
      <c r="S319" s="399"/>
      <c r="T319" s="399"/>
      <c r="U319" s="399"/>
      <c r="V319" s="163">
        <f t="shared" si="156"/>
        <v>0</v>
      </c>
      <c r="W319" s="164" t="str">
        <f t="shared" si="152"/>
        <v/>
      </c>
      <c r="X319" s="163"/>
      <c r="Y319" s="163"/>
      <c r="Z319" s="163"/>
      <c r="AA319" s="163"/>
    </row>
    <row r="320" spans="1:27" ht="20.100000000000001" hidden="1" customHeight="1">
      <c r="A320" s="157">
        <v>201062</v>
      </c>
      <c r="B320" s="158" t="s">
        <v>379</v>
      </c>
      <c r="C320" s="397"/>
      <c r="D320" s="139"/>
      <c r="E320" s="139"/>
      <c r="F320" s="158"/>
      <c r="G320" s="159"/>
      <c r="H320" s="392"/>
      <c r="I320" s="160"/>
      <c r="J320" s="161"/>
      <c r="K320" s="162"/>
      <c r="L320" s="160">
        <v>6</v>
      </c>
      <c r="M320" s="140"/>
      <c r="N320" s="161"/>
      <c r="O320" s="399"/>
      <c r="P320" s="399"/>
      <c r="Q320" s="399"/>
      <c r="R320" s="399"/>
      <c r="S320" s="399"/>
      <c r="T320" s="399"/>
      <c r="U320" s="399"/>
      <c r="V320" s="163"/>
      <c r="W320" s="164"/>
      <c r="X320" s="163"/>
      <c r="Y320" s="163"/>
      <c r="Z320" s="163"/>
      <c r="AA320" s="163"/>
    </row>
    <row r="321" spans="1:27" ht="20.100000000000001" hidden="1" customHeight="1">
      <c r="A321" s="190">
        <v>200298</v>
      </c>
      <c r="B321" s="397" t="s">
        <v>249</v>
      </c>
      <c r="C321" s="397" t="s">
        <v>186</v>
      </c>
      <c r="D321" s="139">
        <v>6.04</v>
      </c>
      <c r="E321" s="139"/>
      <c r="F321" s="158"/>
      <c r="G321" s="159"/>
      <c r="H321" s="392">
        <f t="shared" ref="H321:H328" si="157">D321*G321</f>
        <v>0</v>
      </c>
      <c r="I321" s="160"/>
      <c r="J321" s="161" t="str">
        <f t="array" ref="J321">IF(ISERROR(G321/I321),"",G321/I321)</f>
        <v/>
      </c>
      <c r="K321" s="162">
        <f t="array" ref="K321">IF(ISERROR(G321/L321),"",G321/L321)</f>
        <v>0</v>
      </c>
      <c r="L321" s="160">
        <v>6</v>
      </c>
      <c r="M321" s="140">
        <f t="shared" ref="M321:M322" si="158">IF(ISERROR(I321-K321),"",I321-K321)</f>
        <v>0</v>
      </c>
      <c r="N321" s="161">
        <f t="shared" ref="N321:N322" si="159">SUM(O321:U321)</f>
        <v>0</v>
      </c>
      <c r="O321" s="399"/>
      <c r="P321" s="399"/>
      <c r="Q321" s="399"/>
      <c r="R321" s="399"/>
      <c r="S321" s="399"/>
      <c r="T321" s="399"/>
      <c r="U321" s="399"/>
      <c r="V321" s="163">
        <f t="shared" ref="V321:V322" si="160">SUM(X321:AA321)</f>
        <v>0</v>
      </c>
      <c r="W321" s="164" t="str">
        <f t="shared" ref="W321:W322" si="161">IF(ISERROR(V321/G321),"",V321/G321)</f>
        <v/>
      </c>
      <c r="X321" s="163"/>
      <c r="Y321" s="163"/>
      <c r="Z321" s="163"/>
      <c r="AA321" s="163"/>
    </row>
    <row r="322" spans="1:27" ht="20.100000000000001" hidden="1" customHeight="1">
      <c r="A322" s="190">
        <v>200299</v>
      </c>
      <c r="B322" s="397" t="s">
        <v>249</v>
      </c>
      <c r="C322" s="397" t="s">
        <v>193</v>
      </c>
      <c r="D322" s="139">
        <v>6.04</v>
      </c>
      <c r="E322" s="139"/>
      <c r="F322" s="158"/>
      <c r="G322" s="159"/>
      <c r="H322" s="392">
        <f t="shared" si="157"/>
        <v>0</v>
      </c>
      <c r="I322" s="160"/>
      <c r="J322" s="161" t="str">
        <f t="array" ref="J322">IF(ISERROR(G322/I322),"",G322/I322)</f>
        <v/>
      </c>
      <c r="K322" s="162">
        <f t="array" ref="K322">IF(ISERROR(G322/L322),"",G322/L322)</f>
        <v>0</v>
      </c>
      <c r="L322" s="160">
        <v>6</v>
      </c>
      <c r="M322" s="140">
        <f t="shared" si="158"/>
        <v>0</v>
      </c>
      <c r="N322" s="161">
        <f t="shared" si="159"/>
        <v>0</v>
      </c>
      <c r="O322" s="399"/>
      <c r="P322" s="399"/>
      <c r="Q322" s="399"/>
      <c r="R322" s="399"/>
      <c r="S322" s="399"/>
      <c r="T322" s="399"/>
      <c r="U322" s="399"/>
      <c r="V322" s="163">
        <f t="shared" si="160"/>
        <v>0</v>
      </c>
      <c r="W322" s="164" t="str">
        <f t="shared" si="161"/>
        <v/>
      </c>
      <c r="X322" s="163"/>
      <c r="Y322" s="163"/>
      <c r="Z322" s="163"/>
      <c r="AA322" s="163"/>
    </row>
    <row r="323" spans="1:27" ht="20.100000000000001" customHeight="1">
      <c r="A323" s="190">
        <v>201492</v>
      </c>
      <c r="B323" s="404" t="s">
        <v>480</v>
      </c>
      <c r="C323" s="404" t="s">
        <v>186</v>
      </c>
      <c r="D323" s="139">
        <v>6</v>
      </c>
      <c r="E323" s="139"/>
      <c r="F323" s="158"/>
      <c r="G323" s="159"/>
      <c r="H323" s="403">
        <f t="shared" si="157"/>
        <v>0</v>
      </c>
      <c r="I323" s="160"/>
      <c r="J323" s="161"/>
      <c r="K323" s="162"/>
      <c r="L323" s="160"/>
      <c r="M323" s="140"/>
      <c r="N323" s="161"/>
      <c r="O323" s="405"/>
      <c r="P323" s="405"/>
      <c r="Q323" s="405"/>
      <c r="R323" s="405"/>
      <c r="S323" s="405"/>
      <c r="T323" s="405"/>
      <c r="U323" s="405"/>
      <c r="V323" s="163"/>
      <c r="W323" s="164"/>
      <c r="X323" s="163"/>
      <c r="Y323" s="163"/>
      <c r="Z323" s="163"/>
      <c r="AA323" s="163"/>
    </row>
    <row r="324" spans="1:27" ht="20.100000000000001" customHeight="1">
      <c r="A324" s="190">
        <v>201491</v>
      </c>
      <c r="B324" s="410" t="s">
        <v>479</v>
      </c>
      <c r="C324" s="410" t="s">
        <v>481</v>
      </c>
      <c r="D324" s="139">
        <v>6</v>
      </c>
      <c r="E324" s="139"/>
      <c r="F324" s="158"/>
      <c r="G324" s="159"/>
      <c r="H324" s="392">
        <f t="shared" si="157"/>
        <v>0</v>
      </c>
      <c r="I324" s="160"/>
      <c r="J324" s="161"/>
      <c r="K324" s="162" t="str">
        <f t="array" ref="K324">IF(ISERROR(G324/L324),"",G324/L324)</f>
        <v/>
      </c>
      <c r="L324" s="160"/>
      <c r="M324" s="140"/>
      <c r="N324" s="161"/>
      <c r="O324" s="399"/>
      <c r="P324" s="399"/>
      <c r="Q324" s="399"/>
      <c r="R324" s="399"/>
      <c r="S324" s="399"/>
      <c r="T324" s="399"/>
      <c r="U324" s="399"/>
      <c r="V324" s="163"/>
      <c r="W324" s="164"/>
      <c r="X324" s="163"/>
      <c r="Y324" s="163"/>
      <c r="Z324" s="163"/>
      <c r="AA324" s="163"/>
    </row>
    <row r="325" spans="1:27" ht="20.100000000000001" customHeight="1">
      <c r="A325" s="157">
        <v>200948</v>
      </c>
      <c r="B325" s="391" t="s">
        <v>251</v>
      </c>
      <c r="C325" s="157"/>
      <c r="D325" s="139">
        <f>78*120/1000</f>
        <v>9.36</v>
      </c>
      <c r="E325" s="139"/>
      <c r="F325" s="158"/>
      <c r="G325" s="159"/>
      <c r="H325" s="392">
        <f t="shared" si="157"/>
        <v>0</v>
      </c>
      <c r="I325" s="160"/>
      <c r="J325" s="161"/>
      <c r="K325" s="162">
        <f t="array" ref="K325">IF(ISERROR(G325/L325),"",G325/L325)</f>
        <v>0</v>
      </c>
      <c r="L325" s="160">
        <v>7.5</v>
      </c>
      <c r="M325" s="140"/>
      <c r="N325" s="161">
        <f t="shared" ref="N325" si="162">SUM(O325:U325)</f>
        <v>0</v>
      </c>
      <c r="O325" s="399"/>
      <c r="P325" s="399"/>
      <c r="Q325" s="399"/>
      <c r="R325" s="399"/>
      <c r="S325" s="399"/>
      <c r="T325" s="399"/>
      <c r="U325" s="399"/>
      <c r="V325" s="163">
        <f t="shared" ref="V325" si="163">SUM(X325:AA325)</f>
        <v>0</v>
      </c>
      <c r="W325" s="164" t="str">
        <f t="shared" ref="W325" si="164">IF(ISERROR(V325/G325),"",V325/G325)</f>
        <v/>
      </c>
      <c r="X325" s="163"/>
      <c r="Y325" s="163"/>
      <c r="Z325" s="163"/>
      <c r="AA325" s="163"/>
    </row>
    <row r="326" spans="1:27" ht="20.100000000000001" customHeight="1">
      <c r="A326" s="157">
        <v>201012</v>
      </c>
      <c r="B326" s="253" t="s">
        <v>397</v>
      </c>
      <c r="C326" s="157"/>
      <c r="D326" s="139"/>
      <c r="E326" s="139"/>
      <c r="F326" s="158"/>
      <c r="G326" s="159"/>
      <c r="H326" s="392">
        <f t="shared" si="157"/>
        <v>0</v>
      </c>
      <c r="I326" s="160"/>
      <c r="J326" s="161"/>
      <c r="K326" s="162" t="str">
        <f t="array" ref="K326">IF(ISERROR(G326/L326),"",G326/L326)</f>
        <v/>
      </c>
      <c r="L326" s="160"/>
      <c r="M326" s="140"/>
      <c r="N326" s="161"/>
      <c r="O326" s="399"/>
      <c r="P326" s="399"/>
      <c r="Q326" s="399"/>
      <c r="R326" s="399"/>
      <c r="S326" s="399"/>
      <c r="T326" s="399"/>
      <c r="U326" s="399"/>
      <c r="V326" s="163"/>
      <c r="W326" s="164"/>
      <c r="X326" s="163"/>
      <c r="Y326" s="163"/>
      <c r="Z326" s="163"/>
      <c r="AA326" s="163"/>
    </row>
    <row r="327" spans="1:27" ht="20.100000000000001" customHeight="1">
      <c r="A327" s="157">
        <v>201010</v>
      </c>
      <c r="B327" s="391" t="s">
        <v>252</v>
      </c>
      <c r="C327" s="157"/>
      <c r="D327" s="139">
        <v>4.5</v>
      </c>
      <c r="E327" s="139"/>
      <c r="F327" s="158"/>
      <c r="G327" s="159"/>
      <c r="H327" s="392">
        <f t="shared" si="157"/>
        <v>0</v>
      </c>
      <c r="I327" s="160"/>
      <c r="J327" s="161"/>
      <c r="K327" s="162" t="str">
        <f t="array" ref="K327">IF(ISERROR(G327/L327),"",G327/L327)</f>
        <v/>
      </c>
      <c r="L327" s="160"/>
      <c r="M327" s="140"/>
      <c r="N327" s="161"/>
      <c r="O327" s="399"/>
      <c r="P327" s="399"/>
      <c r="Q327" s="399"/>
      <c r="R327" s="399"/>
      <c r="S327" s="399"/>
      <c r="T327" s="399"/>
      <c r="U327" s="399"/>
      <c r="V327" s="163"/>
      <c r="W327" s="164"/>
      <c r="X327" s="163"/>
      <c r="Y327" s="163"/>
      <c r="Z327" s="163"/>
      <c r="AA327" s="163"/>
    </row>
    <row r="328" spans="1:27" ht="20.100000000000001" customHeight="1">
      <c r="A328" s="157"/>
      <c r="B328" s="253" t="s">
        <v>474</v>
      </c>
      <c r="C328" s="157"/>
      <c r="D328" s="139">
        <v>4.5</v>
      </c>
      <c r="E328" s="139"/>
      <c r="F328" s="158"/>
      <c r="G328" s="159"/>
      <c r="H328" s="392">
        <f t="shared" si="157"/>
        <v>0</v>
      </c>
      <c r="I328" s="160"/>
      <c r="J328" s="161"/>
      <c r="K328" s="162" t="str">
        <f t="array" ref="K328">IF(ISERROR(G328/L328),"",G328/L328)</f>
        <v/>
      </c>
      <c r="L328" s="160"/>
      <c r="M328" s="140"/>
      <c r="N328" s="161"/>
      <c r="O328" s="399"/>
      <c r="P328" s="399"/>
      <c r="Q328" s="399"/>
      <c r="R328" s="399"/>
      <c r="S328" s="399"/>
      <c r="T328" s="399"/>
      <c r="U328" s="399"/>
      <c r="V328" s="163"/>
      <c r="W328" s="164"/>
      <c r="X328" s="163"/>
      <c r="Y328" s="163"/>
      <c r="Z328" s="163"/>
      <c r="AA328" s="163"/>
    </row>
    <row r="329" spans="1:27" ht="20.100000000000001" customHeight="1">
      <c r="A329" s="465" t="s">
        <v>254</v>
      </c>
      <c r="B329" s="466"/>
      <c r="C329" s="400" t="s">
        <v>209</v>
      </c>
      <c r="D329" s="177"/>
      <c r="E329" s="177"/>
      <c r="F329" s="178"/>
      <c r="G329" s="179">
        <f>SUM(G316:G328)</f>
        <v>0</v>
      </c>
      <c r="H329" s="180">
        <f>SUM(H316:H325)</f>
        <v>0</v>
      </c>
      <c r="I329" s="180">
        <f>SUM(I316:I328)</f>
        <v>0</v>
      </c>
      <c r="J329" s="161"/>
      <c r="K329" s="180">
        <f>SUM(K316:K325)</f>
        <v>0</v>
      </c>
      <c r="L329" s="181"/>
      <c r="M329" s="185">
        <f t="shared" ref="M329:AA329" si="165">SUM(M316:M325)</f>
        <v>0</v>
      </c>
      <c r="N329" s="180">
        <f t="shared" si="165"/>
        <v>0</v>
      </c>
      <c r="O329" s="182">
        <f t="shared" si="165"/>
        <v>0</v>
      </c>
      <c r="P329" s="182">
        <f t="shared" si="165"/>
        <v>0</v>
      </c>
      <c r="Q329" s="182">
        <f t="shared" si="165"/>
        <v>0</v>
      </c>
      <c r="R329" s="182">
        <f t="shared" si="165"/>
        <v>0</v>
      </c>
      <c r="S329" s="182">
        <f t="shared" si="165"/>
        <v>0</v>
      </c>
      <c r="T329" s="182">
        <f t="shared" si="165"/>
        <v>0</v>
      </c>
      <c r="U329" s="182">
        <f t="shared" si="165"/>
        <v>0</v>
      </c>
      <c r="V329" s="183">
        <f t="shared" si="165"/>
        <v>0</v>
      </c>
      <c r="W329" s="164">
        <f t="shared" si="165"/>
        <v>0</v>
      </c>
      <c r="X329" s="183">
        <f t="shared" si="165"/>
        <v>0</v>
      </c>
      <c r="Y329" s="183">
        <f t="shared" si="165"/>
        <v>0</v>
      </c>
      <c r="Z329" s="183">
        <f t="shared" si="165"/>
        <v>0</v>
      </c>
      <c r="AA329" s="183">
        <f t="shared" si="165"/>
        <v>0</v>
      </c>
    </row>
    <row r="330" spans="1:27" ht="20.100000000000001" customHeight="1">
      <c r="A330" s="467" t="s">
        <v>256</v>
      </c>
      <c r="B330" s="468"/>
      <c r="C330" s="468"/>
      <c r="D330" s="468"/>
      <c r="E330" s="468"/>
      <c r="F330" s="469"/>
      <c r="G330" s="191">
        <f>SUM(G198,G256,G291,G307,G315,G329)</f>
        <v>0</v>
      </c>
      <c r="H330" s="191">
        <f>SUM(H198,H256,H291,H307,H315,H329)</f>
        <v>0</v>
      </c>
      <c r="I330" s="191">
        <f>SUM(I198,I256,I291,I307,I315,I329)</f>
        <v>0</v>
      </c>
      <c r="J330" s="192" t="str">
        <f t="array" ref="J330">IF(ISERROR(G330/I330),"",G330/I330)</f>
        <v/>
      </c>
      <c r="K330" s="191">
        <f>SUM(K198,K256,K291,K307,K315,K329)</f>
        <v>0</v>
      </c>
      <c r="L330" s="192" t="str">
        <f>IF(ISERROR(G330/K330),"",G330/K330)</f>
        <v/>
      </c>
      <c r="M330" s="191">
        <f t="shared" ref="M330:AA330" si="166">SUM(M198,M256,M291,M307,M315,M329)</f>
        <v>0</v>
      </c>
      <c r="N330" s="191">
        <f t="shared" si="166"/>
        <v>0</v>
      </c>
      <c r="O330" s="191">
        <f t="shared" si="166"/>
        <v>0</v>
      </c>
      <c r="P330" s="191">
        <f t="shared" si="166"/>
        <v>0</v>
      </c>
      <c r="Q330" s="191">
        <f t="shared" si="166"/>
        <v>0</v>
      </c>
      <c r="R330" s="191">
        <f t="shared" si="166"/>
        <v>0</v>
      </c>
      <c r="S330" s="191">
        <f t="shared" si="166"/>
        <v>0</v>
      </c>
      <c r="T330" s="191">
        <f t="shared" si="166"/>
        <v>0</v>
      </c>
      <c r="U330" s="191">
        <f t="shared" si="166"/>
        <v>0</v>
      </c>
      <c r="V330" s="191">
        <f t="shared" si="166"/>
        <v>0</v>
      </c>
      <c r="W330" s="191">
        <f t="shared" si="166"/>
        <v>0</v>
      </c>
      <c r="X330" s="191">
        <f t="shared" si="166"/>
        <v>0</v>
      </c>
      <c r="Y330" s="191">
        <f t="shared" si="166"/>
        <v>0</v>
      </c>
      <c r="Z330" s="191">
        <f t="shared" si="166"/>
        <v>0</v>
      </c>
      <c r="AA330" s="191">
        <f t="shared" si="166"/>
        <v>0</v>
      </c>
    </row>
    <row r="331" spans="1:27" ht="20.100000000000001" customHeight="1">
      <c r="A331" s="470" t="s">
        <v>257</v>
      </c>
      <c r="B331" s="393" t="s">
        <v>258</v>
      </c>
      <c r="C331" s="473" t="s">
        <v>259</v>
      </c>
      <c r="D331" s="474"/>
      <c r="E331" s="475" t="s">
        <v>260</v>
      </c>
      <c r="F331" s="475"/>
      <c r="G331" s="478" t="s">
        <v>261</v>
      </c>
      <c r="H331" s="478"/>
      <c r="I331" s="475" t="s">
        <v>262</v>
      </c>
      <c r="J331" s="475"/>
      <c r="K331" s="475" t="s">
        <v>263</v>
      </c>
      <c r="L331" s="475"/>
      <c r="M331" s="475" t="s">
        <v>264</v>
      </c>
      <c r="N331" s="475"/>
      <c r="O331" s="475" t="s">
        <v>265</v>
      </c>
      <c r="P331" s="478" t="s">
        <v>266</v>
      </c>
      <c r="Q331" s="478"/>
      <c r="R331" s="478" t="s">
        <v>263</v>
      </c>
      <c r="S331" s="478"/>
      <c r="T331" s="478" t="s">
        <v>267</v>
      </c>
      <c r="U331" s="478"/>
      <c r="V331" s="478" t="s">
        <v>268</v>
      </c>
      <c r="W331" s="478"/>
      <c r="X331" s="478" t="s">
        <v>263</v>
      </c>
      <c r="Y331" s="478"/>
      <c r="Z331" s="478" t="s">
        <v>267</v>
      </c>
      <c r="AA331" s="478"/>
    </row>
    <row r="332" spans="1:27" ht="20.100000000000001" customHeight="1">
      <c r="A332" s="471"/>
      <c r="B332" s="393" t="s">
        <v>269</v>
      </c>
      <c r="C332" s="510">
        <v>1</v>
      </c>
      <c r="D332" s="511"/>
      <c r="E332" s="477">
        <f>C332*11</f>
        <v>11</v>
      </c>
      <c r="F332" s="477"/>
      <c r="G332" s="478">
        <v>1</v>
      </c>
      <c r="H332" s="478"/>
      <c r="I332" s="477">
        <f>G332*11</f>
        <v>11</v>
      </c>
      <c r="J332" s="477"/>
      <c r="K332" s="477">
        <f>E332-I332</f>
        <v>0</v>
      </c>
      <c r="L332" s="477"/>
      <c r="M332" s="479">
        <f>IF(ISERROR(K332/E332),"",K332/E332)</f>
        <v>0</v>
      </c>
      <c r="N332" s="479"/>
      <c r="O332" s="475"/>
      <c r="P332" s="478" t="s">
        <v>208</v>
      </c>
      <c r="Q332" s="478"/>
      <c r="R332" s="480">
        <f>SUM(O198:U198)</f>
        <v>0</v>
      </c>
      <c r="S332" s="480"/>
      <c r="T332" s="481" t="str">
        <f t="array" ref="T332">IF(ISERROR(R332/R339),"",R332/R339)</f>
        <v/>
      </c>
      <c r="U332" s="481"/>
      <c r="V332" s="478" t="s">
        <v>270</v>
      </c>
      <c r="W332" s="478"/>
      <c r="X332" s="512">
        <f>SUM(P197,P255,P290,P306,P314,P328)</f>
        <v>0</v>
      </c>
      <c r="Y332" s="513"/>
      <c r="Z332" s="481" t="str">
        <f t="array" ref="Z332">IF(ISERROR(X332/X339),"",X332/X339)</f>
        <v/>
      </c>
      <c r="AA332" s="481"/>
    </row>
    <row r="333" spans="1:27" ht="20.100000000000001" customHeight="1">
      <c r="A333" s="471"/>
      <c r="B333" s="393" t="s">
        <v>271</v>
      </c>
      <c r="C333" s="473">
        <v>0</v>
      </c>
      <c r="D333" s="474"/>
      <c r="E333" s="477">
        <f>C333*11</f>
        <v>0</v>
      </c>
      <c r="F333" s="477"/>
      <c r="G333" s="478">
        <v>0</v>
      </c>
      <c r="H333" s="478"/>
      <c r="I333" s="477">
        <f>G333*11</f>
        <v>0</v>
      </c>
      <c r="J333" s="477"/>
      <c r="K333" s="477">
        <f>E333-I333</f>
        <v>0</v>
      </c>
      <c r="L333" s="477"/>
      <c r="M333" s="479" t="str">
        <f>IF(ISERROR(K333/E333),"",K333/E333)</f>
        <v/>
      </c>
      <c r="N333" s="479"/>
      <c r="O333" s="475"/>
      <c r="P333" s="478" t="s">
        <v>223</v>
      </c>
      <c r="Q333" s="478"/>
      <c r="R333" s="480">
        <f>SUM(O256:U256)</f>
        <v>0</v>
      </c>
      <c r="S333" s="480"/>
      <c r="T333" s="481" t="str">
        <f>IF(ISERROR(R333/R339),"",R333/R339)</f>
        <v/>
      </c>
      <c r="U333" s="481"/>
      <c r="V333" s="478" t="s">
        <v>272</v>
      </c>
      <c r="W333" s="478"/>
      <c r="X333" s="512">
        <f>SUM(P198,P256,P291,P307,P315,P329)</f>
        <v>0</v>
      </c>
      <c r="Y333" s="513"/>
      <c r="Z333" s="481" t="str">
        <f>IF(ISERROR(X333/X339),"",X333/X339)</f>
        <v/>
      </c>
      <c r="AA333" s="481"/>
    </row>
    <row r="334" spans="1:27" ht="20.100000000000001" customHeight="1">
      <c r="A334" s="471"/>
      <c r="B334" s="393" t="s">
        <v>273</v>
      </c>
      <c r="C334" s="473">
        <v>0</v>
      </c>
      <c r="D334" s="474"/>
      <c r="E334" s="477">
        <f>C334*8</f>
        <v>0</v>
      </c>
      <c r="F334" s="477"/>
      <c r="G334" s="478">
        <v>1</v>
      </c>
      <c r="H334" s="478"/>
      <c r="I334" s="477">
        <f>G334*8</f>
        <v>8</v>
      </c>
      <c r="J334" s="477"/>
      <c r="K334" s="477">
        <f>E334-I334</f>
        <v>-8</v>
      </c>
      <c r="L334" s="477"/>
      <c r="M334" s="479" t="str">
        <f>IF(ISERROR(K334/E334),"",K334/E334)</f>
        <v/>
      </c>
      <c r="N334" s="479"/>
      <c r="O334" s="475"/>
      <c r="P334" s="478" t="s">
        <v>234</v>
      </c>
      <c r="Q334" s="478"/>
      <c r="R334" s="480">
        <f>SUM(O291:U291)</f>
        <v>0</v>
      </c>
      <c r="S334" s="480"/>
      <c r="T334" s="481" t="str">
        <f>IF(ISERROR(R334/R339),"",R334/R339)</f>
        <v/>
      </c>
      <c r="U334" s="481"/>
      <c r="V334" s="478" t="s">
        <v>274</v>
      </c>
      <c r="W334" s="478"/>
      <c r="X334" s="512">
        <f>SUM(P199,P257,P292,P308,P316,P330)</f>
        <v>0</v>
      </c>
      <c r="Y334" s="513"/>
      <c r="Z334" s="481" t="str">
        <f>IF(ISERROR(X334/X339),"",X334/X339)</f>
        <v/>
      </c>
      <c r="AA334" s="481"/>
    </row>
    <row r="335" spans="1:27" ht="20.100000000000001" customHeight="1">
      <c r="A335" s="471"/>
      <c r="B335" s="393" t="s">
        <v>275</v>
      </c>
      <c r="C335" s="473">
        <v>1</v>
      </c>
      <c r="D335" s="474"/>
      <c r="E335" s="477">
        <f>C335*11</f>
        <v>11</v>
      </c>
      <c r="F335" s="477"/>
      <c r="G335" s="478">
        <v>1</v>
      </c>
      <c r="H335" s="478"/>
      <c r="I335" s="477">
        <f>G335*11</f>
        <v>11</v>
      </c>
      <c r="J335" s="477"/>
      <c r="K335" s="477">
        <f>E335-I335</f>
        <v>0</v>
      </c>
      <c r="L335" s="477"/>
      <c r="M335" s="479">
        <f>IF(ISERROR(K335/E335),"",K335/E335)</f>
        <v>0</v>
      </c>
      <c r="N335" s="479"/>
      <c r="O335" s="475"/>
      <c r="P335" s="478" t="s">
        <v>241</v>
      </c>
      <c r="Q335" s="478"/>
      <c r="R335" s="480">
        <f>SUM(O307:U307)</f>
        <v>0</v>
      </c>
      <c r="S335" s="480"/>
      <c r="T335" s="481" t="str">
        <f>IF(ISERROR(R335/R339),"",R335/R339)</f>
        <v/>
      </c>
      <c r="U335" s="481"/>
      <c r="V335" s="478" t="s">
        <v>276</v>
      </c>
      <c r="W335" s="478"/>
      <c r="X335" s="512">
        <f>SUM(P201,P258,P293,P309,P317,P331)</f>
        <v>0</v>
      </c>
      <c r="Y335" s="513"/>
      <c r="Z335" s="481" t="str">
        <f>IF(ISERROR(X335/X339),"",X335/X339)</f>
        <v/>
      </c>
      <c r="AA335" s="481"/>
    </row>
    <row r="336" spans="1:27" ht="20.100000000000001" customHeight="1">
      <c r="A336" s="472"/>
      <c r="B336" s="393" t="s">
        <v>277</v>
      </c>
      <c r="C336" s="483">
        <f>SUM(C332:D335)</f>
        <v>2</v>
      </c>
      <c r="D336" s="484"/>
      <c r="E336" s="477">
        <f>SUM(E332:F335)</f>
        <v>22</v>
      </c>
      <c r="F336" s="477"/>
      <c r="G336" s="478">
        <f>SUM(G332:H335)</f>
        <v>3</v>
      </c>
      <c r="H336" s="478"/>
      <c r="I336" s="477">
        <f>SUM(I332:J335)</f>
        <v>30</v>
      </c>
      <c r="J336" s="477"/>
      <c r="K336" s="477">
        <f>SUM(K332:L335)</f>
        <v>-8</v>
      </c>
      <c r="L336" s="477"/>
      <c r="M336" s="479">
        <f>IF(ISERROR(K336/E336),"",K336/E336)</f>
        <v>-0.36363636363636365</v>
      </c>
      <c r="N336" s="479"/>
      <c r="O336" s="475"/>
      <c r="P336" s="478" t="s">
        <v>244</v>
      </c>
      <c r="Q336" s="478"/>
      <c r="R336" s="480">
        <f>SUM(O315:U315)</f>
        <v>0</v>
      </c>
      <c r="S336" s="480"/>
      <c r="T336" s="481" t="str">
        <f>IF(ISERROR(R336/R339),"",R336/R339)</f>
        <v/>
      </c>
      <c r="U336" s="481"/>
      <c r="V336" s="478" t="s">
        <v>278</v>
      </c>
      <c r="W336" s="478"/>
      <c r="X336" s="512">
        <f>SUM(P202,P259,P294,P310,P318,P332)</f>
        <v>0</v>
      </c>
      <c r="Y336" s="513"/>
      <c r="Z336" s="481" t="str">
        <f>IF(ISERROR(X336/X339),"",X336/X339)</f>
        <v/>
      </c>
      <c r="AA336" s="481"/>
    </row>
    <row r="337" spans="1:27" ht="20.100000000000001" customHeight="1">
      <c r="A337" s="194" t="s">
        <v>279</v>
      </c>
      <c r="B337" s="393">
        <f>G330</f>
        <v>0</v>
      </c>
      <c r="C337" s="485" t="s">
        <v>280</v>
      </c>
      <c r="D337" s="486"/>
      <c r="E337" s="478">
        <f>H330</f>
        <v>0</v>
      </c>
      <c r="F337" s="478"/>
      <c r="G337" s="478" t="s">
        <v>281</v>
      </c>
      <c r="H337" s="478"/>
      <c r="I337" s="487" t="str">
        <f>L330</f>
        <v/>
      </c>
      <c r="J337" s="487"/>
      <c r="K337" s="475" t="s">
        <v>282</v>
      </c>
      <c r="L337" s="475"/>
      <c r="M337" s="487" t="str">
        <f>J330</f>
        <v/>
      </c>
      <c r="N337" s="487"/>
      <c r="O337" s="475"/>
      <c r="P337" s="478" t="s">
        <v>254</v>
      </c>
      <c r="Q337" s="478"/>
      <c r="R337" s="480">
        <f>SUM(O329:U329)</f>
        <v>0</v>
      </c>
      <c r="S337" s="480"/>
      <c r="T337" s="481" t="str">
        <f>IF(ISERROR(R337/R339),"",R337/R339)</f>
        <v/>
      </c>
      <c r="U337" s="481"/>
      <c r="V337" s="478" t="s">
        <v>283</v>
      </c>
      <c r="W337" s="478"/>
      <c r="X337" s="512">
        <f>SUM(P203,P260,P295,P311,P319,P333)</f>
        <v>0</v>
      </c>
      <c r="Y337" s="513"/>
      <c r="Z337" s="481" t="str">
        <f>IF(ISERROR(X337/X339),"",X337/X339)</f>
        <v/>
      </c>
      <c r="AA337" s="481"/>
    </row>
    <row r="338" spans="1:27" ht="20.100000000000001" customHeight="1">
      <c r="A338" s="195" t="s">
        <v>284</v>
      </c>
      <c r="B338" s="393">
        <f>I330+C336</f>
        <v>2</v>
      </c>
      <c r="C338" s="488" t="s">
        <v>262</v>
      </c>
      <c r="D338" s="489"/>
      <c r="E338" s="490">
        <f>K330+I336</f>
        <v>30</v>
      </c>
      <c r="F338" s="490"/>
      <c r="G338" s="478" t="s">
        <v>285</v>
      </c>
      <c r="H338" s="478"/>
      <c r="I338" s="487">
        <f>B338-E338</f>
        <v>-28</v>
      </c>
      <c r="J338" s="487"/>
      <c r="K338" s="475" t="s">
        <v>286</v>
      </c>
      <c r="L338" s="475"/>
      <c r="M338" s="479">
        <f>IF(ISERROR(I338/E338),"",I338/E338)</f>
        <v>-0.93333333333333335</v>
      </c>
      <c r="N338" s="479"/>
      <c r="O338" s="475"/>
      <c r="P338" s="478" t="s">
        <v>255</v>
      </c>
      <c r="Q338" s="478"/>
      <c r="R338" s="480"/>
      <c r="S338" s="480"/>
      <c r="T338" s="481" t="str">
        <f>IF(ISERROR(R338/R339),"",R338/R339)</f>
        <v/>
      </c>
      <c r="U338" s="481"/>
      <c r="V338" s="478" t="s">
        <v>275</v>
      </c>
      <c r="W338" s="478"/>
      <c r="X338" s="512">
        <f>SUM(P204,P261,P296,P312,P320,P334)</f>
        <v>0</v>
      </c>
      <c r="Y338" s="513"/>
      <c r="Z338" s="481" t="str">
        <f>IF(ISERROR(X338/X339),"",X338/X339)</f>
        <v/>
      </c>
      <c r="AA338" s="481"/>
    </row>
    <row r="339" spans="1:27" ht="20.100000000000001" customHeight="1">
      <c r="A339" s="195" t="s">
        <v>287</v>
      </c>
      <c r="B339" s="393">
        <f>N330</f>
        <v>0</v>
      </c>
      <c r="C339" s="488" t="s">
        <v>288</v>
      </c>
      <c r="D339" s="489"/>
      <c r="E339" s="481">
        <f>IF(ISERROR(B339/B338),"",B339/B338)</f>
        <v>0</v>
      </c>
      <c r="F339" s="481"/>
      <c r="G339" s="478" t="s">
        <v>289</v>
      </c>
      <c r="H339" s="478"/>
      <c r="I339" s="475">
        <f>V330</f>
        <v>0</v>
      </c>
      <c r="J339" s="475"/>
      <c r="K339" s="475" t="s">
        <v>290</v>
      </c>
      <c r="L339" s="475"/>
      <c r="M339" s="479" t="str">
        <f t="array" ref="M339">IF(ISERROR(I339/B337),"",I339/B337)</f>
        <v/>
      </c>
      <c r="N339" s="479"/>
      <c r="O339" s="475"/>
      <c r="P339" s="478" t="s">
        <v>277</v>
      </c>
      <c r="Q339" s="478"/>
      <c r="R339" s="480">
        <f>SUM(R332:S338)</f>
        <v>0</v>
      </c>
      <c r="S339" s="480"/>
      <c r="T339" s="481"/>
      <c r="U339" s="481"/>
      <c r="V339" s="478" t="s">
        <v>277</v>
      </c>
      <c r="W339" s="478"/>
      <c r="X339" s="482">
        <f>SUM(X332:Y338)</f>
        <v>0</v>
      </c>
      <c r="Y339" s="482"/>
      <c r="Z339" s="481"/>
      <c r="AA339" s="481"/>
    </row>
    <row r="340" spans="1:27" ht="36" customHeight="1">
      <c r="A340" s="230" t="s">
        <v>353</v>
      </c>
      <c r="B340" s="231"/>
      <c r="C340" s="153"/>
      <c r="D340" s="153"/>
      <c r="E340" s="153"/>
      <c r="F340" s="153"/>
      <c r="G340" s="155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</row>
    <row r="341" spans="1:27" ht="21.95" customHeight="1">
      <c r="A341" s="491" t="s">
        <v>291</v>
      </c>
      <c r="B341" s="491" t="s">
        <v>292</v>
      </c>
      <c r="C341" s="491" t="s">
        <v>293</v>
      </c>
      <c r="D341" s="491" t="s">
        <v>294</v>
      </c>
      <c r="E341" s="494" t="s">
        <v>295</v>
      </c>
      <c r="F341" s="507" t="s">
        <v>296</v>
      </c>
      <c r="G341" s="475" t="s">
        <v>297</v>
      </c>
      <c r="H341" s="475"/>
      <c r="I341" s="491" t="s">
        <v>298</v>
      </c>
      <c r="J341" s="497" t="s">
        <v>282</v>
      </c>
      <c r="K341" s="500" t="s">
        <v>299</v>
      </c>
      <c r="L341" s="491" t="s">
        <v>281</v>
      </c>
      <c r="M341" s="503" t="s">
        <v>300</v>
      </c>
      <c r="N341" s="505" t="s">
        <v>263</v>
      </c>
      <c r="O341" s="475" t="s">
        <v>301</v>
      </c>
      <c r="P341" s="475"/>
      <c r="Q341" s="475"/>
      <c r="R341" s="475"/>
      <c r="S341" s="475"/>
      <c r="T341" s="475"/>
      <c r="U341" s="475"/>
      <c r="V341" s="475" t="s">
        <v>302</v>
      </c>
      <c r="W341" s="505" t="s">
        <v>303</v>
      </c>
      <c r="X341" s="475" t="s">
        <v>304</v>
      </c>
      <c r="Y341" s="475"/>
      <c r="Z341" s="475"/>
      <c r="AA341" s="475"/>
    </row>
    <row r="342" spans="1:27" ht="21.95" customHeight="1">
      <c r="A342" s="492"/>
      <c r="B342" s="492"/>
      <c r="C342" s="492"/>
      <c r="D342" s="492"/>
      <c r="E342" s="495"/>
      <c r="F342" s="508"/>
      <c r="G342" s="475"/>
      <c r="H342" s="475"/>
      <c r="I342" s="492"/>
      <c r="J342" s="498"/>
      <c r="K342" s="501"/>
      <c r="L342" s="492"/>
      <c r="M342" s="504"/>
      <c r="N342" s="505"/>
      <c r="O342" s="475" t="s">
        <v>270</v>
      </c>
      <c r="P342" s="475" t="s">
        <v>272</v>
      </c>
      <c r="Q342" s="475" t="s">
        <v>274</v>
      </c>
      <c r="R342" s="506" t="s">
        <v>276</v>
      </c>
      <c r="S342" s="478" t="s">
        <v>278</v>
      </c>
      <c r="T342" s="475" t="s">
        <v>283</v>
      </c>
      <c r="U342" s="475" t="s">
        <v>275</v>
      </c>
      <c r="V342" s="475"/>
      <c r="W342" s="505"/>
      <c r="X342" s="475" t="s">
        <v>305</v>
      </c>
      <c r="Y342" s="475" t="s">
        <v>306</v>
      </c>
      <c r="Z342" s="475" t="s">
        <v>307</v>
      </c>
      <c r="AA342" s="475" t="s">
        <v>275</v>
      </c>
    </row>
    <row r="343" spans="1:27" ht="21.95" customHeight="1">
      <c r="A343" s="493"/>
      <c r="B343" s="493"/>
      <c r="C343" s="493"/>
      <c r="D343" s="493"/>
      <c r="E343" s="496"/>
      <c r="F343" s="509"/>
      <c r="G343" s="196" t="s">
        <v>308</v>
      </c>
      <c r="H343" s="397" t="s">
        <v>309</v>
      </c>
      <c r="I343" s="493"/>
      <c r="J343" s="499"/>
      <c r="K343" s="502"/>
      <c r="L343" s="493"/>
      <c r="M343" s="504"/>
      <c r="N343" s="505"/>
      <c r="O343" s="475"/>
      <c r="P343" s="475"/>
      <c r="Q343" s="475"/>
      <c r="R343" s="506"/>
      <c r="S343" s="478"/>
      <c r="T343" s="475"/>
      <c r="U343" s="475"/>
      <c r="V343" s="475"/>
      <c r="W343" s="505"/>
      <c r="X343" s="475"/>
      <c r="Y343" s="475"/>
      <c r="Z343" s="475"/>
      <c r="AA343" s="475"/>
    </row>
    <row r="344" spans="1:27" ht="20.100000000000001" hidden="1" customHeight="1">
      <c r="A344" s="157">
        <v>200032</v>
      </c>
      <c r="B344" s="391" t="s">
        <v>185</v>
      </c>
      <c r="C344" s="157" t="s">
        <v>186</v>
      </c>
      <c r="D344" s="139">
        <v>5.03</v>
      </c>
      <c r="E344" s="139"/>
      <c r="F344" s="158"/>
      <c r="G344" s="159"/>
      <c r="H344" s="392">
        <f t="shared" ref="H344:H362" si="167">D344*G344</f>
        <v>0</v>
      </c>
      <c r="I344" s="160"/>
      <c r="J344" s="161" t="str">
        <f t="array" ref="J344">IF(ISERROR(G344/I344),"",G344/I344)</f>
        <v/>
      </c>
      <c r="K344" s="162">
        <f t="array" ref="K344">IF(ISERROR(G344/L344),"",G344/L344)</f>
        <v>0</v>
      </c>
      <c r="L344" s="160">
        <v>16</v>
      </c>
      <c r="M344" s="140">
        <f t="shared" ref="M344:M362" si="168">IF(ISERROR(I344-K344),"",I344-K344)</f>
        <v>0</v>
      </c>
      <c r="N344" s="161">
        <f t="shared" ref="N344:N349" si="169">SUM(O344:U344)</f>
        <v>0</v>
      </c>
      <c r="O344" s="399"/>
      <c r="P344" s="399"/>
      <c r="Q344" s="399"/>
      <c r="R344" s="399"/>
      <c r="S344" s="399"/>
      <c r="T344" s="399"/>
      <c r="U344" s="399"/>
      <c r="V344" s="163">
        <f t="shared" ref="V344:V349" si="170">SUM(X344:AA344)</f>
        <v>0</v>
      </c>
      <c r="W344" s="164" t="str">
        <f t="shared" ref="W344:W349" si="171">IF(ISERROR(V344/G344),"",V344/G344)</f>
        <v/>
      </c>
      <c r="X344" s="163"/>
      <c r="Y344" s="163"/>
      <c r="Z344" s="163"/>
      <c r="AA344" s="163"/>
    </row>
    <row r="345" spans="1:27" ht="20.100000000000001" hidden="1" customHeight="1">
      <c r="A345" s="165">
        <v>200038</v>
      </c>
      <c r="B345" s="166" t="s">
        <v>187</v>
      </c>
      <c r="C345" s="157" t="s">
        <v>186</v>
      </c>
      <c r="D345" s="139">
        <v>5.03</v>
      </c>
      <c r="E345" s="139"/>
      <c r="F345" s="158"/>
      <c r="G345" s="159"/>
      <c r="H345" s="392">
        <f t="shared" si="167"/>
        <v>0</v>
      </c>
      <c r="I345" s="160"/>
      <c r="J345" s="161" t="str">
        <f t="array" ref="J345">IF(ISERROR(G345/I345),"",G345/I345)</f>
        <v/>
      </c>
      <c r="K345" s="162">
        <f t="array" ref="K345">IF(ISERROR(G345/L345),"",G345/L345)</f>
        <v>0</v>
      </c>
      <c r="L345" s="160">
        <v>19</v>
      </c>
      <c r="M345" s="140">
        <f t="shared" si="168"/>
        <v>0</v>
      </c>
      <c r="N345" s="161">
        <f t="shared" si="169"/>
        <v>0</v>
      </c>
      <c r="O345" s="399"/>
      <c r="P345" s="399"/>
      <c r="Q345" s="399"/>
      <c r="R345" s="399"/>
      <c r="S345" s="399"/>
      <c r="T345" s="399"/>
      <c r="U345" s="399"/>
      <c r="V345" s="163">
        <f t="shared" si="170"/>
        <v>0</v>
      </c>
      <c r="W345" s="164" t="str">
        <f t="shared" si="171"/>
        <v/>
      </c>
      <c r="X345" s="163"/>
      <c r="Y345" s="163"/>
      <c r="Z345" s="163"/>
      <c r="AA345" s="163"/>
    </row>
    <row r="346" spans="1:27" ht="20.100000000000001" hidden="1" customHeight="1">
      <c r="A346" s="168">
        <v>200039</v>
      </c>
      <c r="B346" s="166" t="s">
        <v>187</v>
      </c>
      <c r="C346" s="157" t="s">
        <v>188</v>
      </c>
      <c r="D346" s="139">
        <v>5.03</v>
      </c>
      <c r="E346" s="139"/>
      <c r="F346" s="158"/>
      <c r="G346" s="159"/>
      <c r="H346" s="392">
        <f t="shared" si="167"/>
        <v>0</v>
      </c>
      <c r="I346" s="160"/>
      <c r="J346" s="161" t="str">
        <f t="array" ref="J346">IF(ISERROR(G346/I346),"",G346/I346)</f>
        <v/>
      </c>
      <c r="K346" s="162">
        <f t="array" ref="K346">IF(ISERROR(G346/L346),"",G346/L346)</f>
        <v>0</v>
      </c>
      <c r="L346" s="160">
        <v>19</v>
      </c>
      <c r="M346" s="140">
        <f t="shared" si="168"/>
        <v>0</v>
      </c>
      <c r="N346" s="161">
        <f t="shared" si="169"/>
        <v>0</v>
      </c>
      <c r="O346" s="399"/>
      <c r="P346" s="399"/>
      <c r="Q346" s="399"/>
      <c r="R346" s="399"/>
      <c r="S346" s="399"/>
      <c r="T346" s="399"/>
      <c r="U346" s="399"/>
      <c r="V346" s="163">
        <f t="shared" si="170"/>
        <v>0</v>
      </c>
      <c r="W346" s="164" t="str">
        <f t="shared" si="171"/>
        <v/>
      </c>
      <c r="X346" s="163"/>
      <c r="Y346" s="163"/>
      <c r="Z346" s="163"/>
      <c r="AA346" s="163"/>
    </row>
    <row r="347" spans="1:27" ht="20.100000000000001" hidden="1" customHeight="1">
      <c r="A347" s="165">
        <v>200045</v>
      </c>
      <c r="B347" s="166" t="s">
        <v>189</v>
      </c>
      <c r="C347" s="157" t="s">
        <v>186</v>
      </c>
      <c r="D347" s="139">
        <v>5.03</v>
      </c>
      <c r="E347" s="139"/>
      <c r="F347" s="158"/>
      <c r="G347" s="159"/>
      <c r="H347" s="392">
        <f t="shared" si="167"/>
        <v>0</v>
      </c>
      <c r="I347" s="160"/>
      <c r="J347" s="161" t="str">
        <f t="array" ref="J347">IF(ISERROR(G347/I347),"",G347/I347)</f>
        <v/>
      </c>
      <c r="K347" s="162">
        <f t="array" ref="K347">IF(ISERROR(G347/L347),"",G347/L347)</f>
        <v>0</v>
      </c>
      <c r="L347" s="160">
        <v>19</v>
      </c>
      <c r="M347" s="140">
        <f t="shared" si="168"/>
        <v>0</v>
      </c>
      <c r="N347" s="161">
        <f t="shared" si="169"/>
        <v>0</v>
      </c>
      <c r="O347" s="399"/>
      <c r="P347" s="399"/>
      <c r="Q347" s="399"/>
      <c r="R347" s="399"/>
      <c r="S347" s="399"/>
      <c r="T347" s="399"/>
      <c r="U347" s="399"/>
      <c r="V347" s="163">
        <f t="shared" si="170"/>
        <v>0</v>
      </c>
      <c r="W347" s="164" t="str">
        <f t="shared" si="171"/>
        <v/>
      </c>
      <c r="X347" s="163"/>
      <c r="Y347" s="163"/>
      <c r="Z347" s="163"/>
      <c r="AA347" s="163"/>
    </row>
    <row r="348" spans="1:27" ht="20.100000000000001" hidden="1" customHeight="1">
      <c r="A348" s="165">
        <v>200050</v>
      </c>
      <c r="B348" s="166" t="s">
        <v>189</v>
      </c>
      <c r="C348" s="157" t="s">
        <v>190</v>
      </c>
      <c r="D348" s="139">
        <v>5.03</v>
      </c>
      <c r="E348" s="139"/>
      <c r="F348" s="158"/>
      <c r="G348" s="159"/>
      <c r="H348" s="392">
        <f t="shared" si="167"/>
        <v>0</v>
      </c>
      <c r="I348" s="160"/>
      <c r="J348" s="161" t="str">
        <f t="array" ref="J348">IF(ISERROR(G348/I348),"",G348/I348)</f>
        <v/>
      </c>
      <c r="K348" s="162">
        <f t="array" ref="K348">IF(ISERROR(G348/L348),"",G348/L348)</f>
        <v>0</v>
      </c>
      <c r="L348" s="160">
        <v>20</v>
      </c>
      <c r="M348" s="140">
        <f t="shared" si="168"/>
        <v>0</v>
      </c>
      <c r="N348" s="161">
        <f t="shared" si="169"/>
        <v>0</v>
      </c>
      <c r="O348" s="399"/>
      <c r="P348" s="399"/>
      <c r="Q348" s="399"/>
      <c r="R348" s="399"/>
      <c r="S348" s="399"/>
      <c r="T348" s="399"/>
      <c r="U348" s="399"/>
      <c r="V348" s="163">
        <f t="shared" si="170"/>
        <v>0</v>
      </c>
      <c r="W348" s="164" t="str">
        <f t="shared" si="171"/>
        <v/>
      </c>
      <c r="X348" s="163"/>
      <c r="Y348" s="163"/>
      <c r="Z348" s="163"/>
      <c r="AA348" s="163"/>
    </row>
    <row r="349" spans="1:27" ht="20.100000000000001" hidden="1" customHeight="1">
      <c r="A349" s="165">
        <v>200076</v>
      </c>
      <c r="B349" s="166" t="s">
        <v>191</v>
      </c>
      <c r="C349" s="157" t="s">
        <v>186</v>
      </c>
      <c r="D349" s="139">
        <v>5.04</v>
      </c>
      <c r="E349" s="139"/>
      <c r="F349" s="197"/>
      <c r="G349" s="170"/>
      <c r="H349" s="392">
        <f t="shared" si="167"/>
        <v>0</v>
      </c>
      <c r="I349" s="171"/>
      <c r="J349" s="161" t="str">
        <f t="array" ref="J349">IF(ISERROR(G349/I349),"",G349/I349)</f>
        <v/>
      </c>
      <c r="K349" s="162">
        <f t="array" ref="K349">IF(ISERROR(G349/L349),"",G349/L349)</f>
        <v>0</v>
      </c>
      <c r="L349" s="160">
        <v>19</v>
      </c>
      <c r="M349" s="140">
        <f t="shared" si="168"/>
        <v>0</v>
      </c>
      <c r="N349" s="161">
        <f t="shared" si="169"/>
        <v>0</v>
      </c>
      <c r="O349" s="399"/>
      <c r="P349" s="399"/>
      <c r="Q349" s="399"/>
      <c r="R349" s="399"/>
      <c r="S349" s="399"/>
      <c r="T349" s="399"/>
      <c r="U349" s="399"/>
      <c r="V349" s="163">
        <f t="shared" si="170"/>
        <v>0</v>
      </c>
      <c r="W349" s="164" t="str">
        <f t="shared" si="171"/>
        <v/>
      </c>
      <c r="X349" s="163"/>
      <c r="Y349" s="163"/>
      <c r="Z349" s="163"/>
      <c r="AA349" s="163"/>
    </row>
    <row r="350" spans="1:27" ht="20.100000000000001" hidden="1" customHeight="1">
      <c r="A350" s="172">
        <v>200898</v>
      </c>
      <c r="B350" s="166" t="s">
        <v>192</v>
      </c>
      <c r="C350" s="157" t="s">
        <v>193</v>
      </c>
      <c r="D350" s="139">
        <v>5.03</v>
      </c>
      <c r="E350" s="139"/>
      <c r="F350" s="158"/>
      <c r="G350" s="159"/>
      <c r="H350" s="392">
        <f t="shared" si="167"/>
        <v>0</v>
      </c>
      <c r="I350" s="160"/>
      <c r="J350" s="161"/>
      <c r="K350" s="162">
        <f t="array" ref="K350">IF(ISERROR(G350/L350),"",G350/L350)</f>
        <v>0</v>
      </c>
      <c r="L350" s="160">
        <v>3</v>
      </c>
      <c r="M350" s="140">
        <f t="shared" si="168"/>
        <v>0</v>
      </c>
      <c r="N350" s="161"/>
      <c r="O350" s="399"/>
      <c r="P350" s="399"/>
      <c r="Q350" s="399"/>
      <c r="R350" s="399"/>
      <c r="S350" s="399"/>
      <c r="T350" s="399"/>
      <c r="U350" s="399"/>
      <c r="V350" s="163"/>
      <c r="W350" s="164"/>
      <c r="X350" s="163"/>
      <c r="Y350" s="163"/>
      <c r="Z350" s="163"/>
      <c r="AA350" s="163"/>
    </row>
    <row r="351" spans="1:27" ht="20.100000000000001" hidden="1" customHeight="1">
      <c r="A351" s="172">
        <v>200899</v>
      </c>
      <c r="B351" s="166" t="s">
        <v>192</v>
      </c>
      <c r="C351" s="157" t="s">
        <v>194</v>
      </c>
      <c r="D351" s="139">
        <v>5.03</v>
      </c>
      <c r="E351" s="139"/>
      <c r="F351" s="158"/>
      <c r="G351" s="159"/>
      <c r="H351" s="392">
        <f t="shared" si="167"/>
        <v>0</v>
      </c>
      <c r="I351" s="160"/>
      <c r="J351" s="161"/>
      <c r="K351" s="162">
        <f t="array" ref="K351">IF(ISERROR(G351/L351),"",G351/L351)</f>
        <v>0</v>
      </c>
      <c r="L351" s="160">
        <v>3</v>
      </c>
      <c r="M351" s="140">
        <f t="shared" si="168"/>
        <v>0</v>
      </c>
      <c r="N351" s="161"/>
      <c r="O351" s="399"/>
      <c r="P351" s="399"/>
      <c r="Q351" s="399"/>
      <c r="R351" s="399"/>
      <c r="S351" s="399"/>
      <c r="T351" s="399"/>
      <c r="U351" s="399"/>
      <c r="V351" s="163"/>
      <c r="W351" s="164"/>
      <c r="X351" s="163"/>
      <c r="Y351" s="163"/>
      <c r="Z351" s="163"/>
      <c r="AA351" s="163"/>
    </row>
    <row r="352" spans="1:27" ht="20.100000000000001" hidden="1" customHeight="1">
      <c r="A352" s="165">
        <v>200085</v>
      </c>
      <c r="B352" s="166" t="s">
        <v>195</v>
      </c>
      <c r="C352" s="157" t="s">
        <v>196</v>
      </c>
      <c r="D352" s="139">
        <v>5.04</v>
      </c>
      <c r="E352" s="139"/>
      <c r="F352" s="157"/>
      <c r="G352" s="159"/>
      <c r="H352" s="392">
        <f t="shared" si="167"/>
        <v>0</v>
      </c>
      <c r="I352" s="392"/>
      <c r="J352" s="161" t="str">
        <f t="array" ref="J352">IF(ISERROR(G352/I352),"",G352/I352)</f>
        <v/>
      </c>
      <c r="K352" s="162">
        <f t="array" ref="K352">IF(ISERROR(G352/L352),"",G352/L352)</f>
        <v>0</v>
      </c>
      <c r="L352" s="160">
        <v>17</v>
      </c>
      <c r="M352" s="140">
        <f t="shared" si="168"/>
        <v>0</v>
      </c>
      <c r="N352" s="161">
        <f>SUM(O352:U352)</f>
        <v>0</v>
      </c>
      <c r="O352" s="399"/>
      <c r="P352" s="399"/>
      <c r="Q352" s="399"/>
      <c r="R352" s="399"/>
      <c r="S352" s="399"/>
      <c r="T352" s="399"/>
      <c r="U352" s="399"/>
      <c r="V352" s="163">
        <f>SUM(X352:AA352)</f>
        <v>0</v>
      </c>
      <c r="W352" s="164" t="str">
        <f>IF(ISERROR(V352/G352),"",V352/G352)</f>
        <v/>
      </c>
      <c r="X352" s="163"/>
      <c r="Y352" s="163"/>
      <c r="Z352" s="163"/>
      <c r="AA352" s="163"/>
    </row>
    <row r="353" spans="1:27" ht="20.100000000000001" hidden="1" customHeight="1">
      <c r="A353" s="165">
        <v>200087</v>
      </c>
      <c r="B353" s="166" t="s">
        <v>195</v>
      </c>
      <c r="C353" s="157" t="s">
        <v>197</v>
      </c>
      <c r="D353" s="139">
        <v>5.04</v>
      </c>
      <c r="E353" s="139"/>
      <c r="F353" s="157"/>
      <c r="G353" s="159"/>
      <c r="H353" s="392">
        <f t="shared" si="167"/>
        <v>0</v>
      </c>
      <c r="I353" s="392"/>
      <c r="J353" s="161" t="str">
        <f t="array" ref="J353">IF(ISERROR(G353/I353),"",G353/I353)</f>
        <v/>
      </c>
      <c r="K353" s="162">
        <f t="array" ref="K353">IF(ISERROR(G353/L353),"",G353/L353)</f>
        <v>0</v>
      </c>
      <c r="L353" s="160">
        <v>17</v>
      </c>
      <c r="M353" s="140">
        <f t="shared" si="168"/>
        <v>0</v>
      </c>
      <c r="N353" s="161">
        <f>SUM(O353:U353)</f>
        <v>0</v>
      </c>
      <c r="O353" s="399"/>
      <c r="P353" s="399"/>
      <c r="Q353" s="399"/>
      <c r="R353" s="399"/>
      <c r="S353" s="399"/>
      <c r="T353" s="399"/>
      <c r="U353" s="399"/>
      <c r="V353" s="163">
        <f>SUM(X353:AA353)</f>
        <v>0</v>
      </c>
      <c r="W353" s="164" t="str">
        <f>IF(ISERROR(V353/G353),"",V353/G353)</f>
        <v/>
      </c>
      <c r="X353" s="163"/>
      <c r="Y353" s="163"/>
      <c r="Z353" s="163"/>
      <c r="AA353" s="163"/>
    </row>
    <row r="354" spans="1:27" ht="20.100000000000001" hidden="1" customHeight="1">
      <c r="A354" s="165">
        <v>200171</v>
      </c>
      <c r="B354" s="166" t="s">
        <v>203</v>
      </c>
      <c r="C354" s="157" t="s">
        <v>196</v>
      </c>
      <c r="D354" s="139">
        <v>5.0599999999999996</v>
      </c>
      <c r="E354" s="139"/>
      <c r="F354" s="158"/>
      <c r="G354" s="159"/>
      <c r="H354" s="392">
        <f t="shared" si="167"/>
        <v>0</v>
      </c>
      <c r="I354" s="160"/>
      <c r="J354" s="161" t="str">
        <f t="array" ref="J354">IF(ISERROR(G354/I354),"",G354/I354)</f>
        <v/>
      </c>
      <c r="K354" s="162">
        <f t="array" ref="K354">IF(ISERROR(G354/L354),"",G354/L354)</f>
        <v>0</v>
      </c>
      <c r="L354" s="160">
        <v>19</v>
      </c>
      <c r="M354" s="140">
        <f t="shared" si="168"/>
        <v>0</v>
      </c>
      <c r="N354" s="161">
        <f t="shared" ref="N354:N356" si="172">SUM(O354:U354)</f>
        <v>0</v>
      </c>
      <c r="O354" s="399"/>
      <c r="P354" s="399"/>
      <c r="Q354" s="399"/>
      <c r="R354" s="399"/>
      <c r="S354" s="399"/>
      <c r="T354" s="399"/>
      <c r="U354" s="399"/>
      <c r="V354" s="163">
        <f t="shared" ref="V354:V356" si="173">SUM(X354:AA354)</f>
        <v>0</v>
      </c>
      <c r="W354" s="164" t="str">
        <f t="shared" ref="W354:W356" si="174">IF(ISERROR(V354/G354),"",V354/G354)</f>
        <v/>
      </c>
      <c r="X354" s="163"/>
      <c r="Y354" s="163"/>
      <c r="Z354" s="163"/>
      <c r="AA354" s="163"/>
    </row>
    <row r="355" spans="1:27" ht="20.100000000000001" hidden="1" customHeight="1">
      <c r="A355" s="165">
        <v>200009</v>
      </c>
      <c r="B355" s="166" t="s">
        <v>204</v>
      </c>
      <c r="C355" s="157" t="s">
        <v>196</v>
      </c>
      <c r="D355" s="139">
        <v>5.09</v>
      </c>
      <c r="E355" s="139"/>
      <c r="F355" s="158"/>
      <c r="G355" s="159"/>
      <c r="H355" s="392">
        <f t="shared" si="167"/>
        <v>0</v>
      </c>
      <c r="I355" s="160"/>
      <c r="J355" s="161" t="str">
        <f t="array" ref="J355">IF(ISERROR(G355/I355),"",G355/I355)</f>
        <v/>
      </c>
      <c r="K355" s="162">
        <f t="array" ref="K355">IF(ISERROR(G355/L355),"",G355/L355)</f>
        <v>0</v>
      </c>
      <c r="L355" s="160">
        <v>23</v>
      </c>
      <c r="M355" s="140">
        <f t="shared" si="168"/>
        <v>0</v>
      </c>
      <c r="N355" s="161">
        <f t="shared" si="172"/>
        <v>0</v>
      </c>
      <c r="O355" s="399"/>
      <c r="P355" s="399"/>
      <c r="Q355" s="399"/>
      <c r="R355" s="399"/>
      <c r="S355" s="399"/>
      <c r="T355" s="399"/>
      <c r="U355" s="399"/>
      <c r="V355" s="163">
        <f t="shared" si="173"/>
        <v>0</v>
      </c>
      <c r="W355" s="164" t="str">
        <f t="shared" si="174"/>
        <v/>
      </c>
      <c r="X355" s="163"/>
      <c r="Y355" s="163"/>
      <c r="Z355" s="163"/>
      <c r="AA355" s="163"/>
    </row>
    <row r="356" spans="1:27" ht="20.100000000000001" hidden="1" customHeight="1">
      <c r="A356" s="165">
        <v>200010</v>
      </c>
      <c r="B356" s="166" t="s">
        <v>204</v>
      </c>
      <c r="C356" s="157" t="s">
        <v>197</v>
      </c>
      <c r="D356" s="139">
        <v>5.09</v>
      </c>
      <c r="E356" s="139"/>
      <c r="F356" s="158"/>
      <c r="G356" s="159"/>
      <c r="H356" s="392">
        <f t="shared" si="167"/>
        <v>0</v>
      </c>
      <c r="I356" s="160"/>
      <c r="J356" s="161" t="str">
        <f t="array" ref="J356">IF(ISERROR(G356/I356),"",G356/I356)</f>
        <v/>
      </c>
      <c r="K356" s="162">
        <f t="array" ref="K356">IF(ISERROR(G356/L356),"",G356/L356)</f>
        <v>0</v>
      </c>
      <c r="L356" s="160">
        <v>23</v>
      </c>
      <c r="M356" s="140">
        <f t="shared" si="168"/>
        <v>0</v>
      </c>
      <c r="N356" s="161">
        <f t="shared" si="172"/>
        <v>0</v>
      </c>
      <c r="O356" s="399"/>
      <c r="P356" s="399"/>
      <c r="Q356" s="399"/>
      <c r="R356" s="399"/>
      <c r="S356" s="399"/>
      <c r="T356" s="399"/>
      <c r="U356" s="399"/>
      <c r="V356" s="163">
        <f t="shared" si="173"/>
        <v>0</v>
      </c>
      <c r="W356" s="164" t="str">
        <f t="shared" si="174"/>
        <v/>
      </c>
      <c r="X356" s="163"/>
      <c r="Y356" s="163"/>
      <c r="Z356" s="163"/>
      <c r="AA356" s="163"/>
    </row>
    <row r="357" spans="1:27" ht="20.100000000000001" hidden="1" customHeight="1">
      <c r="A357" s="165">
        <v>200342</v>
      </c>
      <c r="B357" s="175" t="s">
        <v>205</v>
      </c>
      <c r="C357" s="397" t="s">
        <v>197</v>
      </c>
      <c r="D357" s="139">
        <v>4.8</v>
      </c>
      <c r="E357" s="139"/>
      <c r="F357" s="158"/>
      <c r="G357" s="159"/>
      <c r="H357" s="392">
        <f t="shared" si="167"/>
        <v>0</v>
      </c>
      <c r="I357" s="160"/>
      <c r="J357" s="161"/>
      <c r="K357" s="162">
        <f t="array" ref="K357">IF(ISERROR(G357/L357),"",G357/L357)</f>
        <v>0</v>
      </c>
      <c r="L357" s="160">
        <v>4</v>
      </c>
      <c r="M357" s="140">
        <f t="shared" si="168"/>
        <v>0</v>
      </c>
      <c r="N357" s="161"/>
      <c r="O357" s="399"/>
      <c r="P357" s="399"/>
      <c r="Q357" s="399"/>
      <c r="R357" s="399"/>
      <c r="S357" s="399"/>
      <c r="T357" s="399"/>
      <c r="U357" s="399"/>
      <c r="V357" s="163"/>
      <c r="W357" s="164"/>
      <c r="X357" s="163"/>
      <c r="Y357" s="163"/>
      <c r="Z357" s="163"/>
      <c r="AA357" s="163"/>
    </row>
    <row r="358" spans="1:27" ht="20.100000000000001" hidden="1" customHeight="1">
      <c r="A358" s="165">
        <v>200341</v>
      </c>
      <c r="B358" s="175" t="s">
        <v>205</v>
      </c>
      <c r="C358" s="397" t="s">
        <v>194</v>
      </c>
      <c r="D358" s="139">
        <v>4.8</v>
      </c>
      <c r="E358" s="139"/>
      <c r="F358" s="158"/>
      <c r="G358" s="159"/>
      <c r="H358" s="392">
        <f t="shared" si="167"/>
        <v>0</v>
      </c>
      <c r="I358" s="160"/>
      <c r="J358" s="161"/>
      <c r="K358" s="162">
        <f t="array" ref="K358">IF(ISERROR(G358/L358),"",G358/L358)</f>
        <v>0</v>
      </c>
      <c r="L358" s="160">
        <v>4</v>
      </c>
      <c r="M358" s="140">
        <f t="shared" si="168"/>
        <v>0</v>
      </c>
      <c r="N358" s="161"/>
      <c r="O358" s="399"/>
      <c r="P358" s="399"/>
      <c r="Q358" s="399"/>
      <c r="R358" s="399"/>
      <c r="S358" s="399"/>
      <c r="T358" s="399"/>
      <c r="U358" s="399"/>
      <c r="V358" s="163"/>
      <c r="W358" s="164"/>
      <c r="X358" s="163"/>
      <c r="Y358" s="163"/>
      <c r="Z358" s="163"/>
      <c r="AA358" s="163"/>
    </row>
    <row r="359" spans="1:27" ht="20.100000000000001" hidden="1" customHeight="1">
      <c r="A359" s="165">
        <v>200343</v>
      </c>
      <c r="B359" s="175" t="s">
        <v>205</v>
      </c>
      <c r="C359" s="397" t="s">
        <v>186</v>
      </c>
      <c r="D359" s="139">
        <v>4.8</v>
      </c>
      <c r="E359" s="139"/>
      <c r="F359" s="158"/>
      <c r="G359" s="159"/>
      <c r="H359" s="392">
        <f t="shared" si="167"/>
        <v>0</v>
      </c>
      <c r="I359" s="160"/>
      <c r="J359" s="161"/>
      <c r="K359" s="162">
        <f t="array" ref="K359">IF(ISERROR(G359/L359),"",G359/L359)</f>
        <v>0</v>
      </c>
      <c r="L359" s="160">
        <v>4</v>
      </c>
      <c r="M359" s="140">
        <f t="shared" si="168"/>
        <v>0</v>
      </c>
      <c r="N359" s="161"/>
      <c r="O359" s="399"/>
      <c r="P359" s="399"/>
      <c r="Q359" s="399"/>
      <c r="R359" s="399"/>
      <c r="S359" s="399"/>
      <c r="T359" s="399"/>
      <c r="U359" s="399"/>
      <c r="V359" s="163"/>
      <c r="W359" s="164"/>
      <c r="X359" s="163"/>
      <c r="Y359" s="163"/>
      <c r="Z359" s="163"/>
      <c r="AA359" s="163"/>
    </row>
    <row r="360" spans="1:27" ht="20.100000000000001" hidden="1" customHeight="1">
      <c r="A360" s="165">
        <v>200344</v>
      </c>
      <c r="B360" s="175" t="s">
        <v>205</v>
      </c>
      <c r="C360" s="397" t="s">
        <v>206</v>
      </c>
      <c r="D360" s="139">
        <v>4.8</v>
      </c>
      <c r="E360" s="139"/>
      <c r="F360" s="158"/>
      <c r="G360" s="159"/>
      <c r="H360" s="392">
        <f t="shared" si="167"/>
        <v>0</v>
      </c>
      <c r="I360" s="160"/>
      <c r="J360" s="161"/>
      <c r="K360" s="162">
        <f t="array" ref="K360">IF(ISERROR(G360/L360),"",G360/L360)</f>
        <v>0</v>
      </c>
      <c r="L360" s="160">
        <v>4</v>
      </c>
      <c r="M360" s="140">
        <f t="shared" si="168"/>
        <v>0</v>
      </c>
      <c r="N360" s="161"/>
      <c r="O360" s="399"/>
      <c r="P360" s="399"/>
      <c r="Q360" s="399"/>
      <c r="R360" s="399"/>
      <c r="S360" s="399"/>
      <c r="T360" s="399"/>
      <c r="U360" s="399"/>
      <c r="V360" s="163"/>
      <c r="W360" s="164"/>
      <c r="X360" s="163"/>
      <c r="Y360" s="163"/>
      <c r="Z360" s="163"/>
      <c r="AA360" s="163"/>
    </row>
    <row r="361" spans="1:27" ht="20.100000000000001" hidden="1" customHeight="1">
      <c r="A361" s="157">
        <v>200105</v>
      </c>
      <c r="B361" s="175" t="s">
        <v>207</v>
      </c>
      <c r="C361" s="157" t="s">
        <v>197</v>
      </c>
      <c r="D361" s="139">
        <v>4.99</v>
      </c>
      <c r="E361" s="139"/>
      <c r="F361" s="158"/>
      <c r="G361" s="159"/>
      <c r="H361" s="392">
        <f t="shared" si="167"/>
        <v>0</v>
      </c>
      <c r="I361" s="160"/>
      <c r="J361" s="161" t="str">
        <f t="array" ref="J361">IF(ISERROR(G361/I361),"",G361/I361)</f>
        <v/>
      </c>
      <c r="K361" s="162">
        <f t="array" ref="K361">IF(ISERROR(G361/L361),"",G361/L361)</f>
        <v>0</v>
      </c>
      <c r="L361" s="160">
        <v>23.5</v>
      </c>
      <c r="M361" s="140">
        <f t="shared" si="168"/>
        <v>0</v>
      </c>
      <c r="N361" s="161">
        <f t="shared" ref="N361:N362" si="175">SUM(O361:U361)</f>
        <v>0</v>
      </c>
      <c r="O361" s="399"/>
      <c r="P361" s="399"/>
      <c r="Q361" s="399"/>
      <c r="R361" s="399"/>
      <c r="S361" s="399"/>
      <c r="T361" s="399"/>
      <c r="U361" s="399"/>
      <c r="V361" s="163">
        <f t="shared" ref="V361:V362" si="176">SUM(X361:AA361)</f>
        <v>0</v>
      </c>
      <c r="W361" s="164" t="str">
        <f t="shared" ref="W361:W362" si="177">IF(ISERROR(V361/G361),"",V361/G361)</f>
        <v/>
      </c>
      <c r="X361" s="163"/>
      <c r="Y361" s="163"/>
      <c r="Z361" s="163"/>
      <c r="AA361" s="163"/>
    </row>
    <row r="362" spans="1:27" ht="20.100000000000001" hidden="1" customHeight="1">
      <c r="A362" s="157">
        <v>200106</v>
      </c>
      <c r="B362" s="175" t="s">
        <v>207</v>
      </c>
      <c r="C362" s="157" t="s">
        <v>196</v>
      </c>
      <c r="D362" s="139">
        <v>4.99</v>
      </c>
      <c r="E362" s="139"/>
      <c r="F362" s="176"/>
      <c r="G362" s="159"/>
      <c r="H362" s="392">
        <f t="shared" si="167"/>
        <v>0</v>
      </c>
      <c r="I362" s="160"/>
      <c r="J362" s="161" t="str">
        <f t="array" ref="J362">IF(ISERROR(G362/I362),"",G362/I362)</f>
        <v/>
      </c>
      <c r="K362" s="162">
        <f t="array" ref="K362">IF(ISERROR(G362/L362),"",G362/L362)</f>
        <v>0</v>
      </c>
      <c r="L362" s="160">
        <v>23.5</v>
      </c>
      <c r="M362" s="140">
        <f t="shared" si="168"/>
        <v>0</v>
      </c>
      <c r="N362" s="161">
        <f t="shared" si="175"/>
        <v>0</v>
      </c>
      <c r="O362" s="399"/>
      <c r="P362" s="399"/>
      <c r="Q362" s="399"/>
      <c r="R362" s="399"/>
      <c r="S362" s="399"/>
      <c r="T362" s="399"/>
      <c r="U362" s="399"/>
      <c r="V362" s="163">
        <f t="shared" si="176"/>
        <v>0</v>
      </c>
      <c r="W362" s="164" t="str">
        <f t="shared" si="177"/>
        <v/>
      </c>
      <c r="X362" s="163"/>
      <c r="Y362" s="163"/>
      <c r="Z362" s="163"/>
      <c r="AA362" s="163"/>
    </row>
    <row r="363" spans="1:27" ht="20.100000000000001" hidden="1" customHeight="1">
      <c r="A363" s="465" t="s">
        <v>208</v>
      </c>
      <c r="B363" s="466"/>
      <c r="C363" s="400" t="s">
        <v>209</v>
      </c>
      <c r="D363" s="177"/>
      <c r="E363" s="177"/>
      <c r="F363" s="178"/>
      <c r="G363" s="179">
        <f>SUM(G344:G362)</f>
        <v>0</v>
      </c>
      <c r="H363" s="180">
        <f>SUM(H344:H362)</f>
        <v>0</v>
      </c>
      <c r="I363" s="180">
        <f>SUM(I344:I362)</f>
        <v>0</v>
      </c>
      <c r="J363" s="161" t="str">
        <f t="array" ref="J363">IF(ISERROR(G363/I363),"",G363/I363)</f>
        <v/>
      </c>
      <c r="K363" s="180">
        <f>SUM(K344:K362)</f>
        <v>0</v>
      </c>
      <c r="L363" s="181"/>
      <c r="M363" s="185">
        <f t="shared" ref="M363:AA363" si="178">SUM(M344:M362)</f>
        <v>0</v>
      </c>
      <c r="N363" s="180">
        <f t="shared" si="178"/>
        <v>0</v>
      </c>
      <c r="O363" s="182">
        <f t="shared" si="178"/>
        <v>0</v>
      </c>
      <c r="P363" s="182">
        <f t="shared" si="178"/>
        <v>0</v>
      </c>
      <c r="Q363" s="182">
        <f t="shared" si="178"/>
        <v>0</v>
      </c>
      <c r="R363" s="182">
        <f t="shared" si="178"/>
        <v>0</v>
      </c>
      <c r="S363" s="182">
        <f t="shared" si="178"/>
        <v>0</v>
      </c>
      <c r="T363" s="182">
        <f t="shared" si="178"/>
        <v>0</v>
      </c>
      <c r="U363" s="182">
        <f t="shared" si="178"/>
        <v>0</v>
      </c>
      <c r="V363" s="183">
        <f t="shared" si="178"/>
        <v>0</v>
      </c>
      <c r="W363" s="164">
        <f t="shared" si="178"/>
        <v>0</v>
      </c>
      <c r="X363" s="183">
        <f t="shared" si="178"/>
        <v>0</v>
      </c>
      <c r="Y363" s="183">
        <f t="shared" si="178"/>
        <v>0</v>
      </c>
      <c r="Z363" s="183">
        <f t="shared" si="178"/>
        <v>0</v>
      </c>
      <c r="AA363" s="183">
        <f t="shared" si="178"/>
        <v>0</v>
      </c>
    </row>
    <row r="364" spans="1:27" ht="20.100000000000001" hidden="1" customHeight="1">
      <c r="A364" s="184">
        <v>200011</v>
      </c>
      <c r="B364" s="391" t="s">
        <v>213</v>
      </c>
      <c r="C364" s="157" t="s">
        <v>206</v>
      </c>
      <c r="D364" s="139">
        <v>5.03</v>
      </c>
      <c r="E364" s="139"/>
      <c r="F364" s="158"/>
      <c r="G364" s="159"/>
      <c r="H364" s="392">
        <f t="shared" ref="H364:H420" si="179">D364*G364</f>
        <v>0</v>
      </c>
      <c r="I364" s="160"/>
      <c r="J364" s="161" t="str">
        <f t="array" ref="J364">IF(ISERROR(G364/I364),"",G364/I364)</f>
        <v/>
      </c>
      <c r="K364" s="162">
        <f t="array" ref="K364">IF(ISERROR(G364/L364),"",G364/L364)</f>
        <v>0</v>
      </c>
      <c r="L364" s="160">
        <v>52</v>
      </c>
      <c r="M364" s="140">
        <f t="shared" ref="M364" si="180">IF(ISERROR(I364-K364),"",I364-K364)</f>
        <v>0</v>
      </c>
      <c r="N364" s="161">
        <f t="shared" ref="N364" si="181">SUM(O364:U364)</f>
        <v>0</v>
      </c>
      <c r="O364" s="395"/>
      <c r="P364" s="395"/>
      <c r="Q364" s="395"/>
      <c r="R364" s="395"/>
      <c r="S364" s="395"/>
      <c r="T364" s="395"/>
      <c r="U364" s="395"/>
      <c r="V364" s="163">
        <f t="shared" ref="V364" si="182">SUM(X364:AA364)</f>
        <v>0</v>
      </c>
      <c r="W364" s="164" t="str">
        <f t="shared" ref="W364" si="183">IF(ISERROR(V364/G364),"",V364/G364)</f>
        <v/>
      </c>
      <c r="X364" s="163"/>
      <c r="Y364" s="163"/>
      <c r="Z364" s="163"/>
      <c r="AA364" s="163"/>
    </row>
    <row r="365" spans="1:27" ht="20.100000000000001" hidden="1" customHeight="1">
      <c r="A365" s="184">
        <v>201402</v>
      </c>
      <c r="B365" s="391" t="s">
        <v>454</v>
      </c>
      <c r="C365" s="232" t="s">
        <v>456</v>
      </c>
      <c r="D365" s="139">
        <v>5.03</v>
      </c>
      <c r="E365" s="139"/>
      <c r="F365" s="158"/>
      <c r="G365" s="159"/>
      <c r="H365" s="392">
        <f t="shared" si="179"/>
        <v>0</v>
      </c>
      <c r="I365" s="160"/>
      <c r="J365" s="161"/>
      <c r="K365" s="162">
        <f t="array" ref="K365">IF(ISERROR(G365/L365),"",G365/L365)</f>
        <v>0</v>
      </c>
      <c r="L365" s="160">
        <v>52</v>
      </c>
      <c r="M365" s="140"/>
      <c r="N365" s="161"/>
      <c r="O365" s="395"/>
      <c r="P365" s="395"/>
      <c r="Q365" s="395"/>
      <c r="R365" s="395"/>
      <c r="S365" s="395"/>
      <c r="T365" s="395"/>
      <c r="U365" s="395"/>
      <c r="V365" s="163"/>
      <c r="W365" s="164"/>
      <c r="X365" s="163"/>
      <c r="Y365" s="163"/>
      <c r="Z365" s="163"/>
      <c r="AA365" s="163"/>
    </row>
    <row r="366" spans="1:27" ht="20.100000000000001" hidden="1" customHeight="1">
      <c r="A366" s="184">
        <v>200012</v>
      </c>
      <c r="B366" s="391" t="s">
        <v>213</v>
      </c>
      <c r="C366" s="157" t="s">
        <v>193</v>
      </c>
      <c r="D366" s="139">
        <v>5.03</v>
      </c>
      <c r="E366" s="139"/>
      <c r="F366" s="158"/>
      <c r="G366" s="159"/>
      <c r="H366" s="392">
        <f t="shared" si="179"/>
        <v>0</v>
      </c>
      <c r="I366" s="160"/>
      <c r="J366" s="161" t="str">
        <f t="array" ref="J366">IF(ISERROR(G366/I366),"",G366/I366)</f>
        <v/>
      </c>
      <c r="K366" s="162">
        <f t="array" ref="K366">IF(ISERROR(G366/L366),"",G366/L366)</f>
        <v>0</v>
      </c>
      <c r="L366" s="160">
        <v>52</v>
      </c>
      <c r="M366" s="140">
        <f t="shared" ref="M366:M401" si="184">IF(ISERROR(I366-K366),"",I366-K366)</f>
        <v>0</v>
      </c>
      <c r="N366" s="161">
        <f t="shared" ref="N366:N368" si="185">SUM(O366:U366)</f>
        <v>0</v>
      </c>
      <c r="O366" s="395"/>
      <c r="P366" s="395"/>
      <c r="Q366" s="395"/>
      <c r="R366" s="395"/>
      <c r="S366" s="395"/>
      <c r="T366" s="395"/>
      <c r="U366" s="395"/>
      <c r="V366" s="163">
        <f t="shared" ref="V366:V368" si="186">SUM(X366:AA366)</f>
        <v>0</v>
      </c>
      <c r="W366" s="164" t="str">
        <f t="shared" ref="W366:W368" si="187">IF(ISERROR(V366/G366),"",V366/G366)</f>
        <v/>
      </c>
      <c r="X366" s="163"/>
      <c r="Y366" s="163"/>
      <c r="Z366" s="163"/>
      <c r="AA366" s="163"/>
    </row>
    <row r="367" spans="1:27" ht="20.100000000000001" hidden="1" customHeight="1">
      <c r="A367" s="184">
        <v>200013</v>
      </c>
      <c r="B367" s="391" t="s">
        <v>213</v>
      </c>
      <c r="C367" s="157" t="s">
        <v>210</v>
      </c>
      <c r="D367" s="139">
        <v>5.03</v>
      </c>
      <c r="E367" s="139"/>
      <c r="F367" s="158"/>
      <c r="G367" s="159"/>
      <c r="H367" s="392">
        <f t="shared" si="179"/>
        <v>0</v>
      </c>
      <c r="I367" s="160"/>
      <c r="J367" s="161" t="str">
        <f t="array" ref="J367">IF(ISERROR(G367/I367),"",G367/I367)</f>
        <v/>
      </c>
      <c r="K367" s="162">
        <f t="array" ref="K367">IF(ISERROR(G367/L367),"",G367/L367)</f>
        <v>0</v>
      </c>
      <c r="L367" s="160">
        <v>52</v>
      </c>
      <c r="M367" s="140">
        <f t="shared" si="184"/>
        <v>0</v>
      </c>
      <c r="N367" s="161">
        <f t="shared" si="185"/>
        <v>0</v>
      </c>
      <c r="O367" s="395"/>
      <c r="P367" s="395"/>
      <c r="Q367" s="395"/>
      <c r="R367" s="395"/>
      <c r="S367" s="395"/>
      <c r="T367" s="395"/>
      <c r="U367" s="395"/>
      <c r="V367" s="163">
        <f t="shared" si="186"/>
        <v>0</v>
      </c>
      <c r="W367" s="164" t="str">
        <f t="shared" si="187"/>
        <v/>
      </c>
      <c r="X367" s="163"/>
      <c r="Y367" s="163"/>
      <c r="Z367" s="163"/>
      <c r="AA367" s="163"/>
    </row>
    <row r="368" spans="1:27" ht="20.100000000000001" hidden="1" customHeight="1">
      <c r="A368" s="184">
        <v>200016</v>
      </c>
      <c r="B368" s="391" t="s">
        <v>213</v>
      </c>
      <c r="C368" s="157" t="s">
        <v>214</v>
      </c>
      <c r="D368" s="139">
        <v>5.03</v>
      </c>
      <c r="E368" s="139"/>
      <c r="F368" s="158"/>
      <c r="G368" s="159"/>
      <c r="H368" s="392">
        <f t="shared" si="179"/>
        <v>0</v>
      </c>
      <c r="I368" s="160"/>
      <c r="J368" s="161" t="str">
        <f t="array" ref="J368">IF(ISERROR(G368/I368),"",G368/I368)</f>
        <v/>
      </c>
      <c r="K368" s="162">
        <f t="array" ref="K368">IF(ISERROR(G368/L368),"",G368/L368)</f>
        <v>0</v>
      </c>
      <c r="L368" s="160">
        <v>52</v>
      </c>
      <c r="M368" s="140">
        <f t="shared" si="184"/>
        <v>0</v>
      </c>
      <c r="N368" s="161">
        <f t="shared" si="185"/>
        <v>0</v>
      </c>
      <c r="O368" s="395"/>
      <c r="P368" s="395"/>
      <c r="Q368" s="395"/>
      <c r="R368" s="395"/>
      <c r="S368" s="395"/>
      <c r="T368" s="395"/>
      <c r="U368" s="395"/>
      <c r="V368" s="163">
        <f t="shared" si="186"/>
        <v>0</v>
      </c>
      <c r="W368" s="164" t="str">
        <f t="shared" si="187"/>
        <v/>
      </c>
      <c r="X368" s="163"/>
      <c r="Y368" s="163"/>
      <c r="Z368" s="163"/>
      <c r="AA368" s="163"/>
    </row>
    <row r="369" spans="1:27" ht="20.100000000000001" hidden="1" customHeight="1">
      <c r="A369" s="184">
        <v>201148</v>
      </c>
      <c r="B369" s="391" t="s">
        <v>440</v>
      </c>
      <c r="C369" s="232" t="s">
        <v>441</v>
      </c>
      <c r="D369" s="139"/>
      <c r="E369" s="139"/>
      <c r="F369" s="158"/>
      <c r="G369" s="159"/>
      <c r="H369" s="392">
        <f t="shared" si="179"/>
        <v>0</v>
      </c>
      <c r="I369" s="160"/>
      <c r="J369" s="161"/>
      <c r="K369" s="162">
        <f t="array" ref="K369">IF(ISERROR(G369/L369),"",G369/L369)</f>
        <v>0</v>
      </c>
      <c r="L369" s="160">
        <v>52</v>
      </c>
      <c r="M369" s="140">
        <f t="shared" si="184"/>
        <v>0</v>
      </c>
      <c r="N369" s="161"/>
      <c r="O369" s="395"/>
      <c r="P369" s="395"/>
      <c r="Q369" s="395"/>
      <c r="R369" s="395"/>
      <c r="S369" s="395"/>
      <c r="T369" s="395"/>
      <c r="U369" s="395"/>
      <c r="V369" s="163"/>
      <c r="W369" s="164"/>
      <c r="X369" s="163"/>
      <c r="Y369" s="163"/>
      <c r="Z369" s="163"/>
      <c r="AA369" s="163"/>
    </row>
    <row r="370" spans="1:27" ht="20.100000000000001" hidden="1" customHeight="1">
      <c r="A370" s="184">
        <v>201149</v>
      </c>
      <c r="B370" s="391" t="s">
        <v>440</v>
      </c>
      <c r="C370" s="232" t="s">
        <v>442</v>
      </c>
      <c r="D370" s="139"/>
      <c r="E370" s="139"/>
      <c r="F370" s="158"/>
      <c r="G370" s="159"/>
      <c r="H370" s="392">
        <f t="shared" si="179"/>
        <v>0</v>
      </c>
      <c r="I370" s="160"/>
      <c r="J370" s="161"/>
      <c r="K370" s="162">
        <f t="array" ref="K370">IF(ISERROR(G370/L370),"",G370/L370)</f>
        <v>0</v>
      </c>
      <c r="L370" s="160">
        <v>52</v>
      </c>
      <c r="M370" s="140">
        <f t="shared" si="184"/>
        <v>0</v>
      </c>
      <c r="N370" s="161"/>
      <c r="O370" s="395"/>
      <c r="P370" s="395"/>
      <c r="Q370" s="395"/>
      <c r="R370" s="395"/>
      <c r="S370" s="395"/>
      <c r="T370" s="395"/>
      <c r="U370" s="395"/>
      <c r="V370" s="163"/>
      <c r="W370" s="164"/>
      <c r="X370" s="163"/>
      <c r="Y370" s="163"/>
      <c r="Z370" s="163"/>
      <c r="AA370" s="163"/>
    </row>
    <row r="371" spans="1:27" ht="20.100000000000001" hidden="1" customHeight="1">
      <c r="A371" s="184">
        <v>201150</v>
      </c>
      <c r="B371" s="391" t="s">
        <v>440</v>
      </c>
      <c r="C371" s="232" t="s">
        <v>61</v>
      </c>
      <c r="D371" s="139"/>
      <c r="E371" s="139"/>
      <c r="F371" s="158"/>
      <c r="G371" s="159"/>
      <c r="H371" s="392">
        <f t="shared" si="179"/>
        <v>0</v>
      </c>
      <c r="I371" s="160"/>
      <c r="J371" s="161"/>
      <c r="K371" s="162">
        <f t="array" ref="K371">IF(ISERROR(G371/L371),"",G371/L371)</f>
        <v>0</v>
      </c>
      <c r="L371" s="160">
        <v>52</v>
      </c>
      <c r="M371" s="140">
        <f t="shared" si="184"/>
        <v>0</v>
      </c>
      <c r="N371" s="161"/>
      <c r="O371" s="395"/>
      <c r="P371" s="395"/>
      <c r="Q371" s="395"/>
      <c r="R371" s="395"/>
      <c r="S371" s="395"/>
      <c r="T371" s="395"/>
      <c r="U371" s="395"/>
      <c r="V371" s="163"/>
      <c r="W371" s="164"/>
      <c r="X371" s="163"/>
      <c r="Y371" s="163"/>
      <c r="Z371" s="163"/>
      <c r="AA371" s="163"/>
    </row>
    <row r="372" spans="1:27" ht="20.100000000000001" hidden="1" customHeight="1">
      <c r="A372" s="184">
        <v>200668</v>
      </c>
      <c r="B372" s="391" t="s">
        <v>215</v>
      </c>
      <c r="C372" s="157" t="s">
        <v>186</v>
      </c>
      <c r="D372" s="139">
        <v>5.08</v>
      </c>
      <c r="E372" s="139"/>
      <c r="F372" s="158"/>
      <c r="G372" s="159"/>
      <c r="H372" s="392">
        <f t="shared" si="179"/>
        <v>0</v>
      </c>
      <c r="I372" s="160"/>
      <c r="J372" s="161" t="str">
        <f t="array" ref="J372">IF(ISERROR(G372/I372),"",G372/I372)</f>
        <v/>
      </c>
      <c r="K372" s="162">
        <f t="array" ref="K372">IF(ISERROR(G372/L372),"",G372/L372)</f>
        <v>0</v>
      </c>
      <c r="L372" s="160">
        <v>21</v>
      </c>
      <c r="M372" s="140">
        <f t="shared" si="184"/>
        <v>0</v>
      </c>
      <c r="N372" s="161">
        <f t="shared" ref="N372:N387" si="188">SUM(O372:U372)</f>
        <v>0</v>
      </c>
      <c r="O372" s="395"/>
      <c r="P372" s="395"/>
      <c r="Q372" s="395"/>
      <c r="R372" s="395"/>
      <c r="S372" s="395"/>
      <c r="T372" s="395"/>
      <c r="U372" s="395"/>
      <c r="V372" s="163">
        <f t="shared" ref="V372:V383" si="189">SUM(X372:AA372)</f>
        <v>0</v>
      </c>
      <c r="W372" s="164" t="str">
        <f t="shared" ref="W372:W383" si="190">IF(ISERROR(V372/G372),"",V372/G372)</f>
        <v/>
      </c>
      <c r="X372" s="163"/>
      <c r="Y372" s="163"/>
      <c r="Z372" s="163"/>
      <c r="AA372" s="163"/>
    </row>
    <row r="373" spans="1:27" ht="20.100000000000001" hidden="1" customHeight="1">
      <c r="A373" s="184">
        <v>200667</v>
      </c>
      <c r="B373" s="391" t="s">
        <v>215</v>
      </c>
      <c r="C373" s="157" t="s">
        <v>211</v>
      </c>
      <c r="D373" s="139">
        <v>5.08</v>
      </c>
      <c r="E373" s="139"/>
      <c r="F373" s="158"/>
      <c r="G373" s="159"/>
      <c r="H373" s="392">
        <f t="shared" si="179"/>
        <v>0</v>
      </c>
      <c r="I373" s="160"/>
      <c r="J373" s="161" t="str">
        <f t="array" ref="J373">IF(ISERROR(G373/I373),"",G373/I373)</f>
        <v/>
      </c>
      <c r="K373" s="162">
        <f t="array" ref="K373">IF(ISERROR(G373/L373),"",G373/L373)</f>
        <v>0</v>
      </c>
      <c r="L373" s="160">
        <v>21</v>
      </c>
      <c r="M373" s="140">
        <f t="shared" si="184"/>
        <v>0</v>
      </c>
      <c r="N373" s="161">
        <f t="shared" si="188"/>
        <v>0</v>
      </c>
      <c r="O373" s="395"/>
      <c r="P373" s="395"/>
      <c r="Q373" s="395"/>
      <c r="R373" s="395"/>
      <c r="S373" s="395"/>
      <c r="T373" s="395"/>
      <c r="U373" s="395"/>
      <c r="V373" s="163">
        <f t="shared" si="189"/>
        <v>0</v>
      </c>
      <c r="W373" s="164" t="str">
        <f t="shared" si="190"/>
        <v/>
      </c>
      <c r="X373" s="163"/>
      <c r="Y373" s="163"/>
      <c r="Z373" s="163"/>
      <c r="AA373" s="163"/>
    </row>
    <row r="374" spans="1:27" ht="20.100000000000001" hidden="1" customHeight="1">
      <c r="A374" s="184">
        <v>200666</v>
      </c>
      <c r="B374" s="391" t="s">
        <v>215</v>
      </c>
      <c r="C374" s="157" t="s">
        <v>212</v>
      </c>
      <c r="D374" s="139">
        <v>5.08</v>
      </c>
      <c r="E374" s="139"/>
      <c r="F374" s="158"/>
      <c r="G374" s="159"/>
      <c r="H374" s="392">
        <f t="shared" si="179"/>
        <v>0</v>
      </c>
      <c r="I374" s="160"/>
      <c r="J374" s="161" t="str">
        <f t="array" ref="J374">IF(ISERROR(G374/I374),"",G374/I374)</f>
        <v/>
      </c>
      <c r="K374" s="162">
        <f t="array" ref="K374">IF(ISERROR(G374/L374),"",G374/L374)</f>
        <v>0</v>
      </c>
      <c r="L374" s="160">
        <v>21</v>
      </c>
      <c r="M374" s="140">
        <f t="shared" si="184"/>
        <v>0</v>
      </c>
      <c r="N374" s="161">
        <f t="shared" si="188"/>
        <v>0</v>
      </c>
      <c r="O374" s="395"/>
      <c r="P374" s="395"/>
      <c r="Q374" s="395"/>
      <c r="R374" s="395"/>
      <c r="S374" s="395"/>
      <c r="T374" s="395"/>
      <c r="U374" s="395"/>
      <c r="V374" s="163">
        <f t="shared" si="189"/>
        <v>0</v>
      </c>
      <c r="W374" s="164" t="str">
        <f t="shared" si="190"/>
        <v/>
      </c>
      <c r="X374" s="163"/>
      <c r="Y374" s="163"/>
      <c r="Z374" s="163"/>
      <c r="AA374" s="163"/>
    </row>
    <row r="375" spans="1:27" ht="20.100000000000001" hidden="1" customHeight="1">
      <c r="A375" s="184">
        <v>200662</v>
      </c>
      <c r="B375" s="391" t="s">
        <v>215</v>
      </c>
      <c r="C375" s="157" t="s">
        <v>193</v>
      </c>
      <c r="D375" s="139">
        <v>5.08</v>
      </c>
      <c r="E375" s="139"/>
      <c r="F375" s="158"/>
      <c r="G375" s="159"/>
      <c r="H375" s="392">
        <f t="shared" si="179"/>
        <v>0</v>
      </c>
      <c r="I375" s="160"/>
      <c r="J375" s="161" t="str">
        <f t="array" ref="J375">IF(ISERROR(G375/I375),"",G375/I375)</f>
        <v/>
      </c>
      <c r="K375" s="162">
        <f t="array" ref="K375">IF(ISERROR(G375/L375),"",G375/L375)</f>
        <v>0</v>
      </c>
      <c r="L375" s="160">
        <v>21</v>
      </c>
      <c r="M375" s="140">
        <f t="shared" si="184"/>
        <v>0</v>
      </c>
      <c r="N375" s="161">
        <f t="shared" si="188"/>
        <v>0</v>
      </c>
      <c r="O375" s="395"/>
      <c r="P375" s="395"/>
      <c r="Q375" s="395"/>
      <c r="R375" s="395"/>
      <c r="S375" s="395"/>
      <c r="T375" s="395"/>
      <c r="U375" s="395"/>
      <c r="V375" s="163">
        <f t="shared" si="189"/>
        <v>0</v>
      </c>
      <c r="W375" s="164" t="str">
        <f t="shared" si="190"/>
        <v/>
      </c>
      <c r="X375" s="163"/>
      <c r="Y375" s="163"/>
      <c r="Z375" s="163"/>
      <c r="AA375" s="163"/>
    </row>
    <row r="376" spans="1:27" ht="20.100000000000001" hidden="1" customHeight="1">
      <c r="A376" s="184">
        <v>200661</v>
      </c>
      <c r="B376" s="391" t="s">
        <v>215</v>
      </c>
      <c r="C376" s="157" t="s">
        <v>210</v>
      </c>
      <c r="D376" s="139">
        <v>5.08</v>
      </c>
      <c r="E376" s="139"/>
      <c r="F376" s="158"/>
      <c r="G376" s="159"/>
      <c r="H376" s="392">
        <f t="shared" si="179"/>
        <v>0</v>
      </c>
      <c r="I376" s="160"/>
      <c r="J376" s="161" t="str">
        <f t="array" ref="J376">IF(ISERROR(G376/I376),"",G376/I376)</f>
        <v/>
      </c>
      <c r="K376" s="162">
        <f t="array" ref="K376">IF(ISERROR(G376/L376),"",G376/L376)</f>
        <v>0</v>
      </c>
      <c r="L376" s="160">
        <v>21</v>
      </c>
      <c r="M376" s="140">
        <f t="shared" si="184"/>
        <v>0</v>
      </c>
      <c r="N376" s="161">
        <f t="shared" si="188"/>
        <v>0</v>
      </c>
      <c r="O376" s="395"/>
      <c r="P376" s="395"/>
      <c r="Q376" s="395"/>
      <c r="R376" s="395"/>
      <c r="S376" s="395"/>
      <c r="T376" s="395"/>
      <c r="U376" s="395"/>
      <c r="V376" s="163">
        <f t="shared" si="189"/>
        <v>0</v>
      </c>
      <c r="W376" s="164" t="str">
        <f t="shared" si="190"/>
        <v/>
      </c>
      <c r="X376" s="163"/>
      <c r="Y376" s="163"/>
      <c r="Z376" s="163"/>
      <c r="AA376" s="163"/>
    </row>
    <row r="377" spans="1:27" ht="20.100000000000001" hidden="1" customHeight="1">
      <c r="A377" s="184">
        <v>200663</v>
      </c>
      <c r="B377" s="391" t="s">
        <v>215</v>
      </c>
      <c r="C377" s="157" t="s">
        <v>206</v>
      </c>
      <c r="D377" s="139">
        <v>5.08</v>
      </c>
      <c r="E377" s="139"/>
      <c r="F377" s="158"/>
      <c r="G377" s="159"/>
      <c r="H377" s="392">
        <f t="shared" si="179"/>
        <v>0</v>
      </c>
      <c r="I377" s="160"/>
      <c r="J377" s="161" t="str">
        <f t="array" ref="J377">IF(ISERROR(G377/I377),"",G377/I377)</f>
        <v/>
      </c>
      <c r="K377" s="162">
        <f t="array" ref="K377">IF(ISERROR(G377/L377),"",G377/L377)</f>
        <v>0</v>
      </c>
      <c r="L377" s="160">
        <v>21</v>
      </c>
      <c r="M377" s="140">
        <f t="shared" si="184"/>
        <v>0</v>
      </c>
      <c r="N377" s="161">
        <f t="shared" si="188"/>
        <v>0</v>
      </c>
      <c r="O377" s="399"/>
      <c r="P377" s="399"/>
      <c r="Q377" s="399"/>
      <c r="R377" s="399"/>
      <c r="S377" s="399"/>
      <c r="T377" s="399"/>
      <c r="U377" s="399"/>
      <c r="V377" s="163">
        <f t="shared" si="189"/>
        <v>0</v>
      </c>
      <c r="W377" s="164" t="str">
        <f t="shared" si="190"/>
        <v/>
      </c>
      <c r="X377" s="163"/>
      <c r="Y377" s="163"/>
      <c r="Z377" s="163"/>
      <c r="AA377" s="163"/>
    </row>
    <row r="378" spans="1:27" ht="20.100000000000001" hidden="1" customHeight="1">
      <c r="A378" s="184">
        <v>200665</v>
      </c>
      <c r="B378" s="391" t="s">
        <v>215</v>
      </c>
      <c r="C378" s="157" t="s">
        <v>194</v>
      </c>
      <c r="D378" s="139">
        <v>5.08</v>
      </c>
      <c r="E378" s="139"/>
      <c r="F378" s="158"/>
      <c r="G378" s="159"/>
      <c r="H378" s="392">
        <f t="shared" si="179"/>
        <v>0</v>
      </c>
      <c r="I378" s="160"/>
      <c r="J378" s="161" t="str">
        <f t="array" ref="J378">IF(ISERROR(G378/I378),"",G378/I378)</f>
        <v/>
      </c>
      <c r="K378" s="162">
        <f t="array" ref="K378">IF(ISERROR(G378/L378),"",G378/L378)</f>
        <v>0</v>
      </c>
      <c r="L378" s="160">
        <v>21</v>
      </c>
      <c r="M378" s="140">
        <f t="shared" si="184"/>
        <v>0</v>
      </c>
      <c r="N378" s="161">
        <f t="shared" si="188"/>
        <v>0</v>
      </c>
      <c r="O378" s="395"/>
      <c r="P378" s="395"/>
      <c r="Q378" s="395"/>
      <c r="R378" s="395"/>
      <c r="S378" s="395"/>
      <c r="T378" s="395"/>
      <c r="U378" s="395"/>
      <c r="V378" s="163">
        <f t="shared" si="189"/>
        <v>0</v>
      </c>
      <c r="W378" s="164" t="str">
        <f t="shared" si="190"/>
        <v/>
      </c>
      <c r="X378" s="163"/>
      <c r="Y378" s="163"/>
      <c r="Z378" s="163"/>
      <c r="AA378" s="163"/>
    </row>
    <row r="379" spans="1:27" ht="20.100000000000001" hidden="1" customHeight="1">
      <c r="A379" s="184">
        <v>200664</v>
      </c>
      <c r="B379" s="391" t="s">
        <v>215</v>
      </c>
      <c r="C379" s="157" t="s">
        <v>214</v>
      </c>
      <c r="D379" s="139">
        <v>5.08</v>
      </c>
      <c r="E379" s="139"/>
      <c r="F379" s="158"/>
      <c r="G379" s="159"/>
      <c r="H379" s="392">
        <f t="shared" si="179"/>
        <v>0</v>
      </c>
      <c r="I379" s="160"/>
      <c r="J379" s="161" t="str">
        <f t="array" ref="J379">IF(ISERROR(G379/I379),"",G379/I379)</f>
        <v/>
      </c>
      <c r="K379" s="162">
        <f t="array" ref="K379">IF(ISERROR(G379/L379),"",G379/L379)</f>
        <v>0</v>
      </c>
      <c r="L379" s="160">
        <v>21</v>
      </c>
      <c r="M379" s="140">
        <f t="shared" si="184"/>
        <v>0</v>
      </c>
      <c r="N379" s="161">
        <f t="shared" si="188"/>
        <v>0</v>
      </c>
      <c r="O379" s="399"/>
      <c r="P379" s="399"/>
      <c r="Q379" s="399"/>
      <c r="R379" s="399"/>
      <c r="S379" s="399"/>
      <c r="T379" s="399"/>
      <c r="U379" s="399"/>
      <c r="V379" s="163">
        <f t="shared" si="189"/>
        <v>0</v>
      </c>
      <c r="W379" s="164" t="str">
        <f t="shared" si="190"/>
        <v/>
      </c>
      <c r="X379" s="163"/>
      <c r="Y379" s="163"/>
      <c r="Z379" s="163"/>
      <c r="AA379" s="163"/>
    </row>
    <row r="380" spans="1:27" ht="20.100000000000001" hidden="1" customHeight="1">
      <c r="A380" s="184">
        <v>200027</v>
      </c>
      <c r="B380" s="391" t="s">
        <v>216</v>
      </c>
      <c r="C380" s="157" t="s">
        <v>201</v>
      </c>
      <c r="D380" s="139">
        <v>5.03</v>
      </c>
      <c r="E380" s="139"/>
      <c r="F380" s="158"/>
      <c r="G380" s="159"/>
      <c r="H380" s="392">
        <f t="shared" si="179"/>
        <v>0</v>
      </c>
      <c r="I380" s="160"/>
      <c r="J380" s="161" t="str">
        <f t="array" ref="J380">IF(ISERROR(G380/I380),"",G380/I380)</f>
        <v/>
      </c>
      <c r="K380" s="162">
        <f t="array" ref="K380">IF(ISERROR(G380/L380),"",G380/L380)</f>
        <v>0</v>
      </c>
      <c r="L380" s="160">
        <v>56</v>
      </c>
      <c r="M380" s="140">
        <f t="shared" si="184"/>
        <v>0</v>
      </c>
      <c r="N380" s="161">
        <f t="shared" si="188"/>
        <v>0</v>
      </c>
      <c r="O380" s="395"/>
      <c r="P380" s="395"/>
      <c r="Q380" s="395"/>
      <c r="R380" s="395"/>
      <c r="S380" s="395"/>
      <c r="T380" s="395"/>
      <c r="U380" s="395"/>
      <c r="V380" s="163">
        <f t="shared" si="189"/>
        <v>0</v>
      </c>
      <c r="W380" s="164" t="str">
        <f t="shared" si="190"/>
        <v/>
      </c>
      <c r="X380" s="163"/>
      <c r="Y380" s="163"/>
      <c r="Z380" s="163"/>
      <c r="AA380" s="163"/>
    </row>
    <row r="381" spans="1:27" ht="20.100000000000001" hidden="1" customHeight="1">
      <c r="A381" s="184">
        <v>200028</v>
      </c>
      <c r="B381" s="391" t="s">
        <v>216</v>
      </c>
      <c r="C381" s="157" t="s">
        <v>186</v>
      </c>
      <c r="D381" s="139">
        <v>5.03</v>
      </c>
      <c r="E381" s="139"/>
      <c r="F381" s="158"/>
      <c r="G381" s="159"/>
      <c r="H381" s="392">
        <f t="shared" si="179"/>
        <v>0</v>
      </c>
      <c r="I381" s="160"/>
      <c r="J381" s="161" t="str">
        <f t="array" ref="J381">IF(ISERROR(G381/I381),"",G381/I381)</f>
        <v/>
      </c>
      <c r="K381" s="162">
        <f t="array" ref="K381">IF(ISERROR(G381/L381),"",G381/L381)</f>
        <v>0</v>
      </c>
      <c r="L381" s="160">
        <v>56</v>
      </c>
      <c r="M381" s="140">
        <f t="shared" si="184"/>
        <v>0</v>
      </c>
      <c r="N381" s="161">
        <f t="shared" si="188"/>
        <v>0</v>
      </c>
      <c r="O381" s="395"/>
      <c r="P381" s="395"/>
      <c r="Q381" s="395"/>
      <c r="R381" s="395"/>
      <c r="S381" s="395"/>
      <c r="T381" s="395"/>
      <c r="U381" s="395"/>
      <c r="V381" s="163">
        <f t="shared" si="189"/>
        <v>0</v>
      </c>
      <c r="W381" s="164" t="str">
        <f t="shared" si="190"/>
        <v/>
      </c>
      <c r="X381" s="163"/>
      <c r="Y381" s="163"/>
      <c r="Z381" s="163"/>
      <c r="AA381" s="163"/>
    </row>
    <row r="382" spans="1:27" ht="20.100000000000001" hidden="1" customHeight="1">
      <c r="A382" s="184">
        <v>200029</v>
      </c>
      <c r="B382" s="391" t="s">
        <v>216</v>
      </c>
      <c r="C382" s="157" t="s">
        <v>202</v>
      </c>
      <c r="D382" s="139">
        <v>5.03</v>
      </c>
      <c r="E382" s="139"/>
      <c r="F382" s="158"/>
      <c r="G382" s="159"/>
      <c r="H382" s="392">
        <f t="shared" si="179"/>
        <v>0</v>
      </c>
      <c r="I382" s="160"/>
      <c r="J382" s="161" t="str">
        <f t="array" ref="J382">IF(ISERROR(G382/I382),"",G382/I382)</f>
        <v/>
      </c>
      <c r="K382" s="162">
        <f t="array" ref="K382">IF(ISERROR(G382/L382),"",G382/L382)</f>
        <v>0</v>
      </c>
      <c r="L382" s="160">
        <v>56</v>
      </c>
      <c r="M382" s="140">
        <f t="shared" si="184"/>
        <v>0</v>
      </c>
      <c r="N382" s="161">
        <f t="shared" si="188"/>
        <v>0</v>
      </c>
      <c r="O382" s="395"/>
      <c r="P382" s="395"/>
      <c r="Q382" s="395"/>
      <c r="R382" s="395"/>
      <c r="S382" s="395"/>
      <c r="T382" s="395"/>
      <c r="U382" s="395"/>
      <c r="V382" s="163">
        <f t="shared" si="189"/>
        <v>0</v>
      </c>
      <c r="W382" s="164" t="str">
        <f t="shared" si="190"/>
        <v/>
      </c>
      <c r="X382" s="163"/>
      <c r="Y382" s="163"/>
      <c r="Z382" s="163"/>
      <c r="AA382" s="163"/>
    </row>
    <row r="383" spans="1:27" ht="20.100000000000001" hidden="1" customHeight="1">
      <c r="A383" s="184">
        <v>200704</v>
      </c>
      <c r="B383" s="391" t="s">
        <v>216</v>
      </c>
      <c r="C383" s="157" t="s">
        <v>211</v>
      </c>
      <c r="D383" s="139">
        <v>5.03</v>
      </c>
      <c r="E383" s="139"/>
      <c r="F383" s="158"/>
      <c r="G383" s="159"/>
      <c r="H383" s="392">
        <f t="shared" si="179"/>
        <v>0</v>
      </c>
      <c r="I383" s="160"/>
      <c r="J383" s="161" t="str">
        <f t="array" ref="J383">IF(ISERROR(G383/I383),"",G383/I383)</f>
        <v/>
      </c>
      <c r="K383" s="162">
        <f t="array" ref="K383">IF(ISERROR(G383/L383),"",G383/L383)</f>
        <v>0</v>
      </c>
      <c r="L383" s="160">
        <v>56</v>
      </c>
      <c r="M383" s="140">
        <f t="shared" si="184"/>
        <v>0</v>
      </c>
      <c r="N383" s="161">
        <f t="shared" si="188"/>
        <v>0</v>
      </c>
      <c r="O383" s="395"/>
      <c r="P383" s="395"/>
      <c r="Q383" s="395"/>
      <c r="R383" s="395"/>
      <c r="S383" s="395"/>
      <c r="T383" s="395"/>
      <c r="U383" s="395"/>
      <c r="V383" s="163">
        <f t="shared" si="189"/>
        <v>0</v>
      </c>
      <c r="W383" s="164" t="str">
        <f t="shared" si="190"/>
        <v/>
      </c>
      <c r="X383" s="163"/>
      <c r="Y383" s="163"/>
      <c r="Z383" s="163"/>
      <c r="AA383" s="163"/>
    </row>
    <row r="384" spans="1:27" ht="20.100000000000001" hidden="1" customHeight="1">
      <c r="A384" s="184">
        <v>201286</v>
      </c>
      <c r="B384" s="391" t="s">
        <v>404</v>
      </c>
      <c r="C384" s="232" t="s">
        <v>405</v>
      </c>
      <c r="D384" s="139">
        <v>5.03</v>
      </c>
      <c r="E384" s="139"/>
      <c r="F384" s="158"/>
      <c r="G384" s="159"/>
      <c r="H384" s="392">
        <f t="shared" si="179"/>
        <v>0</v>
      </c>
      <c r="I384" s="160"/>
      <c r="J384" s="161"/>
      <c r="K384" s="162">
        <f t="array" ref="K384">IF(ISERROR(G384/L384),"",G384/L384)</f>
        <v>0</v>
      </c>
      <c r="L384" s="160">
        <v>54</v>
      </c>
      <c r="M384" s="140">
        <f t="shared" si="184"/>
        <v>0</v>
      </c>
      <c r="N384" s="161">
        <f t="shared" si="188"/>
        <v>0</v>
      </c>
      <c r="O384" s="395"/>
      <c r="P384" s="395"/>
      <c r="Q384" s="395"/>
      <c r="R384" s="395"/>
      <c r="S384" s="395"/>
      <c r="T384" s="395"/>
      <c r="U384" s="395"/>
      <c r="V384" s="163"/>
      <c r="W384" s="164"/>
      <c r="X384" s="163"/>
      <c r="Y384" s="163"/>
      <c r="Z384" s="163"/>
      <c r="AA384" s="163"/>
    </row>
    <row r="385" spans="1:27" ht="20.100000000000001" hidden="1" customHeight="1">
      <c r="A385" s="184">
        <v>201287</v>
      </c>
      <c r="B385" s="391" t="s">
        <v>404</v>
      </c>
      <c r="C385" s="232" t="s">
        <v>406</v>
      </c>
      <c r="D385" s="139">
        <v>5.03</v>
      </c>
      <c r="E385" s="139"/>
      <c r="F385" s="158"/>
      <c r="G385" s="159"/>
      <c r="H385" s="392">
        <f t="shared" si="179"/>
        <v>0</v>
      </c>
      <c r="I385" s="160"/>
      <c r="J385" s="161"/>
      <c r="K385" s="162">
        <f t="array" ref="K385">IF(ISERROR(G385/L385),"",G385/L385)</f>
        <v>0</v>
      </c>
      <c r="L385" s="160">
        <v>54</v>
      </c>
      <c r="M385" s="140">
        <f t="shared" si="184"/>
        <v>0</v>
      </c>
      <c r="N385" s="161">
        <f t="shared" si="188"/>
        <v>0</v>
      </c>
      <c r="O385" s="395"/>
      <c r="P385" s="395"/>
      <c r="Q385" s="395"/>
      <c r="R385" s="395"/>
      <c r="S385" s="395"/>
      <c r="T385" s="395"/>
      <c r="U385" s="395"/>
      <c r="V385" s="163"/>
      <c r="W385" s="164"/>
      <c r="X385" s="163"/>
      <c r="Y385" s="163"/>
      <c r="Z385" s="163"/>
      <c r="AA385" s="163"/>
    </row>
    <row r="386" spans="1:27" ht="20.100000000000001" hidden="1" customHeight="1">
      <c r="A386" s="184">
        <v>201288</v>
      </c>
      <c r="B386" s="391" t="s">
        <v>404</v>
      </c>
      <c r="C386" s="232" t="s">
        <v>411</v>
      </c>
      <c r="D386" s="139">
        <v>5.03</v>
      </c>
      <c r="E386" s="139"/>
      <c r="F386" s="158"/>
      <c r="G386" s="159"/>
      <c r="H386" s="392">
        <f t="shared" si="179"/>
        <v>0</v>
      </c>
      <c r="I386" s="160"/>
      <c r="J386" s="161"/>
      <c r="K386" s="162">
        <f t="array" ref="K386">IF(ISERROR(G386/L386),"",G386/L386)</f>
        <v>0</v>
      </c>
      <c r="L386" s="160">
        <v>54</v>
      </c>
      <c r="M386" s="140">
        <f t="shared" si="184"/>
        <v>0</v>
      </c>
      <c r="N386" s="161">
        <f t="shared" si="188"/>
        <v>0</v>
      </c>
      <c r="O386" s="395"/>
      <c r="P386" s="395"/>
      <c r="Q386" s="395"/>
      <c r="R386" s="395"/>
      <c r="S386" s="395"/>
      <c r="T386" s="395"/>
      <c r="U386" s="395"/>
      <c r="V386" s="163"/>
      <c r="W386" s="164"/>
      <c r="X386" s="163"/>
      <c r="Y386" s="163"/>
      <c r="Z386" s="163"/>
      <c r="AA386" s="163"/>
    </row>
    <row r="387" spans="1:27" ht="20.100000000000001" hidden="1" customHeight="1">
      <c r="A387" s="184">
        <v>201289</v>
      </c>
      <c r="B387" s="391" t="s">
        <v>404</v>
      </c>
      <c r="C387" s="232" t="s">
        <v>413</v>
      </c>
      <c r="D387" s="139">
        <v>5.03</v>
      </c>
      <c r="E387" s="139"/>
      <c r="F387" s="158"/>
      <c r="G387" s="159"/>
      <c r="H387" s="392">
        <f t="shared" si="179"/>
        <v>0</v>
      </c>
      <c r="I387" s="160"/>
      <c r="J387" s="161"/>
      <c r="K387" s="162">
        <f t="array" ref="K387">IF(ISERROR(G387/L387),"",G387/L387)</f>
        <v>0</v>
      </c>
      <c r="L387" s="160">
        <v>54</v>
      </c>
      <c r="M387" s="140">
        <f t="shared" si="184"/>
        <v>0</v>
      </c>
      <c r="N387" s="161">
        <f t="shared" si="188"/>
        <v>0</v>
      </c>
      <c r="O387" s="395"/>
      <c r="P387" s="395"/>
      <c r="Q387" s="395"/>
      <c r="R387" s="395"/>
      <c r="S387" s="395"/>
      <c r="T387" s="395"/>
      <c r="U387" s="395"/>
      <c r="V387" s="163"/>
      <c r="W387" s="164"/>
      <c r="X387" s="163"/>
      <c r="Y387" s="163"/>
      <c r="Z387" s="163"/>
      <c r="AA387" s="163"/>
    </row>
    <row r="388" spans="1:27" ht="20.100000000000001" hidden="1" customHeight="1">
      <c r="A388" s="184">
        <v>201077</v>
      </c>
      <c r="B388" s="391" t="s">
        <v>444</v>
      </c>
      <c r="C388" s="232" t="s">
        <v>384</v>
      </c>
      <c r="D388" s="139">
        <v>5.03</v>
      </c>
      <c r="E388" s="139"/>
      <c r="F388" s="158"/>
      <c r="G388" s="159"/>
      <c r="H388" s="392">
        <f t="shared" si="179"/>
        <v>0</v>
      </c>
      <c r="I388" s="160"/>
      <c r="J388" s="161"/>
      <c r="K388" s="162">
        <f t="array" ref="K388">IF(ISERROR(G388/L388),"",G388/L388)</f>
        <v>0</v>
      </c>
      <c r="L388" s="160">
        <v>4</v>
      </c>
      <c r="M388" s="140">
        <f t="shared" si="184"/>
        <v>0</v>
      </c>
      <c r="N388" s="161"/>
      <c r="O388" s="395"/>
      <c r="P388" s="395"/>
      <c r="Q388" s="395"/>
      <c r="R388" s="395"/>
      <c r="S388" s="395"/>
      <c r="T388" s="395"/>
      <c r="U388" s="395"/>
      <c r="V388" s="163"/>
      <c r="W388" s="164"/>
      <c r="X388" s="163"/>
      <c r="Y388" s="163"/>
      <c r="Z388" s="163"/>
      <c r="AA388" s="163"/>
    </row>
    <row r="389" spans="1:27" ht="20.100000000000001" hidden="1" customHeight="1">
      <c r="A389" s="184">
        <v>201078</v>
      </c>
      <c r="B389" s="391" t="s">
        <v>444</v>
      </c>
      <c r="C389" s="232" t="s">
        <v>385</v>
      </c>
      <c r="D389" s="139">
        <v>5.03</v>
      </c>
      <c r="E389" s="139"/>
      <c r="F389" s="158"/>
      <c r="G389" s="159"/>
      <c r="H389" s="392">
        <f t="shared" si="179"/>
        <v>0</v>
      </c>
      <c r="I389" s="160"/>
      <c r="J389" s="161"/>
      <c r="K389" s="162">
        <f t="array" ref="K389">IF(ISERROR(G389/L389),"",G389/L389)</f>
        <v>0</v>
      </c>
      <c r="L389" s="160">
        <v>4</v>
      </c>
      <c r="M389" s="140">
        <f t="shared" si="184"/>
        <v>0</v>
      </c>
      <c r="N389" s="161"/>
      <c r="O389" s="395"/>
      <c r="P389" s="395"/>
      <c r="Q389" s="395"/>
      <c r="R389" s="395"/>
      <c r="S389" s="395"/>
      <c r="T389" s="395"/>
      <c r="U389" s="395"/>
      <c r="V389" s="163"/>
      <c r="W389" s="164"/>
      <c r="X389" s="163"/>
      <c r="Y389" s="163"/>
      <c r="Z389" s="163"/>
      <c r="AA389" s="163"/>
    </row>
    <row r="390" spans="1:27" ht="20.100000000000001" hidden="1" customHeight="1">
      <c r="A390" s="184">
        <v>201079</v>
      </c>
      <c r="B390" s="391" t="s">
        <v>444</v>
      </c>
      <c r="C390" s="232" t="s">
        <v>386</v>
      </c>
      <c r="D390" s="139">
        <v>5.03</v>
      </c>
      <c r="E390" s="139"/>
      <c r="F390" s="158"/>
      <c r="G390" s="159"/>
      <c r="H390" s="392">
        <f t="shared" si="179"/>
        <v>0</v>
      </c>
      <c r="I390" s="160"/>
      <c r="J390" s="161"/>
      <c r="K390" s="162">
        <f t="array" ref="K390">IF(ISERROR(G390/L390),"",G390/L390)</f>
        <v>0</v>
      </c>
      <c r="L390" s="160">
        <v>4</v>
      </c>
      <c r="M390" s="140">
        <f t="shared" si="184"/>
        <v>0</v>
      </c>
      <c r="N390" s="161"/>
      <c r="O390" s="395"/>
      <c r="P390" s="395"/>
      <c r="Q390" s="395"/>
      <c r="R390" s="395"/>
      <c r="S390" s="395"/>
      <c r="T390" s="395"/>
      <c r="U390" s="395"/>
      <c r="V390" s="163"/>
      <c r="W390" s="164"/>
      <c r="X390" s="163"/>
      <c r="Y390" s="163"/>
      <c r="Z390" s="163"/>
      <c r="AA390" s="163"/>
    </row>
    <row r="391" spans="1:27" ht="20.100000000000001" hidden="1" customHeight="1">
      <c r="A391" s="184">
        <v>201080</v>
      </c>
      <c r="B391" s="391" t="s">
        <v>444</v>
      </c>
      <c r="C391" s="232" t="s">
        <v>387</v>
      </c>
      <c r="D391" s="139">
        <v>5.03</v>
      </c>
      <c r="E391" s="139"/>
      <c r="F391" s="158"/>
      <c r="G391" s="159"/>
      <c r="H391" s="392">
        <f t="shared" si="179"/>
        <v>0</v>
      </c>
      <c r="I391" s="160"/>
      <c r="J391" s="161"/>
      <c r="K391" s="162">
        <f t="array" ref="K391">IF(ISERROR(G391/L391),"",G391/L391)</f>
        <v>0</v>
      </c>
      <c r="L391" s="160">
        <v>4</v>
      </c>
      <c r="M391" s="140">
        <f t="shared" si="184"/>
        <v>0</v>
      </c>
      <c r="N391" s="161"/>
      <c r="O391" s="395"/>
      <c r="P391" s="395"/>
      <c r="Q391" s="395"/>
      <c r="R391" s="395"/>
      <c r="S391" s="395"/>
      <c r="T391" s="395"/>
      <c r="U391" s="395"/>
      <c r="V391" s="163"/>
      <c r="W391" s="164"/>
      <c r="X391" s="163"/>
      <c r="Y391" s="163"/>
      <c r="Z391" s="163"/>
      <c r="AA391" s="163"/>
    </row>
    <row r="392" spans="1:27" ht="20.100000000000001" hidden="1" customHeight="1">
      <c r="A392" s="165">
        <v>200534</v>
      </c>
      <c r="B392" s="166" t="s">
        <v>217</v>
      </c>
      <c r="C392" s="157" t="s">
        <v>194</v>
      </c>
      <c r="D392" s="139">
        <v>5.03</v>
      </c>
      <c r="E392" s="139"/>
      <c r="F392" s="158"/>
      <c r="G392" s="159"/>
      <c r="H392" s="392">
        <f t="shared" si="179"/>
        <v>0</v>
      </c>
      <c r="I392" s="160"/>
      <c r="J392" s="161" t="str">
        <f t="array" ref="J392">IF(ISERROR(G392/I392),"",G392/I392)</f>
        <v/>
      </c>
      <c r="K392" s="162">
        <f t="array" ref="K392">IF(ISERROR(G392/L392),"",G392/L392)</f>
        <v>0</v>
      </c>
      <c r="L392" s="160">
        <v>40</v>
      </c>
      <c r="M392" s="140">
        <f t="shared" si="184"/>
        <v>0</v>
      </c>
      <c r="N392" s="161">
        <f t="shared" ref="N392:N401" si="191">SUM(O392:U392)</f>
        <v>0</v>
      </c>
      <c r="O392" s="399"/>
      <c r="P392" s="399"/>
      <c r="Q392" s="399"/>
      <c r="R392" s="399"/>
      <c r="S392" s="399"/>
      <c r="T392" s="399"/>
      <c r="U392" s="399"/>
      <c r="V392" s="163">
        <f t="shared" ref="V392:V401" si="192">SUM(X392:AA392)</f>
        <v>0</v>
      </c>
      <c r="W392" s="164" t="str">
        <f t="shared" ref="W392:W401" si="193">IF(ISERROR(V392/G392),"",V392/G392)</f>
        <v/>
      </c>
      <c r="X392" s="163"/>
      <c r="Y392" s="163"/>
      <c r="Z392" s="163"/>
      <c r="AA392" s="163"/>
    </row>
    <row r="393" spans="1:27" ht="20.100000000000001" hidden="1" customHeight="1">
      <c r="A393" s="165">
        <v>200535</v>
      </c>
      <c r="B393" s="166" t="s">
        <v>217</v>
      </c>
      <c r="C393" s="157" t="s">
        <v>193</v>
      </c>
      <c r="D393" s="139">
        <v>5.03</v>
      </c>
      <c r="E393" s="139"/>
      <c r="F393" s="158"/>
      <c r="G393" s="159"/>
      <c r="H393" s="392">
        <f t="shared" si="179"/>
        <v>0</v>
      </c>
      <c r="I393" s="160"/>
      <c r="J393" s="161" t="str">
        <f t="array" ref="J393">IF(ISERROR(G393/I393),"",G393/I393)</f>
        <v/>
      </c>
      <c r="K393" s="162">
        <f t="array" ref="K393">IF(ISERROR(G393/L393),"",G393/L393)</f>
        <v>0</v>
      </c>
      <c r="L393" s="160">
        <v>40</v>
      </c>
      <c r="M393" s="140">
        <f t="shared" si="184"/>
        <v>0</v>
      </c>
      <c r="N393" s="161">
        <f t="shared" si="191"/>
        <v>0</v>
      </c>
      <c r="O393" s="399"/>
      <c r="P393" s="399"/>
      <c r="Q393" s="399"/>
      <c r="R393" s="399"/>
      <c r="S393" s="399"/>
      <c r="T393" s="399"/>
      <c r="U393" s="399"/>
      <c r="V393" s="163">
        <f t="shared" si="192"/>
        <v>0</v>
      </c>
      <c r="W393" s="164" t="str">
        <f t="shared" si="193"/>
        <v/>
      </c>
      <c r="X393" s="163"/>
      <c r="Y393" s="163"/>
      <c r="Z393" s="163"/>
      <c r="AA393" s="163"/>
    </row>
    <row r="394" spans="1:27" ht="20.100000000000001" hidden="1" customHeight="1">
      <c r="A394" s="165">
        <v>200536</v>
      </c>
      <c r="B394" s="166" t="s">
        <v>217</v>
      </c>
      <c r="C394" s="157" t="s">
        <v>201</v>
      </c>
      <c r="D394" s="139">
        <v>5.03</v>
      </c>
      <c r="E394" s="139"/>
      <c r="F394" s="158"/>
      <c r="G394" s="159"/>
      <c r="H394" s="392">
        <f t="shared" si="179"/>
        <v>0</v>
      </c>
      <c r="I394" s="160"/>
      <c r="J394" s="161" t="str">
        <f t="array" ref="J394">IF(ISERROR(G394/I394),"",G394/I394)</f>
        <v/>
      </c>
      <c r="K394" s="162">
        <f t="array" ref="K394">IF(ISERROR(G394/L394),"",G394/L394)</f>
        <v>0</v>
      </c>
      <c r="L394" s="160">
        <v>40</v>
      </c>
      <c r="M394" s="140">
        <f t="shared" si="184"/>
        <v>0</v>
      </c>
      <c r="N394" s="161">
        <f t="shared" si="191"/>
        <v>0</v>
      </c>
      <c r="O394" s="399"/>
      <c r="P394" s="399"/>
      <c r="Q394" s="399"/>
      <c r="R394" s="399"/>
      <c r="S394" s="399"/>
      <c r="T394" s="399"/>
      <c r="U394" s="399"/>
      <c r="V394" s="163">
        <f t="shared" si="192"/>
        <v>0</v>
      </c>
      <c r="W394" s="164" t="str">
        <f t="shared" si="193"/>
        <v/>
      </c>
      <c r="X394" s="163"/>
      <c r="Y394" s="163"/>
      <c r="Z394" s="163"/>
      <c r="AA394" s="163"/>
    </row>
    <row r="395" spans="1:27" ht="20.100000000000001" hidden="1" customHeight="1">
      <c r="A395" s="165">
        <v>200437</v>
      </c>
      <c r="B395" s="166" t="s">
        <v>218</v>
      </c>
      <c r="C395" s="157" t="s">
        <v>219</v>
      </c>
      <c r="D395" s="139">
        <v>5.03</v>
      </c>
      <c r="E395" s="139"/>
      <c r="F395" s="158"/>
      <c r="G395" s="159"/>
      <c r="H395" s="392">
        <f t="shared" si="179"/>
        <v>0</v>
      </c>
      <c r="I395" s="160"/>
      <c r="J395" s="161" t="str">
        <f t="array" ref="J395">IF(ISERROR(G395/I395),"",G395/I395)</f>
        <v/>
      </c>
      <c r="K395" s="162">
        <f t="array" ref="K395">IF(ISERROR(G395/L395),"",G395/L395)</f>
        <v>0</v>
      </c>
      <c r="L395" s="160">
        <v>50</v>
      </c>
      <c r="M395" s="140">
        <f t="shared" si="184"/>
        <v>0</v>
      </c>
      <c r="N395" s="161">
        <f t="shared" si="191"/>
        <v>0</v>
      </c>
      <c r="O395" s="399"/>
      <c r="P395" s="399"/>
      <c r="Q395" s="399"/>
      <c r="R395" s="399"/>
      <c r="S395" s="399"/>
      <c r="T395" s="399"/>
      <c r="U395" s="399"/>
      <c r="V395" s="163">
        <f t="shared" si="192"/>
        <v>0</v>
      </c>
      <c r="W395" s="164" t="str">
        <f t="shared" si="193"/>
        <v/>
      </c>
      <c r="X395" s="163"/>
      <c r="Y395" s="163"/>
      <c r="Z395" s="163"/>
      <c r="AA395" s="163"/>
    </row>
    <row r="396" spans="1:27" ht="20.100000000000001" hidden="1" customHeight="1">
      <c r="A396" s="165">
        <v>200438</v>
      </c>
      <c r="B396" s="166" t="s">
        <v>218</v>
      </c>
      <c r="C396" s="157" t="s">
        <v>193</v>
      </c>
      <c r="D396" s="139">
        <v>5.03</v>
      </c>
      <c r="E396" s="139"/>
      <c r="F396" s="158"/>
      <c r="G396" s="159"/>
      <c r="H396" s="392">
        <f t="shared" si="179"/>
        <v>0</v>
      </c>
      <c r="I396" s="160"/>
      <c r="J396" s="161" t="str">
        <f t="array" ref="J396">IF(ISERROR(G396/I396),"",G396/I396)</f>
        <v/>
      </c>
      <c r="K396" s="162">
        <f t="array" ref="K396">IF(ISERROR(G396/L396),"",G396/L396)</f>
        <v>0</v>
      </c>
      <c r="L396" s="160">
        <v>50</v>
      </c>
      <c r="M396" s="140">
        <f t="shared" si="184"/>
        <v>0</v>
      </c>
      <c r="N396" s="161">
        <f t="shared" si="191"/>
        <v>0</v>
      </c>
      <c r="O396" s="399"/>
      <c r="P396" s="399"/>
      <c r="Q396" s="399"/>
      <c r="R396" s="399"/>
      <c r="S396" s="399"/>
      <c r="T396" s="399"/>
      <c r="U396" s="399"/>
      <c r="V396" s="163">
        <f t="shared" si="192"/>
        <v>0</v>
      </c>
      <c r="W396" s="164" t="str">
        <f t="shared" si="193"/>
        <v/>
      </c>
      <c r="X396" s="163"/>
      <c r="Y396" s="163"/>
      <c r="Z396" s="163"/>
      <c r="AA396" s="163"/>
    </row>
    <row r="397" spans="1:27" ht="20.100000000000001" hidden="1" customHeight="1">
      <c r="A397" s="165">
        <v>200439</v>
      </c>
      <c r="B397" s="166" t="s">
        <v>218</v>
      </c>
      <c r="C397" s="157" t="s">
        <v>194</v>
      </c>
      <c r="D397" s="139">
        <v>5.03</v>
      </c>
      <c r="E397" s="139"/>
      <c r="F397" s="158"/>
      <c r="G397" s="159"/>
      <c r="H397" s="392">
        <f t="shared" si="179"/>
        <v>0</v>
      </c>
      <c r="I397" s="160"/>
      <c r="J397" s="161" t="str">
        <f t="array" ref="J397">IF(ISERROR(G397/I397),"",G397/I397)</f>
        <v/>
      </c>
      <c r="K397" s="162">
        <f t="array" ref="K397">IF(ISERROR(G397/L397),"",G397/L397)</f>
        <v>0</v>
      </c>
      <c r="L397" s="160">
        <v>50</v>
      </c>
      <c r="M397" s="140">
        <f t="shared" si="184"/>
        <v>0</v>
      </c>
      <c r="N397" s="161">
        <f t="shared" si="191"/>
        <v>0</v>
      </c>
      <c r="O397" s="399"/>
      <c r="P397" s="399"/>
      <c r="Q397" s="399"/>
      <c r="R397" s="399"/>
      <c r="S397" s="399"/>
      <c r="T397" s="399"/>
      <c r="U397" s="399"/>
      <c r="V397" s="163">
        <f t="shared" si="192"/>
        <v>0</v>
      </c>
      <c r="W397" s="164" t="str">
        <f t="shared" si="193"/>
        <v/>
      </c>
      <c r="X397" s="163"/>
      <c r="Y397" s="163"/>
      <c r="Z397" s="163"/>
      <c r="AA397" s="163"/>
    </row>
    <row r="398" spans="1:27" ht="20.100000000000001" hidden="1" customHeight="1">
      <c r="A398" s="165">
        <v>200440</v>
      </c>
      <c r="B398" s="166" t="s">
        <v>218</v>
      </c>
      <c r="C398" s="157" t="s">
        <v>201</v>
      </c>
      <c r="D398" s="139">
        <v>5.03</v>
      </c>
      <c r="E398" s="139"/>
      <c r="F398" s="158"/>
      <c r="G398" s="159"/>
      <c r="H398" s="392">
        <f t="shared" si="179"/>
        <v>0</v>
      </c>
      <c r="I398" s="160"/>
      <c r="J398" s="161" t="str">
        <f t="array" ref="J398">IF(ISERROR(G398/I398),"",G398/I398)</f>
        <v/>
      </c>
      <c r="K398" s="162">
        <f t="array" ref="K398">IF(ISERROR(G398/L398),"",G398/L398)</f>
        <v>0</v>
      </c>
      <c r="L398" s="160">
        <v>50</v>
      </c>
      <c r="M398" s="140">
        <f t="shared" si="184"/>
        <v>0</v>
      </c>
      <c r="N398" s="161">
        <f t="shared" si="191"/>
        <v>0</v>
      </c>
      <c r="O398" s="399"/>
      <c r="P398" s="399"/>
      <c r="Q398" s="399"/>
      <c r="R398" s="399"/>
      <c r="S398" s="399"/>
      <c r="T398" s="399"/>
      <c r="U398" s="399"/>
      <c r="V398" s="163">
        <f t="shared" si="192"/>
        <v>0</v>
      </c>
      <c r="W398" s="164" t="str">
        <f t="shared" si="193"/>
        <v/>
      </c>
      <c r="X398" s="163"/>
      <c r="Y398" s="163"/>
      <c r="Z398" s="163"/>
      <c r="AA398" s="163"/>
    </row>
    <row r="399" spans="1:27" ht="20.100000000000001" hidden="1" customHeight="1">
      <c r="A399" s="165">
        <v>200051</v>
      </c>
      <c r="B399" s="166" t="s">
        <v>220</v>
      </c>
      <c r="C399" s="157" t="s">
        <v>206</v>
      </c>
      <c r="D399" s="139">
        <v>5.03</v>
      </c>
      <c r="E399" s="139"/>
      <c r="F399" s="158"/>
      <c r="G399" s="159"/>
      <c r="H399" s="392">
        <f t="shared" si="179"/>
        <v>0</v>
      </c>
      <c r="I399" s="160"/>
      <c r="J399" s="161" t="str">
        <f t="array" ref="J399">IF(ISERROR(G399/I399),"",G399/I399)</f>
        <v/>
      </c>
      <c r="K399" s="162">
        <f t="array" ref="K399">IF(ISERROR(G399/L399),"",G399/L399)</f>
        <v>0</v>
      </c>
      <c r="L399" s="160">
        <v>50</v>
      </c>
      <c r="M399" s="140">
        <f t="shared" si="184"/>
        <v>0</v>
      </c>
      <c r="N399" s="161">
        <f t="shared" si="191"/>
        <v>0</v>
      </c>
      <c r="O399" s="399"/>
      <c r="P399" s="399"/>
      <c r="Q399" s="399"/>
      <c r="R399" s="399"/>
      <c r="S399" s="399"/>
      <c r="T399" s="399"/>
      <c r="U399" s="399"/>
      <c r="V399" s="163">
        <f t="shared" si="192"/>
        <v>0</v>
      </c>
      <c r="W399" s="164" t="str">
        <f t="shared" si="193"/>
        <v/>
      </c>
      <c r="X399" s="163"/>
      <c r="Y399" s="163"/>
      <c r="Z399" s="163"/>
      <c r="AA399" s="163"/>
    </row>
    <row r="400" spans="1:27" ht="20.100000000000001" hidden="1" customHeight="1">
      <c r="A400" s="165">
        <v>200052</v>
      </c>
      <c r="B400" s="166" t="s">
        <v>220</v>
      </c>
      <c r="C400" s="157" t="s">
        <v>194</v>
      </c>
      <c r="D400" s="139">
        <v>5.03</v>
      </c>
      <c r="E400" s="139"/>
      <c r="F400" s="158"/>
      <c r="G400" s="159"/>
      <c r="H400" s="392">
        <f t="shared" si="179"/>
        <v>0</v>
      </c>
      <c r="I400" s="160"/>
      <c r="J400" s="161" t="str">
        <f t="array" ref="J400">IF(ISERROR(G400/I400),"",G400/I400)</f>
        <v/>
      </c>
      <c r="K400" s="162">
        <f t="array" ref="K400">IF(ISERROR(G400/L400),"",G400/L400)</f>
        <v>0</v>
      </c>
      <c r="L400" s="160">
        <v>50</v>
      </c>
      <c r="M400" s="140">
        <f t="shared" si="184"/>
        <v>0</v>
      </c>
      <c r="N400" s="161">
        <f t="shared" si="191"/>
        <v>0</v>
      </c>
      <c r="O400" s="399"/>
      <c r="P400" s="399"/>
      <c r="Q400" s="399"/>
      <c r="R400" s="399"/>
      <c r="S400" s="399"/>
      <c r="T400" s="399"/>
      <c r="U400" s="399"/>
      <c r="V400" s="163">
        <f t="shared" si="192"/>
        <v>0</v>
      </c>
      <c r="W400" s="164" t="str">
        <f t="shared" si="193"/>
        <v/>
      </c>
      <c r="X400" s="163"/>
      <c r="Y400" s="163"/>
      <c r="Z400" s="163"/>
      <c r="AA400" s="163"/>
    </row>
    <row r="401" spans="1:27" ht="20.100000000000001" hidden="1" customHeight="1">
      <c r="A401" s="165">
        <v>200054</v>
      </c>
      <c r="B401" s="166" t="s">
        <v>220</v>
      </c>
      <c r="C401" s="157" t="s">
        <v>214</v>
      </c>
      <c r="D401" s="139">
        <v>5.03</v>
      </c>
      <c r="E401" s="139"/>
      <c r="F401" s="158"/>
      <c r="G401" s="159"/>
      <c r="H401" s="392">
        <f t="shared" si="179"/>
        <v>0</v>
      </c>
      <c r="I401" s="160"/>
      <c r="J401" s="161" t="str">
        <f t="array" ref="J401">IF(ISERROR(G401/I401),"",G401/I401)</f>
        <v/>
      </c>
      <c r="K401" s="162">
        <f t="array" ref="K401">IF(ISERROR(G401/L401),"",G401/L401)</f>
        <v>0</v>
      </c>
      <c r="L401" s="160">
        <v>50</v>
      </c>
      <c r="M401" s="140">
        <f t="shared" si="184"/>
        <v>0</v>
      </c>
      <c r="N401" s="161">
        <f t="shared" si="191"/>
        <v>0</v>
      </c>
      <c r="O401" s="399"/>
      <c r="P401" s="399"/>
      <c r="Q401" s="399"/>
      <c r="R401" s="399"/>
      <c r="S401" s="399"/>
      <c r="T401" s="399"/>
      <c r="U401" s="399"/>
      <c r="V401" s="163">
        <f t="shared" si="192"/>
        <v>0</v>
      </c>
      <c r="W401" s="164" t="str">
        <f t="shared" si="193"/>
        <v/>
      </c>
      <c r="X401" s="163"/>
      <c r="Y401" s="163"/>
      <c r="Z401" s="163"/>
      <c r="AA401" s="163"/>
    </row>
    <row r="402" spans="1:27" ht="20.100000000000001" hidden="1" customHeight="1">
      <c r="A402" s="165">
        <v>201403</v>
      </c>
      <c r="B402" s="166" t="s">
        <v>458</v>
      </c>
      <c r="C402" s="232" t="s">
        <v>456</v>
      </c>
      <c r="D402" s="139">
        <v>50.3</v>
      </c>
      <c r="E402" s="139"/>
      <c r="F402" s="158"/>
      <c r="G402" s="159"/>
      <c r="H402" s="392">
        <f t="shared" si="179"/>
        <v>0</v>
      </c>
      <c r="I402" s="160"/>
      <c r="J402" s="161"/>
      <c r="K402" s="162">
        <f t="array" ref="K402">IF(ISERROR(G402/L402),"",G402/L402)</f>
        <v>0</v>
      </c>
      <c r="L402" s="160">
        <v>50</v>
      </c>
      <c r="M402" s="140"/>
      <c r="N402" s="161"/>
      <c r="O402" s="399"/>
      <c r="P402" s="399"/>
      <c r="Q402" s="399"/>
      <c r="R402" s="399"/>
      <c r="S402" s="399"/>
      <c r="T402" s="399"/>
      <c r="U402" s="399"/>
      <c r="V402" s="163"/>
      <c r="W402" s="164"/>
      <c r="X402" s="163"/>
      <c r="Y402" s="163"/>
      <c r="Z402" s="163"/>
      <c r="AA402" s="163"/>
    </row>
    <row r="403" spans="1:27" ht="20.100000000000001" hidden="1" customHeight="1">
      <c r="A403" s="165">
        <v>201290</v>
      </c>
      <c r="B403" s="166" t="s">
        <v>423</v>
      </c>
      <c r="C403" s="232" t="s">
        <v>421</v>
      </c>
      <c r="D403" s="139">
        <v>5</v>
      </c>
      <c r="E403" s="139"/>
      <c r="F403" s="158"/>
      <c r="G403" s="159"/>
      <c r="H403" s="392">
        <f t="shared" si="179"/>
        <v>0</v>
      </c>
      <c r="I403" s="160"/>
      <c r="J403" s="161"/>
      <c r="K403" s="162"/>
      <c r="L403" s="160">
        <v>50</v>
      </c>
      <c r="M403" s="140"/>
      <c r="N403" s="161"/>
      <c r="O403" s="399"/>
      <c r="P403" s="399"/>
      <c r="Q403" s="399"/>
      <c r="R403" s="399"/>
      <c r="S403" s="399"/>
      <c r="T403" s="399"/>
      <c r="U403" s="399"/>
      <c r="V403" s="163"/>
      <c r="W403" s="164"/>
      <c r="X403" s="163"/>
      <c r="Y403" s="163"/>
      <c r="Z403" s="163"/>
      <c r="AA403" s="163"/>
    </row>
    <row r="404" spans="1:27" ht="20.100000000000001" hidden="1" customHeight="1">
      <c r="A404" s="165">
        <v>200113</v>
      </c>
      <c r="B404" s="166" t="s">
        <v>221</v>
      </c>
      <c r="C404" s="157" t="s">
        <v>197</v>
      </c>
      <c r="D404" s="139">
        <v>5.03</v>
      </c>
      <c r="E404" s="139"/>
      <c r="F404" s="158"/>
      <c r="G404" s="159"/>
      <c r="H404" s="392">
        <f t="shared" si="179"/>
        <v>0</v>
      </c>
      <c r="I404" s="160"/>
      <c r="J404" s="161" t="str">
        <f t="array" ref="J404">IF(ISERROR(G404/I404),"",G404/I404)</f>
        <v/>
      </c>
      <c r="K404" s="162">
        <f t="array" ref="K404">IF(ISERROR(G404/L404),"",G404/L404)</f>
        <v>0</v>
      </c>
      <c r="L404" s="160">
        <v>21.5</v>
      </c>
      <c r="M404" s="140">
        <f t="shared" ref="M404:M405" si="194">IF(ISERROR(I404-K404),"",I404-K404)</f>
        <v>0</v>
      </c>
      <c r="N404" s="161">
        <f t="shared" ref="N404:N405" si="195">SUM(O404:U404)</f>
        <v>0</v>
      </c>
      <c r="O404" s="399"/>
      <c r="P404" s="399"/>
      <c r="Q404" s="399"/>
      <c r="R404" s="399"/>
      <c r="S404" s="399"/>
      <c r="T404" s="399"/>
      <c r="U404" s="399"/>
      <c r="V404" s="163">
        <f t="shared" ref="V404:V405" si="196">SUM(X404:AA404)</f>
        <v>0</v>
      </c>
      <c r="W404" s="164" t="str">
        <f t="shared" ref="W404:W405" si="197">IF(ISERROR(V404/G404),"",V404/G404)</f>
        <v/>
      </c>
      <c r="X404" s="163"/>
      <c r="Y404" s="163"/>
      <c r="Z404" s="163"/>
      <c r="AA404" s="163"/>
    </row>
    <row r="405" spans="1:27" ht="20.100000000000001" hidden="1" customHeight="1">
      <c r="A405" s="165">
        <v>200114</v>
      </c>
      <c r="B405" s="166" t="s">
        <v>221</v>
      </c>
      <c r="C405" s="157" t="s">
        <v>201</v>
      </c>
      <c r="D405" s="139">
        <v>5.03</v>
      </c>
      <c r="E405" s="139"/>
      <c r="F405" s="158"/>
      <c r="G405" s="159"/>
      <c r="H405" s="392">
        <f t="shared" si="179"/>
        <v>0</v>
      </c>
      <c r="I405" s="160"/>
      <c r="J405" s="161" t="str">
        <f t="array" ref="J405">IF(ISERROR(G405/I405),"",G405/I405)</f>
        <v/>
      </c>
      <c r="K405" s="162">
        <f t="array" ref="K405">IF(ISERROR(G405/L405),"",G405/L405)</f>
        <v>0</v>
      </c>
      <c r="L405" s="160">
        <v>21.5</v>
      </c>
      <c r="M405" s="140">
        <f t="shared" si="194"/>
        <v>0</v>
      </c>
      <c r="N405" s="161">
        <f t="shared" si="195"/>
        <v>0</v>
      </c>
      <c r="O405" s="399"/>
      <c r="P405" s="399"/>
      <c r="Q405" s="399"/>
      <c r="R405" s="399"/>
      <c r="S405" s="399"/>
      <c r="T405" s="399"/>
      <c r="U405" s="399"/>
      <c r="V405" s="163">
        <f t="shared" si="196"/>
        <v>0</v>
      </c>
      <c r="W405" s="164" t="str">
        <f t="shared" si="197"/>
        <v/>
      </c>
      <c r="X405" s="163"/>
      <c r="Y405" s="163"/>
      <c r="Z405" s="163"/>
      <c r="AA405" s="163"/>
    </row>
    <row r="406" spans="1:27" ht="20.100000000000001" hidden="1" customHeight="1">
      <c r="A406" s="165"/>
      <c r="B406" s="166" t="s">
        <v>380</v>
      </c>
      <c r="C406" s="232" t="s">
        <v>381</v>
      </c>
      <c r="D406" s="139"/>
      <c r="E406" s="139"/>
      <c r="F406" s="158"/>
      <c r="G406" s="159"/>
      <c r="H406" s="392">
        <f t="shared" si="179"/>
        <v>0</v>
      </c>
      <c r="I406" s="160"/>
      <c r="J406" s="161"/>
      <c r="K406" s="162"/>
      <c r="L406" s="160"/>
      <c r="M406" s="140"/>
      <c r="N406" s="161"/>
      <c r="O406" s="399"/>
      <c r="P406" s="399"/>
      <c r="Q406" s="399"/>
      <c r="R406" s="399"/>
      <c r="S406" s="399"/>
      <c r="T406" s="399"/>
      <c r="U406" s="399"/>
      <c r="V406" s="163"/>
      <c r="W406" s="164"/>
      <c r="X406" s="163"/>
      <c r="Y406" s="163"/>
      <c r="Z406" s="163"/>
      <c r="AA406" s="163"/>
    </row>
    <row r="407" spans="1:27" ht="20.100000000000001" hidden="1" customHeight="1">
      <c r="A407" s="172">
        <v>200617</v>
      </c>
      <c r="B407" s="174" t="s">
        <v>222</v>
      </c>
      <c r="C407" s="157" t="s">
        <v>193</v>
      </c>
      <c r="D407" s="139">
        <v>5.0599999999999996</v>
      </c>
      <c r="E407" s="139"/>
      <c r="F407" s="158"/>
      <c r="G407" s="159"/>
      <c r="H407" s="392">
        <f t="shared" si="179"/>
        <v>0</v>
      </c>
      <c r="I407" s="160"/>
      <c r="J407" s="161" t="str">
        <f t="array" ref="J407">IF(ISERROR(G407/I407),"",G407/I407)</f>
        <v/>
      </c>
      <c r="K407" s="162" t="str">
        <f t="array" ref="K407">IF(ISERROR(G407/L407),"",G407/L407)</f>
        <v/>
      </c>
      <c r="L407" s="160"/>
      <c r="M407" s="140" t="str">
        <f t="shared" ref="M407:M420" si="198">IF(ISERROR(I407-K407),"",I407-K407)</f>
        <v/>
      </c>
      <c r="N407" s="161">
        <f t="shared" ref="N407:N410" si="199">SUM(O407:U407)</f>
        <v>0</v>
      </c>
      <c r="O407" s="399"/>
      <c r="P407" s="399"/>
      <c r="Q407" s="399"/>
      <c r="R407" s="399"/>
      <c r="S407" s="399"/>
      <c r="T407" s="399"/>
      <c r="U407" s="399"/>
      <c r="V407" s="163">
        <f t="shared" ref="V407:V410" si="200">SUM(X407:AA407)</f>
        <v>0</v>
      </c>
      <c r="W407" s="164" t="str">
        <f t="shared" ref="W407:W410" si="201">IF(ISERROR(V407/G407),"",V407/G407)</f>
        <v/>
      </c>
      <c r="X407" s="163"/>
      <c r="Y407" s="163"/>
      <c r="Z407" s="163"/>
      <c r="AA407" s="163"/>
    </row>
    <row r="408" spans="1:27" ht="20.100000000000001" hidden="1" customHeight="1">
      <c r="A408" s="172">
        <v>200618</v>
      </c>
      <c r="B408" s="174" t="s">
        <v>222</v>
      </c>
      <c r="C408" s="157" t="s">
        <v>211</v>
      </c>
      <c r="D408" s="139">
        <v>5.0599999999999996</v>
      </c>
      <c r="E408" s="139"/>
      <c r="F408" s="158"/>
      <c r="G408" s="159"/>
      <c r="H408" s="392">
        <f t="shared" si="179"/>
        <v>0</v>
      </c>
      <c r="I408" s="160"/>
      <c r="J408" s="161" t="str">
        <f t="array" ref="J408">IF(ISERROR(G408/I408),"",G408/I408)</f>
        <v/>
      </c>
      <c r="K408" s="162" t="str">
        <f t="array" ref="K408">IF(ISERROR(G408/L408),"",G408/L408)</f>
        <v/>
      </c>
      <c r="L408" s="160"/>
      <c r="M408" s="140" t="str">
        <f t="shared" si="198"/>
        <v/>
      </c>
      <c r="N408" s="161">
        <f t="shared" si="199"/>
        <v>0</v>
      </c>
      <c r="O408" s="399"/>
      <c r="P408" s="399"/>
      <c r="Q408" s="399"/>
      <c r="R408" s="399"/>
      <c r="S408" s="399"/>
      <c r="T408" s="399"/>
      <c r="U408" s="399"/>
      <c r="V408" s="163">
        <f t="shared" si="200"/>
        <v>0</v>
      </c>
      <c r="W408" s="164" t="str">
        <f t="shared" si="201"/>
        <v/>
      </c>
      <c r="X408" s="163"/>
      <c r="Y408" s="163"/>
      <c r="Z408" s="163"/>
      <c r="AA408" s="163"/>
    </row>
    <row r="409" spans="1:27" ht="20.100000000000001" hidden="1" customHeight="1">
      <c r="A409" s="172">
        <v>200619</v>
      </c>
      <c r="B409" s="174" t="s">
        <v>222</v>
      </c>
      <c r="C409" s="157" t="s">
        <v>201</v>
      </c>
      <c r="D409" s="139">
        <v>5.0599999999999996</v>
      </c>
      <c r="E409" s="139"/>
      <c r="F409" s="158"/>
      <c r="G409" s="159"/>
      <c r="H409" s="392">
        <f t="shared" si="179"/>
        <v>0</v>
      </c>
      <c r="I409" s="160"/>
      <c r="J409" s="161" t="str">
        <f t="array" ref="J409">IF(ISERROR(G409/I409),"",G409/I409)</f>
        <v/>
      </c>
      <c r="K409" s="162" t="str">
        <f t="array" ref="K409">IF(ISERROR(G409/L409),"",G409/L409)</f>
        <v/>
      </c>
      <c r="L409" s="160"/>
      <c r="M409" s="140" t="str">
        <f t="shared" si="198"/>
        <v/>
      </c>
      <c r="N409" s="161">
        <f t="shared" si="199"/>
        <v>0</v>
      </c>
      <c r="O409" s="399"/>
      <c r="P409" s="399"/>
      <c r="Q409" s="399"/>
      <c r="R409" s="399"/>
      <c r="S409" s="399"/>
      <c r="T409" s="399"/>
      <c r="U409" s="399"/>
      <c r="V409" s="163">
        <f t="shared" si="200"/>
        <v>0</v>
      </c>
      <c r="W409" s="164" t="str">
        <f t="shared" si="201"/>
        <v/>
      </c>
      <c r="X409" s="163"/>
      <c r="Y409" s="163"/>
      <c r="Z409" s="163"/>
      <c r="AA409" s="163"/>
    </row>
    <row r="410" spans="1:27" ht="20.100000000000001" hidden="1" customHeight="1">
      <c r="A410" s="172">
        <v>200620</v>
      </c>
      <c r="B410" s="174" t="s">
        <v>222</v>
      </c>
      <c r="C410" s="157" t="s">
        <v>194</v>
      </c>
      <c r="D410" s="139">
        <v>5.0599999999999996</v>
      </c>
      <c r="E410" s="139"/>
      <c r="F410" s="158"/>
      <c r="G410" s="159"/>
      <c r="H410" s="392">
        <f t="shared" si="179"/>
        <v>0</v>
      </c>
      <c r="I410" s="160"/>
      <c r="J410" s="161" t="str">
        <f t="array" ref="J410">IF(ISERROR(G410/I410),"",G410/I410)</f>
        <v/>
      </c>
      <c r="K410" s="162" t="str">
        <f t="array" ref="K410">IF(ISERROR(G410/L410),"",G410/L410)</f>
        <v/>
      </c>
      <c r="L410" s="160"/>
      <c r="M410" s="140" t="str">
        <f t="shared" si="198"/>
        <v/>
      </c>
      <c r="N410" s="161">
        <f t="shared" si="199"/>
        <v>0</v>
      </c>
      <c r="O410" s="399"/>
      <c r="P410" s="399"/>
      <c r="Q410" s="399"/>
      <c r="R410" s="399"/>
      <c r="S410" s="399"/>
      <c r="T410" s="399"/>
      <c r="U410" s="399"/>
      <c r="V410" s="163">
        <f t="shared" si="200"/>
        <v>0</v>
      </c>
      <c r="W410" s="164" t="str">
        <f t="shared" si="201"/>
        <v/>
      </c>
      <c r="X410" s="163"/>
      <c r="Y410" s="163"/>
      <c r="Z410" s="163"/>
      <c r="AA410" s="163"/>
    </row>
    <row r="411" spans="1:27" ht="20.100000000000001" hidden="1" customHeight="1">
      <c r="A411" s="172"/>
      <c r="B411" s="248" t="s">
        <v>388</v>
      </c>
      <c r="C411" s="232" t="s">
        <v>394</v>
      </c>
      <c r="D411" s="139"/>
      <c r="E411" s="139"/>
      <c r="F411" s="158"/>
      <c r="G411" s="159"/>
      <c r="H411" s="392">
        <f t="shared" si="179"/>
        <v>0</v>
      </c>
      <c r="I411" s="160"/>
      <c r="J411" s="161"/>
      <c r="K411" s="162">
        <f t="array" ref="K411">IF(ISERROR(G411/L411),"",G411/L411)</f>
        <v>0</v>
      </c>
      <c r="L411" s="160">
        <v>24</v>
      </c>
      <c r="M411" s="140">
        <f t="shared" si="198"/>
        <v>0</v>
      </c>
      <c r="N411" s="161"/>
      <c r="O411" s="399"/>
      <c r="P411" s="399"/>
      <c r="Q411" s="399"/>
      <c r="R411" s="399"/>
      <c r="S411" s="399"/>
      <c r="T411" s="399"/>
      <c r="U411" s="399"/>
      <c r="V411" s="163"/>
      <c r="W411" s="164"/>
      <c r="X411" s="163"/>
      <c r="Y411" s="163"/>
      <c r="Z411" s="163"/>
      <c r="AA411" s="163"/>
    </row>
    <row r="412" spans="1:27" ht="20.100000000000001" hidden="1" customHeight="1">
      <c r="A412" s="172"/>
      <c r="B412" s="248" t="s">
        <v>388</v>
      </c>
      <c r="C412" s="232" t="s">
        <v>389</v>
      </c>
      <c r="D412" s="139"/>
      <c r="E412" s="139"/>
      <c r="F412" s="158"/>
      <c r="G412" s="159"/>
      <c r="H412" s="392">
        <f t="shared" si="179"/>
        <v>0</v>
      </c>
      <c r="I412" s="160"/>
      <c r="J412" s="161"/>
      <c r="K412" s="162">
        <f t="array" ref="K412">IF(ISERROR(G412/L412),"",G412/L412)</f>
        <v>0</v>
      </c>
      <c r="L412" s="160">
        <v>24</v>
      </c>
      <c r="M412" s="140">
        <f t="shared" si="198"/>
        <v>0</v>
      </c>
      <c r="N412" s="161"/>
      <c r="O412" s="399"/>
      <c r="P412" s="399"/>
      <c r="Q412" s="399"/>
      <c r="R412" s="399"/>
      <c r="S412" s="399"/>
      <c r="T412" s="399"/>
      <c r="U412" s="399"/>
      <c r="V412" s="163"/>
      <c r="W412" s="164"/>
      <c r="X412" s="163"/>
      <c r="Y412" s="163"/>
      <c r="Z412" s="163"/>
      <c r="AA412" s="163"/>
    </row>
    <row r="413" spans="1:27" ht="20.100000000000001" hidden="1" customHeight="1">
      <c r="A413" s="172"/>
      <c r="B413" s="248" t="s">
        <v>388</v>
      </c>
      <c r="C413" s="232" t="s">
        <v>390</v>
      </c>
      <c r="D413" s="139"/>
      <c r="E413" s="139"/>
      <c r="F413" s="158"/>
      <c r="G413" s="159"/>
      <c r="H413" s="392">
        <f t="shared" si="179"/>
        <v>0</v>
      </c>
      <c r="I413" s="160"/>
      <c r="J413" s="161"/>
      <c r="K413" s="162">
        <f t="array" ref="K413">IF(ISERROR(G413/L413),"",G413/L413)</f>
        <v>0</v>
      </c>
      <c r="L413" s="160">
        <v>24</v>
      </c>
      <c r="M413" s="140">
        <f t="shared" si="198"/>
        <v>0</v>
      </c>
      <c r="N413" s="161"/>
      <c r="O413" s="399"/>
      <c r="P413" s="399"/>
      <c r="Q413" s="399"/>
      <c r="R413" s="399"/>
      <c r="S413" s="399"/>
      <c r="T413" s="399"/>
      <c r="U413" s="399"/>
      <c r="V413" s="163"/>
      <c r="W413" s="164"/>
      <c r="X413" s="163"/>
      <c r="Y413" s="163"/>
      <c r="Z413" s="163"/>
      <c r="AA413" s="163"/>
    </row>
    <row r="414" spans="1:27" ht="20.100000000000001" hidden="1" customHeight="1">
      <c r="A414" s="172"/>
      <c r="B414" s="248" t="s">
        <v>388</v>
      </c>
      <c r="C414" s="232" t="s">
        <v>391</v>
      </c>
      <c r="D414" s="139"/>
      <c r="E414" s="139"/>
      <c r="F414" s="158"/>
      <c r="G414" s="159"/>
      <c r="H414" s="392">
        <f t="shared" si="179"/>
        <v>0</v>
      </c>
      <c r="I414" s="160"/>
      <c r="J414" s="161"/>
      <c r="K414" s="162">
        <f t="array" ref="K414">IF(ISERROR(G414/L414),"",G414/L414)</f>
        <v>0</v>
      </c>
      <c r="L414" s="160">
        <v>24</v>
      </c>
      <c r="M414" s="140">
        <f t="shared" si="198"/>
        <v>0</v>
      </c>
      <c r="N414" s="161"/>
      <c r="O414" s="399"/>
      <c r="P414" s="399"/>
      <c r="Q414" s="399"/>
      <c r="R414" s="399"/>
      <c r="S414" s="399"/>
      <c r="T414" s="399"/>
      <c r="U414" s="399"/>
      <c r="V414" s="163"/>
      <c r="W414" s="164"/>
      <c r="X414" s="163"/>
      <c r="Y414" s="163"/>
      <c r="Z414" s="163"/>
      <c r="AA414" s="163"/>
    </row>
    <row r="415" spans="1:27" ht="20.100000000000001" hidden="1" customHeight="1">
      <c r="A415" s="172">
        <v>201074</v>
      </c>
      <c r="B415" s="248" t="s">
        <v>430</v>
      </c>
      <c r="C415" s="232" t="s">
        <v>432</v>
      </c>
      <c r="D415" s="139"/>
      <c r="E415" s="139"/>
      <c r="F415" s="158"/>
      <c r="G415" s="159"/>
      <c r="H415" s="392">
        <f t="shared" si="179"/>
        <v>0</v>
      </c>
      <c r="I415" s="160"/>
      <c r="J415" s="161"/>
      <c r="K415" s="162">
        <f t="array" ref="K415">IF(ISERROR(G415/L415),"",G415/L415)</f>
        <v>0</v>
      </c>
      <c r="L415" s="160">
        <v>4</v>
      </c>
      <c r="M415" s="140">
        <f t="shared" si="198"/>
        <v>0</v>
      </c>
      <c r="N415" s="161"/>
      <c r="O415" s="399"/>
      <c r="P415" s="399"/>
      <c r="Q415" s="399"/>
      <c r="R415" s="399"/>
      <c r="S415" s="399"/>
      <c r="T415" s="399"/>
      <c r="U415" s="399"/>
      <c r="V415" s="163"/>
      <c r="W415" s="164"/>
      <c r="X415" s="163"/>
      <c r="Y415" s="163"/>
      <c r="Z415" s="163"/>
      <c r="AA415" s="163"/>
    </row>
    <row r="416" spans="1:27" ht="20.100000000000001" hidden="1" customHeight="1">
      <c r="A416" s="172">
        <v>201075</v>
      </c>
      <c r="B416" s="248" t="s">
        <v>430</v>
      </c>
      <c r="C416" s="232" t="s">
        <v>434</v>
      </c>
      <c r="D416" s="139"/>
      <c r="E416" s="139"/>
      <c r="F416" s="158"/>
      <c r="G416" s="159"/>
      <c r="H416" s="392">
        <f t="shared" si="179"/>
        <v>0</v>
      </c>
      <c r="I416" s="160"/>
      <c r="J416" s="161"/>
      <c r="K416" s="162">
        <f t="array" ref="K416">IF(ISERROR(G416/L416),"",G416/L416)</f>
        <v>0</v>
      </c>
      <c r="L416" s="160">
        <v>4</v>
      </c>
      <c r="M416" s="140">
        <f t="shared" si="198"/>
        <v>0</v>
      </c>
      <c r="N416" s="161"/>
      <c r="O416" s="399"/>
      <c r="P416" s="399"/>
      <c r="Q416" s="399"/>
      <c r="R416" s="399"/>
      <c r="S416" s="399"/>
      <c r="T416" s="399"/>
      <c r="U416" s="399"/>
      <c r="V416" s="163"/>
      <c r="W416" s="164"/>
      <c r="X416" s="163"/>
      <c r="Y416" s="163"/>
      <c r="Z416" s="163"/>
      <c r="AA416" s="163"/>
    </row>
    <row r="417" spans="1:27" ht="20.100000000000001" hidden="1" customHeight="1">
      <c r="A417" s="172">
        <v>201076</v>
      </c>
      <c r="B417" s="248" t="s">
        <v>430</v>
      </c>
      <c r="C417" s="232" t="s">
        <v>436</v>
      </c>
      <c r="D417" s="139"/>
      <c r="E417" s="139"/>
      <c r="F417" s="158"/>
      <c r="G417" s="159"/>
      <c r="H417" s="392">
        <f t="shared" si="179"/>
        <v>0</v>
      </c>
      <c r="I417" s="160"/>
      <c r="J417" s="161"/>
      <c r="K417" s="162">
        <f t="array" ref="K417">IF(ISERROR(G417/L417),"",G417/L417)</f>
        <v>0</v>
      </c>
      <c r="L417" s="160">
        <v>4</v>
      </c>
      <c r="M417" s="140">
        <f t="shared" si="198"/>
        <v>0</v>
      </c>
      <c r="N417" s="161"/>
      <c r="O417" s="399"/>
      <c r="P417" s="399"/>
      <c r="Q417" s="399"/>
      <c r="R417" s="399"/>
      <c r="S417" s="399"/>
      <c r="T417" s="399"/>
      <c r="U417" s="399"/>
      <c r="V417" s="163"/>
      <c r="W417" s="164"/>
      <c r="X417" s="163"/>
      <c r="Y417" s="163"/>
      <c r="Z417" s="163"/>
      <c r="AA417" s="163"/>
    </row>
    <row r="418" spans="1:27" ht="20.100000000000001" hidden="1" customHeight="1">
      <c r="A418" s="172">
        <v>201071</v>
      </c>
      <c r="B418" s="174" t="s">
        <v>382</v>
      </c>
      <c r="C418" s="157" t="s">
        <v>356</v>
      </c>
      <c r="D418" s="139"/>
      <c r="E418" s="139"/>
      <c r="F418" s="158"/>
      <c r="G418" s="159"/>
      <c r="H418" s="392">
        <f t="shared" si="179"/>
        <v>0</v>
      </c>
      <c r="I418" s="160"/>
      <c r="J418" s="161"/>
      <c r="K418" s="162">
        <f t="array" ref="K418">IF(ISERROR(G418/L418),"",G418/L418)</f>
        <v>0</v>
      </c>
      <c r="L418" s="160">
        <v>4</v>
      </c>
      <c r="M418" s="140">
        <f t="shared" si="198"/>
        <v>0</v>
      </c>
      <c r="N418" s="161"/>
      <c r="O418" s="399"/>
      <c r="P418" s="399"/>
      <c r="Q418" s="399"/>
      <c r="R418" s="399"/>
      <c r="S418" s="399"/>
      <c r="T418" s="399"/>
      <c r="U418" s="399"/>
      <c r="V418" s="163"/>
      <c r="W418" s="164"/>
      <c r="X418" s="163"/>
      <c r="Y418" s="163"/>
      <c r="Z418" s="163"/>
      <c r="AA418" s="163"/>
    </row>
    <row r="419" spans="1:27" ht="20.100000000000001" hidden="1" customHeight="1">
      <c r="A419" s="172">
        <v>201072</v>
      </c>
      <c r="B419" s="174" t="s">
        <v>382</v>
      </c>
      <c r="C419" s="157" t="s">
        <v>358</v>
      </c>
      <c r="D419" s="139"/>
      <c r="E419" s="139"/>
      <c r="F419" s="158"/>
      <c r="G419" s="159"/>
      <c r="H419" s="392">
        <f t="shared" si="179"/>
        <v>0</v>
      </c>
      <c r="I419" s="160"/>
      <c r="J419" s="161"/>
      <c r="K419" s="162">
        <f t="array" ref="K419">IF(ISERROR(G419/L419),"",G419/L419)</f>
        <v>0</v>
      </c>
      <c r="L419" s="160">
        <v>4</v>
      </c>
      <c r="M419" s="140">
        <f t="shared" si="198"/>
        <v>0</v>
      </c>
      <c r="N419" s="161"/>
      <c r="O419" s="399"/>
      <c r="P419" s="399"/>
      <c r="Q419" s="399"/>
      <c r="R419" s="399"/>
      <c r="S419" s="399"/>
      <c r="T419" s="399"/>
      <c r="U419" s="399"/>
      <c r="V419" s="163"/>
      <c r="W419" s="164"/>
      <c r="X419" s="163"/>
      <c r="Y419" s="163"/>
      <c r="Z419" s="163"/>
      <c r="AA419" s="163"/>
    </row>
    <row r="420" spans="1:27" ht="20.100000000000001" hidden="1" customHeight="1">
      <c r="A420" s="172">
        <v>201073</v>
      </c>
      <c r="B420" s="174" t="s">
        <v>382</v>
      </c>
      <c r="C420" s="157" t="s">
        <v>360</v>
      </c>
      <c r="D420" s="139"/>
      <c r="E420" s="139"/>
      <c r="F420" s="158"/>
      <c r="G420" s="159"/>
      <c r="H420" s="392">
        <f t="shared" si="179"/>
        <v>0</v>
      </c>
      <c r="I420" s="160"/>
      <c r="J420" s="161"/>
      <c r="K420" s="162">
        <f t="array" ref="K420">IF(ISERROR(G420/L420),"",G420/L420)</f>
        <v>0</v>
      </c>
      <c r="L420" s="160">
        <v>4</v>
      </c>
      <c r="M420" s="140">
        <f t="shared" si="198"/>
        <v>0</v>
      </c>
      <c r="N420" s="161"/>
      <c r="O420" s="399"/>
      <c r="P420" s="399"/>
      <c r="Q420" s="399"/>
      <c r="R420" s="399"/>
      <c r="S420" s="399"/>
      <c r="T420" s="399"/>
      <c r="U420" s="399"/>
      <c r="V420" s="163"/>
      <c r="W420" s="164"/>
      <c r="X420" s="163"/>
      <c r="Y420" s="163"/>
      <c r="Z420" s="163"/>
      <c r="AA420" s="163"/>
    </row>
    <row r="421" spans="1:27" ht="20.100000000000001" hidden="1" customHeight="1">
      <c r="A421" s="476" t="s">
        <v>223</v>
      </c>
      <c r="B421" s="476"/>
      <c r="C421" s="400" t="s">
        <v>209</v>
      </c>
      <c r="D421" s="177"/>
      <c r="E421" s="177"/>
      <c r="F421" s="178"/>
      <c r="G421" s="179">
        <f>SUM(G364:G420)</f>
        <v>0</v>
      </c>
      <c r="H421" s="180">
        <f>SUM(H364:H420)</f>
        <v>0</v>
      </c>
      <c r="I421" s="180">
        <f>SUM(I364:I420)</f>
        <v>0</v>
      </c>
      <c r="J421" s="161" t="str">
        <f t="array" ref="J421">IF(ISERROR(G421/I421),"",G421/I421)</f>
        <v/>
      </c>
      <c r="K421" s="180">
        <f>SUM(K364:K420)</f>
        <v>0</v>
      </c>
      <c r="L421" s="160"/>
      <c r="M421" s="185">
        <f t="shared" ref="M421:V421" si="202">SUM(M364:M420)</f>
        <v>0</v>
      </c>
      <c r="N421" s="180">
        <f t="shared" si="202"/>
        <v>0</v>
      </c>
      <c r="O421" s="182">
        <f t="shared" si="202"/>
        <v>0</v>
      </c>
      <c r="P421" s="182">
        <f t="shared" si="202"/>
        <v>0</v>
      </c>
      <c r="Q421" s="182">
        <f t="shared" si="202"/>
        <v>0</v>
      </c>
      <c r="R421" s="182">
        <f t="shared" si="202"/>
        <v>0</v>
      </c>
      <c r="S421" s="182">
        <f t="shared" si="202"/>
        <v>0</v>
      </c>
      <c r="T421" s="182">
        <f t="shared" si="202"/>
        <v>0</v>
      </c>
      <c r="U421" s="182">
        <f t="shared" si="202"/>
        <v>0</v>
      </c>
      <c r="V421" s="183">
        <f t="shared" si="202"/>
        <v>0</v>
      </c>
      <c r="W421" s="164" t="str">
        <f t="shared" ref="W421:W428" si="203">IF(ISERROR(V421/G421),"",V421/G421)</f>
        <v/>
      </c>
      <c r="X421" s="183">
        <f>SUM(X364:X420)</f>
        <v>0</v>
      </c>
      <c r="Y421" s="183">
        <f>SUM(Y364:Y420)</f>
        <v>0</v>
      </c>
      <c r="Z421" s="183">
        <f>SUM(Z364:Z420)</f>
        <v>0</v>
      </c>
      <c r="AA421" s="183">
        <f>SUM(AA364:AA420)</f>
        <v>0</v>
      </c>
    </row>
    <row r="422" spans="1:27" ht="20.100000000000001" hidden="1" customHeight="1">
      <c r="A422" s="157">
        <v>200065</v>
      </c>
      <c r="B422" s="391" t="s">
        <v>224</v>
      </c>
      <c r="C422" s="157" t="s">
        <v>186</v>
      </c>
      <c r="D422" s="139">
        <v>5.03</v>
      </c>
      <c r="E422" s="139"/>
      <c r="F422" s="158"/>
      <c r="G422" s="159"/>
      <c r="H422" s="392">
        <f t="shared" ref="H422:H455" si="204">D422*G422</f>
        <v>0</v>
      </c>
      <c r="I422" s="160"/>
      <c r="J422" s="161" t="str">
        <f t="array" ref="J422">IF(ISERROR(G422/I422),"",G422/I422)</f>
        <v/>
      </c>
      <c r="K422" s="162">
        <f t="array" ref="K422">IF(ISERROR(G422/L422),"",G422/L422)</f>
        <v>0</v>
      </c>
      <c r="L422" s="160">
        <v>8.8000000000000007</v>
      </c>
      <c r="M422" s="140">
        <f t="shared" ref="M422:M429" si="205">IF(ISERROR(I422-K422),"",I422-K422)</f>
        <v>0</v>
      </c>
      <c r="N422" s="161">
        <f t="shared" ref="N422:N429" si="206">SUM(O422:U422)</f>
        <v>0</v>
      </c>
      <c r="O422" s="399"/>
      <c r="P422" s="399"/>
      <c r="Q422" s="399"/>
      <c r="R422" s="399"/>
      <c r="S422" s="399"/>
      <c r="T422" s="399"/>
      <c r="U422" s="399"/>
      <c r="V422" s="163">
        <f t="shared" ref="V422:V428" si="207">SUM(X422:AA422)</f>
        <v>0</v>
      </c>
      <c r="W422" s="164" t="str">
        <f t="shared" si="203"/>
        <v/>
      </c>
      <c r="X422" s="163"/>
      <c r="Y422" s="163"/>
      <c r="Z422" s="163"/>
      <c r="AA422" s="163"/>
    </row>
    <row r="423" spans="1:27" ht="20.100000000000001" hidden="1" customHeight="1">
      <c r="A423" s="157">
        <v>200067</v>
      </c>
      <c r="B423" s="391" t="s">
        <v>224</v>
      </c>
      <c r="C423" s="157" t="s">
        <v>193</v>
      </c>
      <c r="D423" s="139">
        <v>5.03</v>
      </c>
      <c r="E423" s="139"/>
      <c r="F423" s="158"/>
      <c r="G423" s="159"/>
      <c r="H423" s="392">
        <f t="shared" si="204"/>
        <v>0</v>
      </c>
      <c r="I423" s="160"/>
      <c r="J423" s="161" t="str">
        <f t="array" ref="J423">IF(ISERROR(G423/I423),"",G423/I423)</f>
        <v/>
      </c>
      <c r="K423" s="162">
        <f t="array" ref="K423">IF(ISERROR(G423/L423),"",G423/L423)</f>
        <v>0</v>
      </c>
      <c r="L423" s="160">
        <v>8.8000000000000007</v>
      </c>
      <c r="M423" s="140">
        <f t="shared" si="205"/>
        <v>0</v>
      </c>
      <c r="N423" s="161">
        <f t="shared" si="206"/>
        <v>0</v>
      </c>
      <c r="O423" s="399"/>
      <c r="P423" s="399"/>
      <c r="Q423" s="399"/>
      <c r="R423" s="399"/>
      <c r="S423" s="399"/>
      <c r="T423" s="399"/>
      <c r="U423" s="399"/>
      <c r="V423" s="163">
        <f t="shared" si="207"/>
        <v>0</v>
      </c>
      <c r="W423" s="164" t="str">
        <f t="shared" si="203"/>
        <v/>
      </c>
      <c r="X423" s="163"/>
      <c r="Y423" s="163"/>
      <c r="Z423" s="163"/>
      <c r="AA423" s="163"/>
    </row>
    <row r="424" spans="1:27" ht="20.100000000000001" hidden="1" customHeight="1">
      <c r="A424" s="157">
        <v>200068</v>
      </c>
      <c r="B424" s="391" t="s">
        <v>224</v>
      </c>
      <c r="C424" s="157" t="s">
        <v>211</v>
      </c>
      <c r="D424" s="139">
        <v>5.03</v>
      </c>
      <c r="E424" s="139"/>
      <c r="F424" s="158"/>
      <c r="G424" s="159"/>
      <c r="H424" s="392">
        <f t="shared" si="204"/>
        <v>0</v>
      </c>
      <c r="I424" s="160"/>
      <c r="J424" s="161" t="str">
        <f t="array" ref="J424">IF(ISERROR(G424/I424),"",G424/I424)</f>
        <v/>
      </c>
      <c r="K424" s="162">
        <f t="array" ref="K424">IF(ISERROR(G424/L424),"",G424/L424)</f>
        <v>0</v>
      </c>
      <c r="L424" s="160">
        <v>8.8000000000000007</v>
      </c>
      <c r="M424" s="140">
        <f t="shared" si="205"/>
        <v>0</v>
      </c>
      <c r="N424" s="161">
        <f t="shared" si="206"/>
        <v>0</v>
      </c>
      <c r="O424" s="399"/>
      <c r="P424" s="399"/>
      <c r="Q424" s="399"/>
      <c r="R424" s="399"/>
      <c r="S424" s="399"/>
      <c r="T424" s="399"/>
      <c r="U424" s="399"/>
      <c r="V424" s="163">
        <f t="shared" si="207"/>
        <v>0</v>
      </c>
      <c r="W424" s="164" t="str">
        <f t="shared" si="203"/>
        <v/>
      </c>
      <c r="X424" s="163"/>
      <c r="Y424" s="163"/>
      <c r="Z424" s="163"/>
      <c r="AA424" s="163"/>
    </row>
    <row r="425" spans="1:27" ht="20.100000000000001" hidden="1" customHeight="1">
      <c r="A425" s="186">
        <v>200064</v>
      </c>
      <c r="B425" s="187" t="s">
        <v>225</v>
      </c>
      <c r="C425" s="157" t="s">
        <v>186</v>
      </c>
      <c r="D425" s="139">
        <v>5.03</v>
      </c>
      <c r="E425" s="139"/>
      <c r="F425" s="158"/>
      <c r="G425" s="159"/>
      <c r="H425" s="392">
        <f t="shared" si="204"/>
        <v>0</v>
      </c>
      <c r="I425" s="160"/>
      <c r="J425" s="161" t="str">
        <f t="array" ref="J425">IF(ISERROR(G425/I425),"",G425/I425)</f>
        <v/>
      </c>
      <c r="K425" s="162">
        <f t="array" ref="K425">IF(ISERROR(G425/L425),"",G425/L425)</f>
        <v>0</v>
      </c>
      <c r="L425" s="160">
        <v>9.3000000000000007</v>
      </c>
      <c r="M425" s="140">
        <f t="shared" si="205"/>
        <v>0</v>
      </c>
      <c r="N425" s="161">
        <f t="shared" si="206"/>
        <v>0</v>
      </c>
      <c r="O425" s="399"/>
      <c r="P425" s="399"/>
      <c r="Q425" s="399"/>
      <c r="R425" s="399"/>
      <c r="S425" s="399"/>
      <c r="T425" s="399"/>
      <c r="U425" s="399"/>
      <c r="V425" s="163">
        <f t="shared" si="207"/>
        <v>0</v>
      </c>
      <c r="W425" s="164" t="str">
        <f t="shared" si="203"/>
        <v/>
      </c>
      <c r="X425" s="163"/>
      <c r="Y425" s="163"/>
      <c r="Z425" s="163"/>
      <c r="AA425" s="163"/>
    </row>
    <row r="426" spans="1:27" ht="20.100000000000001" hidden="1" customHeight="1">
      <c r="A426" s="186">
        <v>200058</v>
      </c>
      <c r="B426" s="187" t="s">
        <v>225</v>
      </c>
      <c r="C426" s="157" t="s">
        <v>210</v>
      </c>
      <c r="D426" s="139">
        <v>5.03</v>
      </c>
      <c r="E426" s="139"/>
      <c r="F426" s="158"/>
      <c r="G426" s="159"/>
      <c r="H426" s="392">
        <f t="shared" si="204"/>
        <v>0</v>
      </c>
      <c r="I426" s="160"/>
      <c r="J426" s="161" t="str">
        <f t="array" ref="J426">IF(ISERROR(G426/I426),"",G426/I426)</f>
        <v/>
      </c>
      <c r="K426" s="162">
        <f t="array" ref="K426">IF(ISERROR(G426/L426),"",G426/L426)</f>
        <v>0</v>
      </c>
      <c r="L426" s="160">
        <v>9.3000000000000007</v>
      </c>
      <c r="M426" s="140">
        <f t="shared" si="205"/>
        <v>0</v>
      </c>
      <c r="N426" s="161">
        <f t="shared" si="206"/>
        <v>0</v>
      </c>
      <c r="O426" s="399"/>
      <c r="P426" s="399"/>
      <c r="Q426" s="399"/>
      <c r="R426" s="399"/>
      <c r="S426" s="399"/>
      <c r="T426" s="399"/>
      <c r="U426" s="399"/>
      <c r="V426" s="163">
        <f t="shared" si="207"/>
        <v>0</v>
      </c>
      <c r="W426" s="164" t="str">
        <f t="shared" si="203"/>
        <v/>
      </c>
      <c r="X426" s="163"/>
      <c r="Y426" s="163"/>
      <c r="Z426" s="163"/>
      <c r="AA426" s="163"/>
    </row>
    <row r="427" spans="1:27" ht="20.100000000000001" hidden="1" customHeight="1">
      <c r="A427" s="186">
        <v>200061</v>
      </c>
      <c r="B427" s="187" t="s">
        <v>225</v>
      </c>
      <c r="C427" s="157" t="s">
        <v>193</v>
      </c>
      <c r="D427" s="139">
        <v>5.03</v>
      </c>
      <c r="E427" s="139"/>
      <c r="F427" s="158"/>
      <c r="G427" s="159"/>
      <c r="H427" s="392">
        <f t="shared" si="204"/>
        <v>0</v>
      </c>
      <c r="I427" s="160"/>
      <c r="J427" s="161" t="str">
        <f t="array" ref="J427">IF(ISERROR(G427/I427),"",G427/I427)</f>
        <v/>
      </c>
      <c r="K427" s="162">
        <f t="array" ref="K427">IF(ISERROR(G427/L427),"",G427/L427)</f>
        <v>0</v>
      </c>
      <c r="L427" s="160">
        <v>9.3000000000000007</v>
      </c>
      <c r="M427" s="140">
        <f t="shared" si="205"/>
        <v>0</v>
      </c>
      <c r="N427" s="161">
        <f t="shared" si="206"/>
        <v>0</v>
      </c>
      <c r="O427" s="399"/>
      <c r="P427" s="399"/>
      <c r="Q427" s="399"/>
      <c r="R427" s="399"/>
      <c r="S427" s="399"/>
      <c r="T427" s="399"/>
      <c r="U427" s="399"/>
      <c r="V427" s="163">
        <f t="shared" si="207"/>
        <v>0</v>
      </c>
      <c r="W427" s="164" t="str">
        <f t="shared" si="203"/>
        <v/>
      </c>
      <c r="X427" s="163"/>
      <c r="Y427" s="163"/>
      <c r="Z427" s="163"/>
      <c r="AA427" s="163"/>
    </row>
    <row r="428" spans="1:27" ht="20.100000000000001" hidden="1" customHeight="1">
      <c r="A428" s="186">
        <v>200060</v>
      </c>
      <c r="B428" s="187" t="s">
        <v>225</v>
      </c>
      <c r="C428" s="157" t="s">
        <v>202</v>
      </c>
      <c r="D428" s="139">
        <v>5.03</v>
      </c>
      <c r="E428" s="139"/>
      <c r="F428" s="158"/>
      <c r="G428" s="159"/>
      <c r="H428" s="392">
        <f t="shared" si="204"/>
        <v>0</v>
      </c>
      <c r="I428" s="160"/>
      <c r="J428" s="161" t="str">
        <f t="array" ref="J428">IF(ISERROR(G428/I428),"",G428/I428)</f>
        <v/>
      </c>
      <c r="K428" s="162">
        <f t="array" ref="K428">IF(ISERROR(G428/L428),"",G428/L428)</f>
        <v>0</v>
      </c>
      <c r="L428" s="160">
        <v>9.3000000000000007</v>
      </c>
      <c r="M428" s="140">
        <f t="shared" si="205"/>
        <v>0</v>
      </c>
      <c r="N428" s="161">
        <f t="shared" si="206"/>
        <v>0</v>
      </c>
      <c r="O428" s="399"/>
      <c r="P428" s="399"/>
      <c r="Q428" s="399"/>
      <c r="R428" s="399"/>
      <c r="S428" s="399"/>
      <c r="T428" s="399"/>
      <c r="U428" s="399"/>
      <c r="V428" s="163">
        <f t="shared" si="207"/>
        <v>0</v>
      </c>
      <c r="W428" s="164" t="str">
        <f t="shared" si="203"/>
        <v/>
      </c>
      <c r="X428" s="163"/>
      <c r="Y428" s="163"/>
      <c r="Z428" s="163"/>
      <c r="AA428" s="163"/>
    </row>
    <row r="429" spans="1:27" ht="20.100000000000001" hidden="1" customHeight="1">
      <c r="A429" s="186">
        <v>300389</v>
      </c>
      <c r="B429" s="187" t="s">
        <v>226</v>
      </c>
      <c r="C429" s="157" t="s">
        <v>227</v>
      </c>
      <c r="D429" s="139">
        <v>5.03</v>
      </c>
      <c r="E429" s="139"/>
      <c r="F429" s="158"/>
      <c r="G429" s="159"/>
      <c r="H429" s="392">
        <f t="shared" si="204"/>
        <v>0</v>
      </c>
      <c r="I429" s="160"/>
      <c r="J429" s="161"/>
      <c r="K429" s="162">
        <f t="array" ref="K429">IF(ISERROR(G429/L429),"",G429/L429)</f>
        <v>0</v>
      </c>
      <c r="L429" s="160">
        <v>9.3000000000000007</v>
      </c>
      <c r="M429" s="140">
        <f t="shared" si="205"/>
        <v>0</v>
      </c>
      <c r="N429" s="161">
        <f t="shared" si="206"/>
        <v>0</v>
      </c>
      <c r="O429" s="399"/>
      <c r="P429" s="399"/>
      <c r="Q429" s="399"/>
      <c r="R429" s="399"/>
      <c r="S429" s="399"/>
      <c r="T429" s="399"/>
      <c r="U429" s="399"/>
      <c r="V429" s="163"/>
      <c r="W429" s="164"/>
      <c r="X429" s="163"/>
      <c r="Y429" s="163"/>
      <c r="Z429" s="163"/>
      <c r="AA429" s="163"/>
    </row>
    <row r="430" spans="1:27" ht="20.100000000000001" hidden="1" customHeight="1">
      <c r="A430" s="186">
        <v>200556</v>
      </c>
      <c r="B430" s="187" t="s">
        <v>228</v>
      </c>
      <c r="C430" s="157" t="s">
        <v>186</v>
      </c>
      <c r="D430" s="139">
        <v>5.03</v>
      </c>
      <c r="E430" s="139"/>
      <c r="F430" s="158"/>
      <c r="G430" s="188"/>
      <c r="H430" s="392">
        <f t="shared" si="204"/>
        <v>0</v>
      </c>
      <c r="I430" s="160"/>
      <c r="J430" s="161" t="str">
        <f t="array" ref="J430">IF(ISERROR(G430/I430),"",G430/I430)</f>
        <v/>
      </c>
      <c r="K430" s="162">
        <f t="array" ref="K430">IF(ISERROR(G430/L430),"",G430/L430)</f>
        <v>0</v>
      </c>
      <c r="L430" s="160">
        <v>8</v>
      </c>
      <c r="M430" s="140">
        <f>IF(ISERROR(I430-K430),"",I430-K430)</f>
        <v>0</v>
      </c>
      <c r="N430" s="161">
        <f>SUM(O430:U430)</f>
        <v>0</v>
      </c>
      <c r="O430" s="399"/>
      <c r="P430" s="399"/>
      <c r="Q430" s="399"/>
      <c r="R430" s="399"/>
      <c r="S430" s="399"/>
      <c r="T430" s="399"/>
      <c r="U430" s="399"/>
      <c r="V430" s="163">
        <f>SUM(X430:AA430)</f>
        <v>0</v>
      </c>
      <c r="W430" s="164" t="str">
        <f>IF(ISERROR(V430/G430),"",V430/G430)</f>
        <v/>
      </c>
      <c r="X430" s="163"/>
      <c r="Y430" s="163"/>
      <c r="Z430" s="163"/>
      <c r="AA430" s="163"/>
    </row>
    <row r="431" spans="1:27" ht="20.100000000000001" hidden="1" customHeight="1">
      <c r="A431" s="186">
        <v>200557</v>
      </c>
      <c r="B431" s="187" t="s">
        <v>228</v>
      </c>
      <c r="C431" s="157" t="s">
        <v>188</v>
      </c>
      <c r="D431" s="139">
        <v>5.03</v>
      </c>
      <c r="E431" s="139"/>
      <c r="F431" s="158"/>
      <c r="G431" s="159"/>
      <c r="H431" s="392">
        <f t="shared" si="204"/>
        <v>0</v>
      </c>
      <c r="I431" s="160"/>
      <c r="J431" s="161" t="str">
        <f t="array" ref="J431">IF(ISERROR(G431/I431),"",G431/I431)</f>
        <v/>
      </c>
      <c r="K431" s="162">
        <f t="array" ref="K431">IF(ISERROR(G431/L431),"",G431/L431)</f>
        <v>0</v>
      </c>
      <c r="L431" s="160">
        <v>8</v>
      </c>
      <c r="M431" s="140">
        <f>IF(ISERROR(I431-K431),"",I431-K431)</f>
        <v>0</v>
      </c>
      <c r="N431" s="161">
        <f>SUM(O431:U431)</f>
        <v>0</v>
      </c>
      <c r="O431" s="399"/>
      <c r="P431" s="399"/>
      <c r="Q431" s="399"/>
      <c r="R431" s="399"/>
      <c r="S431" s="399"/>
      <c r="T431" s="399"/>
      <c r="U431" s="399"/>
      <c r="V431" s="163">
        <f>SUM(X431:AA431)</f>
        <v>0</v>
      </c>
      <c r="W431" s="164" t="str">
        <f>IF(ISERROR(V431/G431),"",V431/G431)</f>
        <v/>
      </c>
      <c r="X431" s="163"/>
      <c r="Y431" s="163"/>
      <c r="Z431" s="163"/>
      <c r="AA431" s="163"/>
    </row>
    <row r="432" spans="1:27" ht="20.100000000000001" hidden="1" customHeight="1">
      <c r="A432" s="186">
        <v>200558</v>
      </c>
      <c r="B432" s="187" t="s">
        <v>228</v>
      </c>
      <c r="C432" s="157" t="s">
        <v>193</v>
      </c>
      <c r="D432" s="139">
        <v>5.03</v>
      </c>
      <c r="E432" s="139"/>
      <c r="F432" s="158"/>
      <c r="G432" s="159"/>
      <c r="H432" s="392">
        <f t="shared" si="204"/>
        <v>0</v>
      </c>
      <c r="I432" s="160"/>
      <c r="J432" s="161" t="str">
        <f t="array" ref="J432">IF(ISERROR(G432/I432),"",G432/I432)</f>
        <v/>
      </c>
      <c r="K432" s="162">
        <f t="array" ref="K432">IF(ISERROR(G432/L432),"",G432/L432)</f>
        <v>0</v>
      </c>
      <c r="L432" s="160">
        <v>8</v>
      </c>
      <c r="M432" s="140">
        <f>IF(ISERROR(I432-K432),"",I432-K432)</f>
        <v>0</v>
      </c>
      <c r="N432" s="161">
        <f>SUM(O432:U432)</f>
        <v>0</v>
      </c>
      <c r="O432" s="399"/>
      <c r="P432" s="399"/>
      <c r="Q432" s="399"/>
      <c r="R432" s="399"/>
      <c r="S432" s="399"/>
      <c r="T432" s="399"/>
      <c r="U432" s="399"/>
      <c r="V432" s="163">
        <f>SUM(X432:AA432)</f>
        <v>0</v>
      </c>
      <c r="W432" s="164" t="str">
        <f>IF(ISERROR(V432/G432),"",V432/G432)</f>
        <v/>
      </c>
      <c r="X432" s="163"/>
      <c r="Y432" s="163"/>
      <c r="Z432" s="163"/>
      <c r="AA432" s="163"/>
    </row>
    <row r="433" spans="1:27" ht="20.100000000000001" hidden="1" customHeight="1">
      <c r="A433" s="186">
        <v>200559</v>
      </c>
      <c r="B433" s="187" t="s">
        <v>228</v>
      </c>
      <c r="C433" s="246" t="s">
        <v>90</v>
      </c>
      <c r="D433" s="139">
        <v>5.03</v>
      </c>
      <c r="E433" s="139"/>
      <c r="F433" s="158"/>
      <c r="G433" s="159"/>
      <c r="H433" s="392">
        <f t="shared" si="204"/>
        <v>0</v>
      </c>
      <c r="I433" s="160"/>
      <c r="J433" s="161" t="str">
        <f t="array" ref="J433">IF(ISERROR(G433/I433),"",G433/I433)</f>
        <v/>
      </c>
      <c r="K433" s="162">
        <f t="array" ref="K433">IF(ISERROR(G433/L433),"",G433/L433)</f>
        <v>0</v>
      </c>
      <c r="L433" s="160">
        <v>8</v>
      </c>
      <c r="M433" s="140">
        <f>IF(ISERROR(I433-K433),"",I433-K433)</f>
        <v>0</v>
      </c>
      <c r="N433" s="161">
        <f>SUM(O433:U433)</f>
        <v>0</v>
      </c>
      <c r="O433" s="399"/>
      <c r="P433" s="399"/>
      <c r="Q433" s="399"/>
      <c r="R433" s="399"/>
      <c r="S433" s="399"/>
      <c r="T433" s="399"/>
      <c r="U433" s="399"/>
      <c r="V433" s="163">
        <f>SUM(X433:AA433)</f>
        <v>0</v>
      </c>
      <c r="W433" s="164" t="str">
        <f>IF(ISERROR(V433/G433),"",V433/G433)</f>
        <v/>
      </c>
      <c r="X433" s="163"/>
      <c r="Y433" s="163"/>
      <c r="Z433" s="163"/>
      <c r="AA433" s="163"/>
    </row>
    <row r="434" spans="1:27" ht="20.100000000000001" hidden="1" customHeight="1">
      <c r="A434" s="186">
        <v>200556</v>
      </c>
      <c r="B434" s="187" t="s">
        <v>229</v>
      </c>
      <c r="C434" s="157" t="s">
        <v>186</v>
      </c>
      <c r="D434" s="139">
        <v>5.03</v>
      </c>
      <c r="E434" s="139"/>
      <c r="F434" s="158"/>
      <c r="G434" s="159"/>
      <c r="H434" s="392">
        <f t="shared" si="204"/>
        <v>0</v>
      </c>
      <c r="I434" s="160"/>
      <c r="J434" s="161" t="str">
        <f t="array" ref="J434">IF(ISERROR(G434/I434),"",G434/I434)</f>
        <v/>
      </c>
      <c r="K434" s="162">
        <f t="array" ref="K434">IF(ISERROR(G434/L434),"",G434/L434)</f>
        <v>0</v>
      </c>
      <c r="L434" s="160">
        <v>10</v>
      </c>
      <c r="M434" s="140">
        <f t="shared" ref="M434:M455" si="208">IF(ISERROR(I434-K434),"",I434-K434)</f>
        <v>0</v>
      </c>
      <c r="N434" s="161">
        <f t="shared" ref="N434:N449" si="209">SUM(O434:U434)</f>
        <v>0</v>
      </c>
      <c r="O434" s="399"/>
      <c r="P434" s="399"/>
      <c r="Q434" s="399"/>
      <c r="R434" s="399"/>
      <c r="S434" s="399"/>
      <c r="T434" s="399"/>
      <c r="U434" s="399"/>
      <c r="V434" s="163">
        <f t="shared" ref="V434:V437" si="210">SUM(X434:AA434)</f>
        <v>0</v>
      </c>
      <c r="W434" s="164" t="str">
        <f t="shared" ref="W434:W441" si="211">IF(ISERROR(V434/G434),"",V434/G434)</f>
        <v/>
      </c>
      <c r="X434" s="163"/>
      <c r="Y434" s="163"/>
      <c r="Z434" s="163"/>
      <c r="AA434" s="163"/>
    </row>
    <row r="435" spans="1:27" ht="20.100000000000001" hidden="1" customHeight="1">
      <c r="A435" s="186">
        <v>200557</v>
      </c>
      <c r="B435" s="187" t="s">
        <v>229</v>
      </c>
      <c r="C435" s="157" t="s">
        <v>210</v>
      </c>
      <c r="D435" s="139">
        <v>5.03</v>
      </c>
      <c r="E435" s="139"/>
      <c r="F435" s="158"/>
      <c r="G435" s="159"/>
      <c r="H435" s="392">
        <f t="shared" si="204"/>
        <v>0</v>
      </c>
      <c r="I435" s="160"/>
      <c r="J435" s="161" t="str">
        <f t="array" ref="J435">IF(ISERROR(G435/I435),"",G435/I435)</f>
        <v/>
      </c>
      <c r="K435" s="162" t="str">
        <f t="array" ref="K435">IF(ISERROR(G435/L435),"",G435/L435)</f>
        <v/>
      </c>
      <c r="L435" s="160"/>
      <c r="M435" s="140" t="str">
        <f t="shared" si="208"/>
        <v/>
      </c>
      <c r="N435" s="161">
        <f t="shared" si="209"/>
        <v>0</v>
      </c>
      <c r="O435" s="399"/>
      <c r="P435" s="399"/>
      <c r="Q435" s="399"/>
      <c r="R435" s="399"/>
      <c r="S435" s="399"/>
      <c r="T435" s="399"/>
      <c r="U435" s="399"/>
      <c r="V435" s="163">
        <f t="shared" si="210"/>
        <v>0</v>
      </c>
      <c r="W435" s="164" t="str">
        <f t="shared" si="211"/>
        <v/>
      </c>
      <c r="X435" s="163"/>
      <c r="Y435" s="163"/>
      <c r="Z435" s="163"/>
      <c r="AA435" s="163"/>
    </row>
    <row r="436" spans="1:27" ht="20.100000000000001" hidden="1" customHeight="1">
      <c r="A436" s="186">
        <v>200558</v>
      </c>
      <c r="B436" s="187" t="s">
        <v>229</v>
      </c>
      <c r="C436" s="157" t="s">
        <v>193</v>
      </c>
      <c r="D436" s="139">
        <v>5.03</v>
      </c>
      <c r="E436" s="139"/>
      <c r="F436" s="158"/>
      <c r="G436" s="159"/>
      <c r="H436" s="392">
        <f t="shared" si="204"/>
        <v>0</v>
      </c>
      <c r="I436" s="160"/>
      <c r="J436" s="161" t="str">
        <f t="array" ref="J436">IF(ISERROR(G436/I436),"",G436/I436)</f>
        <v/>
      </c>
      <c r="K436" s="162" t="str">
        <f t="array" ref="K436">IF(ISERROR(G436/L436),"",G436/L436)</f>
        <v/>
      </c>
      <c r="L436" s="160"/>
      <c r="M436" s="140" t="str">
        <f t="shared" si="208"/>
        <v/>
      </c>
      <c r="N436" s="161">
        <f t="shared" si="209"/>
        <v>0</v>
      </c>
      <c r="O436" s="399"/>
      <c r="P436" s="399"/>
      <c r="Q436" s="399"/>
      <c r="R436" s="399"/>
      <c r="S436" s="399"/>
      <c r="T436" s="399"/>
      <c r="U436" s="399"/>
      <c r="V436" s="163">
        <f t="shared" si="210"/>
        <v>0</v>
      </c>
      <c r="W436" s="164" t="str">
        <f t="shared" si="211"/>
        <v/>
      </c>
      <c r="X436" s="163"/>
      <c r="Y436" s="163"/>
      <c r="Z436" s="163"/>
      <c r="AA436" s="163"/>
    </row>
    <row r="437" spans="1:27" ht="20.100000000000001" hidden="1" customHeight="1">
      <c r="A437" s="186">
        <v>200559</v>
      </c>
      <c r="B437" s="187" t="s">
        <v>229</v>
      </c>
      <c r="C437" s="157" t="s">
        <v>202</v>
      </c>
      <c r="D437" s="139">
        <v>5.03</v>
      </c>
      <c r="E437" s="139"/>
      <c r="F437" s="158"/>
      <c r="G437" s="159"/>
      <c r="H437" s="392">
        <f t="shared" si="204"/>
        <v>0</v>
      </c>
      <c r="I437" s="160"/>
      <c r="J437" s="161" t="str">
        <f t="array" ref="J437">IF(ISERROR(G437/I437),"",G437/I437)</f>
        <v/>
      </c>
      <c r="K437" s="162" t="str">
        <f t="array" ref="K437">IF(ISERROR(G437/L437),"",G437/L437)</f>
        <v/>
      </c>
      <c r="L437" s="160"/>
      <c r="M437" s="140" t="str">
        <f t="shared" si="208"/>
        <v/>
      </c>
      <c r="N437" s="161">
        <f t="shared" si="209"/>
        <v>0</v>
      </c>
      <c r="O437" s="399"/>
      <c r="P437" s="399"/>
      <c r="Q437" s="399"/>
      <c r="R437" s="399"/>
      <c r="S437" s="399"/>
      <c r="T437" s="399"/>
      <c r="U437" s="399"/>
      <c r="V437" s="163">
        <f t="shared" si="210"/>
        <v>0</v>
      </c>
      <c r="W437" s="164" t="str">
        <f t="shared" si="211"/>
        <v/>
      </c>
      <c r="X437" s="163"/>
      <c r="Y437" s="163"/>
      <c r="Z437" s="163"/>
      <c r="AA437" s="163"/>
    </row>
    <row r="438" spans="1:27" ht="20.100000000000001" hidden="1" customHeight="1">
      <c r="A438" s="157">
        <v>200947</v>
      </c>
      <c r="B438" s="391" t="s">
        <v>231</v>
      </c>
      <c r="C438" s="157" t="s">
        <v>188</v>
      </c>
      <c r="D438" s="139">
        <v>9.36</v>
      </c>
      <c r="E438" s="139"/>
      <c r="F438" s="158"/>
      <c r="G438" s="159"/>
      <c r="H438" s="392">
        <f t="shared" si="204"/>
        <v>0</v>
      </c>
      <c r="I438" s="160"/>
      <c r="J438" s="161" t="str">
        <f t="array" ref="J438">IF(ISERROR(G438/I438),"",G438/I438)</f>
        <v/>
      </c>
      <c r="K438" s="162">
        <f t="array" ref="K438">IF(ISERROR(G438/L438),"",G438/L438)</f>
        <v>0</v>
      </c>
      <c r="L438" s="160">
        <v>6</v>
      </c>
      <c r="M438" s="140">
        <f t="shared" si="208"/>
        <v>0</v>
      </c>
      <c r="N438" s="161">
        <f t="shared" si="209"/>
        <v>0</v>
      </c>
      <c r="O438" s="399"/>
      <c r="P438" s="399"/>
      <c r="Q438" s="399"/>
      <c r="R438" s="399"/>
      <c r="S438" s="399"/>
      <c r="T438" s="399"/>
      <c r="U438" s="399"/>
      <c r="V438" s="163">
        <f t="shared" ref="V438:V441" si="212">SUM(X438:AA438)</f>
        <v>0</v>
      </c>
      <c r="W438" s="164" t="str">
        <f t="shared" si="211"/>
        <v/>
      </c>
      <c r="X438" s="163"/>
      <c r="Y438" s="163"/>
      <c r="Z438" s="163"/>
      <c r="AA438" s="163"/>
    </row>
    <row r="439" spans="1:27" ht="20.100000000000001" hidden="1" customHeight="1">
      <c r="A439" s="157">
        <v>200945</v>
      </c>
      <c r="B439" s="391" t="s">
        <v>231</v>
      </c>
      <c r="C439" s="157" t="s">
        <v>186</v>
      </c>
      <c r="D439" s="139">
        <v>9.36</v>
      </c>
      <c r="E439" s="139"/>
      <c r="F439" s="158"/>
      <c r="G439" s="159"/>
      <c r="H439" s="392">
        <f t="shared" si="204"/>
        <v>0</v>
      </c>
      <c r="I439" s="160"/>
      <c r="J439" s="161" t="str">
        <f t="array" ref="J439">IF(ISERROR(G439/I439),"",G439/I439)</f>
        <v/>
      </c>
      <c r="K439" s="162">
        <f t="array" ref="K439">IF(ISERROR(G439/L439),"",G439/L439)</f>
        <v>0</v>
      </c>
      <c r="L439" s="160">
        <v>6</v>
      </c>
      <c r="M439" s="140">
        <f t="shared" si="208"/>
        <v>0</v>
      </c>
      <c r="N439" s="161">
        <f t="shared" si="209"/>
        <v>0</v>
      </c>
      <c r="O439" s="399"/>
      <c r="P439" s="399"/>
      <c r="Q439" s="399"/>
      <c r="R439" s="399"/>
      <c r="S439" s="399"/>
      <c r="T439" s="399"/>
      <c r="U439" s="399"/>
      <c r="V439" s="163">
        <f t="shared" si="212"/>
        <v>0</v>
      </c>
      <c r="W439" s="164" t="str">
        <f t="shared" si="211"/>
        <v/>
      </c>
      <c r="X439" s="163"/>
      <c r="Y439" s="163"/>
      <c r="Z439" s="163"/>
      <c r="AA439" s="163"/>
    </row>
    <row r="440" spans="1:27" ht="20.100000000000001" hidden="1" customHeight="1">
      <c r="A440" s="157">
        <v>200946</v>
      </c>
      <c r="B440" s="391" t="s">
        <v>231</v>
      </c>
      <c r="C440" s="157" t="s">
        <v>230</v>
      </c>
      <c r="D440" s="139">
        <v>9.36</v>
      </c>
      <c r="E440" s="139"/>
      <c r="F440" s="158"/>
      <c r="G440" s="159"/>
      <c r="H440" s="392">
        <f t="shared" si="204"/>
        <v>0</v>
      </c>
      <c r="I440" s="160"/>
      <c r="J440" s="161" t="str">
        <f t="array" ref="J440">IF(ISERROR(G440/I440),"",G440/I440)</f>
        <v/>
      </c>
      <c r="K440" s="162">
        <f t="array" ref="K440">IF(ISERROR(G440/L440),"",G440/L440)</f>
        <v>0</v>
      </c>
      <c r="L440" s="160">
        <v>6</v>
      </c>
      <c r="M440" s="140">
        <f t="shared" si="208"/>
        <v>0</v>
      </c>
      <c r="N440" s="161">
        <f t="shared" si="209"/>
        <v>0</v>
      </c>
      <c r="O440" s="399"/>
      <c r="P440" s="399"/>
      <c r="Q440" s="399"/>
      <c r="R440" s="399"/>
      <c r="S440" s="399"/>
      <c r="T440" s="399"/>
      <c r="U440" s="399"/>
      <c r="V440" s="163">
        <f t="shared" si="212"/>
        <v>0</v>
      </c>
      <c r="W440" s="164" t="str">
        <f t="shared" si="211"/>
        <v/>
      </c>
      <c r="X440" s="163"/>
      <c r="Y440" s="163"/>
      <c r="Z440" s="163"/>
      <c r="AA440" s="163"/>
    </row>
    <row r="441" spans="1:27" ht="20.100000000000001" hidden="1" customHeight="1">
      <c r="A441" s="157">
        <v>200944</v>
      </c>
      <c r="B441" s="391" t="s">
        <v>231</v>
      </c>
      <c r="C441" s="157" t="s">
        <v>193</v>
      </c>
      <c r="D441" s="139">
        <v>9.36</v>
      </c>
      <c r="E441" s="139"/>
      <c r="F441" s="158"/>
      <c r="G441" s="159"/>
      <c r="H441" s="392">
        <f t="shared" si="204"/>
        <v>0</v>
      </c>
      <c r="I441" s="160"/>
      <c r="J441" s="161" t="str">
        <f t="array" ref="J441">IF(ISERROR(G441/I441),"",G441/I441)</f>
        <v/>
      </c>
      <c r="K441" s="162">
        <f t="array" ref="K441">IF(ISERROR(G441/L441),"",G441/L441)</f>
        <v>0</v>
      </c>
      <c r="L441" s="160">
        <v>6</v>
      </c>
      <c r="M441" s="140">
        <f t="shared" si="208"/>
        <v>0</v>
      </c>
      <c r="N441" s="161">
        <f t="shared" si="209"/>
        <v>0</v>
      </c>
      <c r="O441" s="399"/>
      <c r="P441" s="399"/>
      <c r="Q441" s="399"/>
      <c r="R441" s="399"/>
      <c r="S441" s="399"/>
      <c r="T441" s="399"/>
      <c r="U441" s="399"/>
      <c r="V441" s="163">
        <f t="shared" si="212"/>
        <v>0</v>
      </c>
      <c r="W441" s="164" t="str">
        <f t="shared" si="211"/>
        <v/>
      </c>
      <c r="X441" s="163"/>
      <c r="Y441" s="163"/>
      <c r="Z441" s="163"/>
      <c r="AA441" s="163"/>
    </row>
    <row r="442" spans="1:27" ht="20.100000000000001" hidden="1" customHeight="1">
      <c r="A442" s="157">
        <v>201372</v>
      </c>
      <c r="B442" s="391" t="s">
        <v>415</v>
      </c>
      <c r="C442" s="232" t="s">
        <v>417</v>
      </c>
      <c r="D442" s="139">
        <v>5</v>
      </c>
      <c r="E442" s="139"/>
      <c r="F442" s="158"/>
      <c r="G442" s="159"/>
      <c r="H442" s="392">
        <f t="shared" si="204"/>
        <v>0</v>
      </c>
      <c r="I442" s="160"/>
      <c r="J442" s="161"/>
      <c r="K442" s="162">
        <f t="array" ref="K442">IF(ISERROR(G442/L442),"",G442/L442)</f>
        <v>0</v>
      </c>
      <c r="L442" s="160">
        <v>5</v>
      </c>
      <c r="M442" s="140">
        <f t="shared" si="208"/>
        <v>0</v>
      </c>
      <c r="N442" s="161">
        <f t="shared" si="209"/>
        <v>0</v>
      </c>
      <c r="O442" s="399"/>
      <c r="P442" s="399"/>
      <c r="Q442" s="399"/>
      <c r="R442" s="399"/>
      <c r="S442" s="399"/>
      <c r="T442" s="399"/>
      <c r="U442" s="399"/>
      <c r="V442" s="163"/>
      <c r="W442" s="164"/>
      <c r="X442" s="163"/>
      <c r="Y442" s="163"/>
      <c r="Z442" s="163"/>
      <c r="AA442" s="163"/>
    </row>
    <row r="443" spans="1:27" ht="20.100000000000001" hidden="1" customHeight="1">
      <c r="A443" s="157">
        <v>201374</v>
      </c>
      <c r="B443" s="391" t="s">
        <v>415</v>
      </c>
      <c r="C443" s="232" t="s">
        <v>425</v>
      </c>
      <c r="D443" s="139">
        <v>5</v>
      </c>
      <c r="E443" s="139"/>
      <c r="F443" s="158"/>
      <c r="G443" s="159"/>
      <c r="H443" s="392">
        <f t="shared" si="204"/>
        <v>0</v>
      </c>
      <c r="I443" s="160"/>
      <c r="J443" s="161"/>
      <c r="K443" s="162">
        <f t="array" ref="K443">IF(ISERROR(G443/L443),"",G443/L443)</f>
        <v>0</v>
      </c>
      <c r="L443" s="160">
        <v>5</v>
      </c>
      <c r="M443" s="140">
        <f t="shared" si="208"/>
        <v>0</v>
      </c>
      <c r="N443" s="161">
        <f t="shared" si="209"/>
        <v>0</v>
      </c>
      <c r="O443" s="399"/>
      <c r="P443" s="399"/>
      <c r="Q443" s="399"/>
      <c r="R443" s="399"/>
      <c r="S443" s="399"/>
      <c r="T443" s="399"/>
      <c r="U443" s="399"/>
      <c r="V443" s="163"/>
      <c r="W443" s="164"/>
      <c r="X443" s="163"/>
      <c r="Y443" s="163"/>
      <c r="Z443" s="163"/>
      <c r="AA443" s="163"/>
    </row>
    <row r="444" spans="1:27" ht="20.100000000000001" hidden="1" customHeight="1">
      <c r="A444" s="157">
        <v>201373</v>
      </c>
      <c r="B444" s="391" t="s">
        <v>427</v>
      </c>
      <c r="C444" s="232" t="s">
        <v>428</v>
      </c>
      <c r="D444" s="139">
        <v>5</v>
      </c>
      <c r="E444" s="139"/>
      <c r="F444" s="158"/>
      <c r="G444" s="159"/>
      <c r="H444" s="392">
        <f t="shared" si="204"/>
        <v>0</v>
      </c>
      <c r="I444" s="160"/>
      <c r="J444" s="161"/>
      <c r="K444" s="162">
        <f t="array" ref="K444">IF(ISERROR(G444/L444),"",G444/L444)</f>
        <v>0</v>
      </c>
      <c r="L444" s="160">
        <v>5</v>
      </c>
      <c r="M444" s="140">
        <f t="shared" si="208"/>
        <v>0</v>
      </c>
      <c r="N444" s="161">
        <f t="shared" si="209"/>
        <v>0</v>
      </c>
      <c r="O444" s="399"/>
      <c r="P444" s="399"/>
      <c r="Q444" s="399"/>
      <c r="R444" s="399"/>
      <c r="S444" s="399"/>
      <c r="T444" s="399"/>
      <c r="U444" s="399"/>
      <c r="V444" s="163"/>
      <c r="W444" s="164"/>
      <c r="X444" s="163"/>
      <c r="Y444" s="163"/>
      <c r="Z444" s="163"/>
      <c r="AA444" s="163"/>
    </row>
    <row r="445" spans="1:27" ht="20.100000000000001" hidden="1" customHeight="1">
      <c r="A445" s="157">
        <v>201066</v>
      </c>
      <c r="B445" s="391" t="s">
        <v>361</v>
      </c>
      <c r="C445" s="232" t="s">
        <v>392</v>
      </c>
      <c r="D445" s="139">
        <v>5</v>
      </c>
      <c r="E445" s="139"/>
      <c r="F445" s="158"/>
      <c r="G445" s="159"/>
      <c r="H445" s="392">
        <f t="shared" si="204"/>
        <v>0</v>
      </c>
      <c r="I445" s="160"/>
      <c r="J445" s="161"/>
      <c r="K445" s="162">
        <f t="array" ref="K445">IF(ISERROR(G445/L445),"",G445/L445)</f>
        <v>0</v>
      </c>
      <c r="L445" s="160">
        <v>5</v>
      </c>
      <c r="M445" s="140">
        <f t="shared" si="208"/>
        <v>0</v>
      </c>
      <c r="N445" s="161">
        <f t="shared" si="209"/>
        <v>0</v>
      </c>
      <c r="O445" s="399"/>
      <c r="P445" s="399"/>
      <c r="Q445" s="399"/>
      <c r="R445" s="399"/>
      <c r="S445" s="399"/>
      <c r="T445" s="399"/>
      <c r="U445" s="399"/>
      <c r="V445" s="163"/>
      <c r="W445" s="164"/>
      <c r="X445" s="163"/>
      <c r="Y445" s="163"/>
      <c r="Z445" s="163"/>
      <c r="AA445" s="163"/>
    </row>
    <row r="446" spans="1:27" ht="20.100000000000001" hidden="1" customHeight="1">
      <c r="A446" s="157">
        <v>201064</v>
      </c>
      <c r="B446" s="391" t="s">
        <v>363</v>
      </c>
      <c r="C446" s="157" t="s">
        <v>365</v>
      </c>
      <c r="D446" s="139">
        <v>5</v>
      </c>
      <c r="E446" s="139"/>
      <c r="F446" s="158"/>
      <c r="G446" s="159"/>
      <c r="H446" s="392">
        <f t="shared" si="204"/>
        <v>0</v>
      </c>
      <c r="I446" s="160"/>
      <c r="J446" s="161"/>
      <c r="K446" s="162">
        <f t="array" ref="K446">IF(ISERROR(G446/L446),"",G446/L446)</f>
        <v>0</v>
      </c>
      <c r="L446" s="160">
        <v>5</v>
      </c>
      <c r="M446" s="140">
        <f t="shared" si="208"/>
        <v>0</v>
      </c>
      <c r="N446" s="161">
        <f t="shared" si="209"/>
        <v>0</v>
      </c>
      <c r="O446" s="399"/>
      <c r="P446" s="399"/>
      <c r="Q446" s="399"/>
      <c r="R446" s="399"/>
      <c r="S446" s="399"/>
      <c r="T446" s="399"/>
      <c r="U446" s="399"/>
      <c r="V446" s="163"/>
      <c r="W446" s="164"/>
      <c r="X446" s="163"/>
      <c r="Y446" s="163"/>
      <c r="Z446" s="163"/>
      <c r="AA446" s="163"/>
    </row>
    <row r="447" spans="1:27" ht="20.100000000000001" hidden="1" customHeight="1">
      <c r="A447" s="157">
        <v>201065</v>
      </c>
      <c r="B447" s="391" t="s">
        <v>363</v>
      </c>
      <c r="C447" s="157" t="s">
        <v>367</v>
      </c>
      <c r="D447" s="139">
        <v>5</v>
      </c>
      <c r="E447" s="139"/>
      <c r="F447" s="158"/>
      <c r="G447" s="159"/>
      <c r="H447" s="392">
        <f t="shared" si="204"/>
        <v>0</v>
      </c>
      <c r="I447" s="160"/>
      <c r="J447" s="161"/>
      <c r="K447" s="162">
        <f t="array" ref="K447">IF(ISERROR(G447/L447),"",G447/L447)</f>
        <v>0</v>
      </c>
      <c r="L447" s="160">
        <v>5</v>
      </c>
      <c r="M447" s="140">
        <f t="shared" si="208"/>
        <v>0</v>
      </c>
      <c r="N447" s="161">
        <f t="shared" si="209"/>
        <v>0</v>
      </c>
      <c r="O447" s="399"/>
      <c r="P447" s="399"/>
      <c r="Q447" s="399"/>
      <c r="R447" s="399"/>
      <c r="S447" s="399"/>
      <c r="T447" s="399"/>
      <c r="U447" s="399"/>
      <c r="V447" s="163"/>
      <c r="W447" s="164"/>
      <c r="X447" s="163"/>
      <c r="Y447" s="163"/>
      <c r="Z447" s="163"/>
      <c r="AA447" s="163"/>
    </row>
    <row r="448" spans="1:27" ht="20.100000000000001" hidden="1" customHeight="1">
      <c r="A448" s="186">
        <v>200088</v>
      </c>
      <c r="B448" s="187" t="s">
        <v>232</v>
      </c>
      <c r="C448" s="157" t="s">
        <v>194</v>
      </c>
      <c r="D448" s="139">
        <v>5.0599999999999996</v>
      </c>
      <c r="E448" s="139"/>
      <c r="F448" s="158"/>
      <c r="G448" s="159"/>
      <c r="H448" s="392">
        <f t="shared" si="204"/>
        <v>0</v>
      </c>
      <c r="I448" s="160"/>
      <c r="J448" s="161" t="str">
        <f t="array" ref="J448">IF(ISERROR(G448/I448),"",G448/I448)</f>
        <v/>
      </c>
      <c r="K448" s="162">
        <f t="array" ref="K448">IF(ISERROR(G448/L448),"",G448/L448)</f>
        <v>0</v>
      </c>
      <c r="L448" s="160">
        <v>15.5</v>
      </c>
      <c r="M448" s="140">
        <f t="shared" si="208"/>
        <v>0</v>
      </c>
      <c r="N448" s="161">
        <f t="shared" si="209"/>
        <v>0</v>
      </c>
      <c r="O448" s="399"/>
      <c r="P448" s="399"/>
      <c r="Q448" s="399"/>
      <c r="R448" s="399"/>
      <c r="S448" s="399"/>
      <c r="T448" s="399"/>
      <c r="U448" s="399"/>
      <c r="V448" s="163">
        <f t="shared" ref="V448:V449" si="213">SUM(X448:AA448)</f>
        <v>0</v>
      </c>
      <c r="W448" s="164" t="str">
        <f t="shared" ref="W448:W449" si="214">IF(ISERROR(V448/G448),"",V448/G448)</f>
        <v/>
      </c>
      <c r="X448" s="163"/>
      <c r="Y448" s="163"/>
      <c r="Z448" s="163"/>
      <c r="AA448" s="163"/>
    </row>
    <row r="449" spans="1:27" ht="20.100000000000001" hidden="1" customHeight="1">
      <c r="A449" s="186">
        <v>200089</v>
      </c>
      <c r="B449" s="187" t="s">
        <v>232</v>
      </c>
      <c r="C449" s="157" t="s">
        <v>210</v>
      </c>
      <c r="D449" s="139">
        <v>5.0599999999999996</v>
      </c>
      <c r="E449" s="139"/>
      <c r="F449" s="158"/>
      <c r="G449" s="159"/>
      <c r="H449" s="392">
        <f t="shared" si="204"/>
        <v>0</v>
      </c>
      <c r="I449" s="160"/>
      <c r="J449" s="161" t="str">
        <f t="array" ref="J449">IF(ISERROR(G449/I449),"",G449/I449)</f>
        <v/>
      </c>
      <c r="K449" s="162">
        <f t="array" ref="K449">IF(ISERROR(G449/L449),"",G449/L449)</f>
        <v>0</v>
      </c>
      <c r="L449" s="160">
        <v>15.5</v>
      </c>
      <c r="M449" s="140">
        <f t="shared" si="208"/>
        <v>0</v>
      </c>
      <c r="N449" s="161">
        <f t="shared" si="209"/>
        <v>0</v>
      </c>
      <c r="O449" s="399"/>
      <c r="P449" s="399"/>
      <c r="Q449" s="399"/>
      <c r="R449" s="399"/>
      <c r="S449" s="399"/>
      <c r="T449" s="399"/>
      <c r="U449" s="399"/>
      <c r="V449" s="163">
        <f t="shared" si="213"/>
        <v>0</v>
      </c>
      <c r="W449" s="164" t="str">
        <f t="shared" si="214"/>
        <v/>
      </c>
      <c r="X449" s="163"/>
      <c r="Y449" s="163"/>
      <c r="Z449" s="163"/>
      <c r="AA449" s="163"/>
    </row>
    <row r="450" spans="1:27" ht="20.100000000000001" hidden="1" customHeight="1">
      <c r="A450" s="186">
        <v>2001383</v>
      </c>
      <c r="B450" s="187" t="s">
        <v>446</v>
      </c>
      <c r="C450" s="232" t="s">
        <v>73</v>
      </c>
      <c r="D450" s="139"/>
      <c r="E450" s="139"/>
      <c r="F450" s="158"/>
      <c r="G450" s="159"/>
      <c r="H450" s="392">
        <f t="shared" si="204"/>
        <v>0</v>
      </c>
      <c r="I450" s="160"/>
      <c r="J450" s="161"/>
      <c r="K450" s="162">
        <f t="array" ref="K450">IF(ISERROR(G450/L450),"",G450/L450)</f>
        <v>0</v>
      </c>
      <c r="L450" s="160">
        <v>24</v>
      </c>
      <c r="M450" s="140">
        <f t="shared" si="208"/>
        <v>0</v>
      </c>
      <c r="N450" s="161"/>
      <c r="O450" s="399"/>
      <c r="P450" s="399"/>
      <c r="Q450" s="399"/>
      <c r="R450" s="399"/>
      <c r="S450" s="399"/>
      <c r="T450" s="399"/>
      <c r="U450" s="399"/>
      <c r="V450" s="163"/>
      <c r="W450" s="164"/>
      <c r="X450" s="163"/>
      <c r="Y450" s="163"/>
      <c r="Z450" s="163"/>
      <c r="AA450" s="163"/>
    </row>
    <row r="451" spans="1:27" ht="20.100000000000001" hidden="1" customHeight="1">
      <c r="A451" s="186">
        <v>2001384</v>
      </c>
      <c r="B451" s="187" t="s">
        <v>446</v>
      </c>
      <c r="C451" s="232" t="s">
        <v>60</v>
      </c>
      <c r="D451" s="139"/>
      <c r="E451" s="139"/>
      <c r="F451" s="158"/>
      <c r="G451" s="159"/>
      <c r="H451" s="392">
        <f t="shared" si="204"/>
        <v>0</v>
      </c>
      <c r="I451" s="160"/>
      <c r="J451" s="161"/>
      <c r="K451" s="162">
        <f t="array" ref="K451">IF(ISERROR(G451/L451),"",G451/L451)</f>
        <v>0</v>
      </c>
      <c r="L451" s="160">
        <v>24</v>
      </c>
      <c r="M451" s="140">
        <f t="shared" si="208"/>
        <v>0</v>
      </c>
      <c r="N451" s="161"/>
      <c r="O451" s="399"/>
      <c r="P451" s="399"/>
      <c r="Q451" s="399"/>
      <c r="R451" s="399"/>
      <c r="S451" s="399"/>
      <c r="T451" s="399"/>
      <c r="U451" s="399"/>
      <c r="V451" s="163"/>
      <c r="W451" s="164"/>
      <c r="X451" s="163"/>
      <c r="Y451" s="163"/>
      <c r="Z451" s="163"/>
      <c r="AA451" s="163"/>
    </row>
    <row r="452" spans="1:27" ht="20.100000000000001" hidden="1" customHeight="1">
      <c r="A452" s="186">
        <v>2001385</v>
      </c>
      <c r="B452" s="187" t="s">
        <v>446</v>
      </c>
      <c r="C452" s="232" t="s">
        <v>449</v>
      </c>
      <c r="D452" s="139"/>
      <c r="E452" s="139"/>
      <c r="F452" s="158"/>
      <c r="G452" s="159"/>
      <c r="H452" s="392">
        <f t="shared" si="204"/>
        <v>0</v>
      </c>
      <c r="I452" s="160"/>
      <c r="J452" s="161"/>
      <c r="K452" s="162">
        <f t="array" ref="K452">IF(ISERROR(G452/L452),"",G452/L452)</f>
        <v>0</v>
      </c>
      <c r="L452" s="160">
        <v>24</v>
      </c>
      <c r="M452" s="140">
        <f t="shared" si="208"/>
        <v>0</v>
      </c>
      <c r="N452" s="161"/>
      <c r="O452" s="399"/>
      <c r="P452" s="399"/>
      <c r="Q452" s="399"/>
      <c r="R452" s="399"/>
      <c r="S452" s="399"/>
      <c r="T452" s="399"/>
      <c r="U452" s="399"/>
      <c r="V452" s="163"/>
      <c r="W452" s="164"/>
      <c r="X452" s="163"/>
      <c r="Y452" s="163"/>
      <c r="Z452" s="163"/>
      <c r="AA452" s="163"/>
    </row>
    <row r="453" spans="1:27" ht="20.100000000000001" hidden="1" customHeight="1">
      <c r="A453" s="186">
        <v>200121</v>
      </c>
      <c r="B453" s="187" t="s">
        <v>233</v>
      </c>
      <c r="C453" s="157" t="s">
        <v>211</v>
      </c>
      <c r="D453" s="139">
        <v>5.07</v>
      </c>
      <c r="E453" s="139"/>
      <c r="F453" s="158"/>
      <c r="G453" s="159"/>
      <c r="H453" s="392">
        <f t="shared" si="204"/>
        <v>0</v>
      </c>
      <c r="I453" s="160"/>
      <c r="J453" s="161" t="str">
        <f t="array" ref="J453">IF(ISERROR(G453/I453),"",G453/I453)</f>
        <v/>
      </c>
      <c r="K453" s="162">
        <f t="array" ref="K453">IF(ISERROR(G453/L453),"",G453/L453)</f>
        <v>0</v>
      </c>
      <c r="L453" s="160">
        <v>9</v>
      </c>
      <c r="M453" s="140">
        <f t="shared" si="208"/>
        <v>0</v>
      </c>
      <c r="N453" s="161">
        <f t="shared" ref="N453:N455" si="215">SUM(O453:U453)</f>
        <v>0</v>
      </c>
      <c r="O453" s="399"/>
      <c r="P453" s="399"/>
      <c r="Q453" s="399"/>
      <c r="R453" s="399"/>
      <c r="S453" s="399"/>
      <c r="T453" s="399"/>
      <c r="U453" s="399"/>
      <c r="V453" s="163">
        <f t="shared" ref="V453:V455" si="216">SUM(X453:AA453)</f>
        <v>0</v>
      </c>
      <c r="W453" s="164" t="str">
        <f t="shared" ref="W453:W477" si="217">IF(ISERROR(V453/G453),"",V453/G453)</f>
        <v/>
      </c>
      <c r="X453" s="163"/>
      <c r="Y453" s="163"/>
      <c r="Z453" s="163"/>
      <c r="AA453" s="163"/>
    </row>
    <row r="454" spans="1:27" ht="20.100000000000001" hidden="1" customHeight="1">
      <c r="A454" s="186">
        <v>200164</v>
      </c>
      <c r="B454" s="187" t="s">
        <v>233</v>
      </c>
      <c r="C454" s="157" t="s">
        <v>186</v>
      </c>
      <c r="D454" s="139">
        <v>5.07</v>
      </c>
      <c r="E454" s="139"/>
      <c r="F454" s="158"/>
      <c r="G454" s="159"/>
      <c r="H454" s="392">
        <f t="shared" si="204"/>
        <v>0</v>
      </c>
      <c r="I454" s="160"/>
      <c r="J454" s="161" t="str">
        <f t="array" ref="J454">IF(ISERROR(G454/I454),"",G454/I454)</f>
        <v/>
      </c>
      <c r="K454" s="162">
        <f t="array" ref="K454">IF(ISERROR(G454/L454),"",G454/L454)</f>
        <v>0</v>
      </c>
      <c r="L454" s="160">
        <v>9</v>
      </c>
      <c r="M454" s="140">
        <f t="shared" si="208"/>
        <v>0</v>
      </c>
      <c r="N454" s="161">
        <f t="shared" si="215"/>
        <v>0</v>
      </c>
      <c r="O454" s="399"/>
      <c r="P454" s="399"/>
      <c r="Q454" s="399"/>
      <c r="R454" s="399"/>
      <c r="S454" s="399"/>
      <c r="T454" s="399"/>
      <c r="U454" s="399"/>
      <c r="V454" s="163">
        <f t="shared" si="216"/>
        <v>0</v>
      </c>
      <c r="W454" s="164" t="str">
        <f t="shared" si="217"/>
        <v/>
      </c>
      <c r="X454" s="163"/>
      <c r="Y454" s="163"/>
      <c r="Z454" s="163"/>
      <c r="AA454" s="163"/>
    </row>
    <row r="455" spans="1:27" ht="20.100000000000001" hidden="1" customHeight="1">
      <c r="A455" s="186">
        <v>200165</v>
      </c>
      <c r="B455" s="187" t="s">
        <v>233</v>
      </c>
      <c r="C455" s="157" t="s">
        <v>193</v>
      </c>
      <c r="D455" s="139">
        <v>5.0599999999999996</v>
      </c>
      <c r="E455" s="139"/>
      <c r="F455" s="189"/>
      <c r="G455" s="159"/>
      <c r="H455" s="392">
        <f t="shared" si="204"/>
        <v>0</v>
      </c>
      <c r="I455" s="160"/>
      <c r="J455" s="161" t="str">
        <f t="array" ref="J455">IF(ISERROR(G455/I455),"",G455/I455)</f>
        <v/>
      </c>
      <c r="K455" s="392">
        <f t="array" ref="K455">IF(ISERROR(G455/L455),"",G455/L455)</f>
        <v>0</v>
      </c>
      <c r="L455" s="160">
        <v>9</v>
      </c>
      <c r="M455" s="140">
        <f t="shared" si="208"/>
        <v>0</v>
      </c>
      <c r="N455" s="161">
        <f t="shared" si="215"/>
        <v>0</v>
      </c>
      <c r="O455" s="399"/>
      <c r="P455" s="399"/>
      <c r="Q455" s="399"/>
      <c r="R455" s="399"/>
      <c r="S455" s="399"/>
      <c r="T455" s="399"/>
      <c r="U455" s="399"/>
      <c r="V455" s="163">
        <f t="shared" si="216"/>
        <v>0</v>
      </c>
      <c r="W455" s="164" t="str">
        <f t="shared" si="217"/>
        <v/>
      </c>
      <c r="X455" s="163"/>
      <c r="Y455" s="163"/>
      <c r="Z455" s="163"/>
      <c r="AA455" s="163"/>
    </row>
    <row r="456" spans="1:27" ht="20.100000000000001" hidden="1" customHeight="1">
      <c r="A456" s="465" t="s">
        <v>234</v>
      </c>
      <c r="B456" s="466"/>
      <c r="C456" s="400" t="s">
        <v>209</v>
      </c>
      <c r="D456" s="177"/>
      <c r="E456" s="177"/>
      <c r="F456" s="178"/>
      <c r="G456" s="179">
        <f>SUM(G422:G455)</f>
        <v>0</v>
      </c>
      <c r="H456" s="180">
        <f>SUM(H422:H455)</f>
        <v>0</v>
      </c>
      <c r="I456" s="180">
        <f>SUM(I422:I455)</f>
        <v>0</v>
      </c>
      <c r="J456" s="161" t="str">
        <f t="array" ref="J456">IF(ISERROR(G456/I456),"",G456/I456)</f>
        <v/>
      </c>
      <c r="K456" s="180">
        <f>SUM(K422:K455)</f>
        <v>0</v>
      </c>
      <c r="L456" s="181"/>
      <c r="M456" s="185">
        <f t="shared" ref="M456:V456" si="218">SUM(M422:M455)</f>
        <v>0</v>
      </c>
      <c r="N456" s="180">
        <f t="shared" si="218"/>
        <v>0</v>
      </c>
      <c r="O456" s="182">
        <f t="shared" si="218"/>
        <v>0</v>
      </c>
      <c r="P456" s="182">
        <f t="shared" si="218"/>
        <v>0</v>
      </c>
      <c r="Q456" s="182">
        <f t="shared" si="218"/>
        <v>0</v>
      </c>
      <c r="R456" s="182">
        <f t="shared" si="218"/>
        <v>0</v>
      </c>
      <c r="S456" s="182">
        <f t="shared" si="218"/>
        <v>0</v>
      </c>
      <c r="T456" s="182">
        <f t="shared" si="218"/>
        <v>0</v>
      </c>
      <c r="U456" s="182">
        <f t="shared" si="218"/>
        <v>0</v>
      </c>
      <c r="V456" s="183">
        <f t="shared" si="218"/>
        <v>0</v>
      </c>
      <c r="W456" s="164" t="str">
        <f t="shared" si="217"/>
        <v/>
      </c>
      <c r="X456" s="183">
        <f>SUM(X422:X455)</f>
        <v>0</v>
      </c>
      <c r="Y456" s="183">
        <f>SUM(Y422:Y455)</f>
        <v>0</v>
      </c>
      <c r="Z456" s="183">
        <f>SUM(Z422:Z455)</f>
        <v>0</v>
      </c>
      <c r="AA456" s="183">
        <f>SUM(AA422:AA455)</f>
        <v>0</v>
      </c>
    </row>
    <row r="457" spans="1:27" ht="20.100000000000001" hidden="1" customHeight="1">
      <c r="A457" s="157">
        <v>200036</v>
      </c>
      <c r="B457" s="166" t="s">
        <v>235</v>
      </c>
      <c r="C457" s="157" t="s">
        <v>236</v>
      </c>
      <c r="D457" s="139">
        <v>5.03</v>
      </c>
      <c r="E457" s="139"/>
      <c r="F457" s="158"/>
      <c r="G457" s="159"/>
      <c r="H457" s="392">
        <f t="shared" ref="H457:H471" si="219">D457*G457</f>
        <v>0</v>
      </c>
      <c r="I457" s="160"/>
      <c r="J457" s="161" t="str">
        <f t="array" ref="J457">IF(ISERROR(G457/I457),"",G457/I457)</f>
        <v/>
      </c>
      <c r="K457" s="162">
        <f t="array" ref="K457">IF(ISERROR(G457/L457),"",G457/L457)</f>
        <v>0</v>
      </c>
      <c r="L457" s="160">
        <v>25</v>
      </c>
      <c r="M457" s="140">
        <f t="shared" ref="M457:M471" si="220">IF(ISERROR(I457-K457),"",I457-K457)</f>
        <v>0</v>
      </c>
      <c r="N457" s="161">
        <f t="shared" ref="N457:N471" si="221">SUM(O457:U457)</f>
        <v>0</v>
      </c>
      <c r="O457" s="399"/>
      <c r="P457" s="399"/>
      <c r="Q457" s="399"/>
      <c r="R457" s="399"/>
      <c r="S457" s="399"/>
      <c r="T457" s="399"/>
      <c r="U457" s="399"/>
      <c r="V457" s="163">
        <f t="shared" ref="V457:V471" si="222">SUM(X457:AA457)</f>
        <v>0</v>
      </c>
      <c r="W457" s="164" t="str">
        <f t="shared" si="217"/>
        <v/>
      </c>
      <c r="X457" s="163"/>
      <c r="Y457" s="163"/>
      <c r="Z457" s="163"/>
      <c r="AA457" s="163"/>
    </row>
    <row r="458" spans="1:27" ht="20.100000000000001" hidden="1" customHeight="1">
      <c r="A458" s="157">
        <v>200037</v>
      </c>
      <c r="B458" s="166" t="s">
        <v>235</v>
      </c>
      <c r="C458" s="157" t="s">
        <v>211</v>
      </c>
      <c r="D458" s="139">
        <v>5.03</v>
      </c>
      <c r="E458" s="139"/>
      <c r="F458" s="158"/>
      <c r="G458" s="159"/>
      <c r="H458" s="392">
        <f t="shared" si="219"/>
        <v>0</v>
      </c>
      <c r="I458" s="160"/>
      <c r="J458" s="161" t="str">
        <f t="array" ref="J458">IF(ISERROR(G458/I458),"",G458/I458)</f>
        <v/>
      </c>
      <c r="K458" s="162">
        <f t="array" ref="K458">IF(ISERROR(G458/L458),"",G458/L458)</f>
        <v>0</v>
      </c>
      <c r="L458" s="160">
        <v>25</v>
      </c>
      <c r="M458" s="140">
        <f t="shared" si="220"/>
        <v>0</v>
      </c>
      <c r="N458" s="161">
        <f t="shared" si="221"/>
        <v>0</v>
      </c>
      <c r="O458" s="399"/>
      <c r="P458" s="399"/>
      <c r="Q458" s="399"/>
      <c r="R458" s="399"/>
      <c r="S458" s="399"/>
      <c r="T458" s="399"/>
      <c r="U458" s="399"/>
      <c r="V458" s="163">
        <f t="shared" si="222"/>
        <v>0</v>
      </c>
      <c r="W458" s="164" t="str">
        <f t="shared" si="217"/>
        <v/>
      </c>
      <c r="X458" s="163"/>
      <c r="Y458" s="163"/>
      <c r="Z458" s="163"/>
      <c r="AA458" s="163"/>
    </row>
    <row r="459" spans="1:27" ht="20.100000000000001" hidden="1" customHeight="1">
      <c r="A459" s="165">
        <v>200074</v>
      </c>
      <c r="B459" s="166" t="s">
        <v>191</v>
      </c>
      <c r="C459" s="157" t="s">
        <v>201</v>
      </c>
      <c r="D459" s="139">
        <v>5.04</v>
      </c>
      <c r="E459" s="139"/>
      <c r="F459" s="158"/>
      <c r="G459" s="159"/>
      <c r="H459" s="392">
        <f t="shared" si="219"/>
        <v>0</v>
      </c>
      <c r="I459" s="160"/>
      <c r="J459" s="161" t="str">
        <f t="array" ref="J459">IF(ISERROR(G459/I459),"",G459/I459)</f>
        <v/>
      </c>
      <c r="K459" s="162">
        <f t="array" ref="K459">IF(ISERROR(G459/L459),"",G459/L459)</f>
        <v>0</v>
      </c>
      <c r="L459" s="160">
        <v>20</v>
      </c>
      <c r="M459" s="140">
        <f t="shared" si="220"/>
        <v>0</v>
      </c>
      <c r="N459" s="161">
        <f t="shared" si="221"/>
        <v>0</v>
      </c>
      <c r="O459" s="399"/>
      <c r="P459" s="399"/>
      <c r="Q459" s="399"/>
      <c r="R459" s="399"/>
      <c r="S459" s="399"/>
      <c r="T459" s="399"/>
      <c r="U459" s="399"/>
      <c r="V459" s="163">
        <f t="shared" si="222"/>
        <v>0</v>
      </c>
      <c r="W459" s="164" t="str">
        <f t="shared" si="217"/>
        <v/>
      </c>
      <c r="X459" s="163"/>
      <c r="Y459" s="163"/>
      <c r="Z459" s="163"/>
      <c r="AA459" s="163"/>
    </row>
    <row r="460" spans="1:27" ht="20.100000000000001" hidden="1" customHeight="1">
      <c r="A460" s="172">
        <v>200904</v>
      </c>
      <c r="B460" s="174" t="s">
        <v>237</v>
      </c>
      <c r="C460" s="157" t="s">
        <v>219</v>
      </c>
      <c r="D460" s="139">
        <v>5.03</v>
      </c>
      <c r="E460" s="139"/>
      <c r="F460" s="158"/>
      <c r="G460" s="159"/>
      <c r="H460" s="392">
        <f t="shared" si="219"/>
        <v>0</v>
      </c>
      <c r="I460" s="160"/>
      <c r="J460" s="161" t="str">
        <f t="array" ref="J460">IF(ISERROR(G460/I460),"",G460/I460)</f>
        <v/>
      </c>
      <c r="K460" s="162">
        <f t="array" ref="K460">IF(ISERROR(G460/L460),"",G460/L460)</f>
        <v>0</v>
      </c>
      <c r="L460" s="160">
        <v>4</v>
      </c>
      <c r="M460" s="140">
        <f t="shared" si="220"/>
        <v>0</v>
      </c>
      <c r="N460" s="161">
        <f t="shared" si="221"/>
        <v>0</v>
      </c>
      <c r="O460" s="399"/>
      <c r="P460" s="399"/>
      <c r="Q460" s="399"/>
      <c r="R460" s="399"/>
      <c r="S460" s="399"/>
      <c r="T460" s="399"/>
      <c r="U460" s="399"/>
      <c r="V460" s="163">
        <f t="shared" si="222"/>
        <v>0</v>
      </c>
      <c r="W460" s="164" t="str">
        <f t="shared" si="217"/>
        <v/>
      </c>
      <c r="X460" s="163"/>
      <c r="Y460" s="163"/>
      <c r="Z460" s="163"/>
      <c r="AA460" s="163"/>
    </row>
    <row r="461" spans="1:27" ht="20.100000000000001" hidden="1" customHeight="1">
      <c r="A461" s="172">
        <v>200905</v>
      </c>
      <c r="B461" s="174" t="s">
        <v>237</v>
      </c>
      <c r="C461" s="396" t="s">
        <v>210</v>
      </c>
      <c r="D461" s="139">
        <v>5.03</v>
      </c>
      <c r="E461" s="139"/>
      <c r="F461" s="158"/>
      <c r="G461" s="159"/>
      <c r="H461" s="392">
        <f t="shared" si="219"/>
        <v>0</v>
      </c>
      <c r="I461" s="160"/>
      <c r="J461" s="161" t="str">
        <f t="array" ref="J461">IF(ISERROR(G461/I461),"",G461/I461)</f>
        <v/>
      </c>
      <c r="K461" s="162">
        <f t="array" ref="K461">IF(ISERROR(G461/L461),"",G461/L461)</f>
        <v>0</v>
      </c>
      <c r="L461" s="160">
        <v>4</v>
      </c>
      <c r="M461" s="140">
        <f t="shared" si="220"/>
        <v>0</v>
      </c>
      <c r="N461" s="161">
        <f t="shared" si="221"/>
        <v>0</v>
      </c>
      <c r="O461" s="399"/>
      <c r="P461" s="399"/>
      <c r="Q461" s="399"/>
      <c r="R461" s="399"/>
      <c r="S461" s="399"/>
      <c r="T461" s="399"/>
      <c r="U461" s="399"/>
      <c r="V461" s="163">
        <f t="shared" si="222"/>
        <v>0</v>
      </c>
      <c r="W461" s="164" t="str">
        <f t="shared" si="217"/>
        <v/>
      </c>
      <c r="X461" s="163"/>
      <c r="Y461" s="163"/>
      <c r="Z461" s="163"/>
      <c r="AA461" s="163"/>
    </row>
    <row r="462" spans="1:27" ht="20.100000000000001" hidden="1" customHeight="1">
      <c r="A462" s="172">
        <v>200906</v>
      </c>
      <c r="B462" s="174" t="s">
        <v>237</v>
      </c>
      <c r="C462" s="157" t="s">
        <v>206</v>
      </c>
      <c r="D462" s="139">
        <v>5.03</v>
      </c>
      <c r="E462" s="139"/>
      <c r="F462" s="158"/>
      <c r="G462" s="159"/>
      <c r="H462" s="392">
        <f t="shared" si="219"/>
        <v>0</v>
      </c>
      <c r="I462" s="160"/>
      <c r="J462" s="161" t="str">
        <f t="array" ref="J462">IF(ISERROR(G462/I462),"",G462/I462)</f>
        <v/>
      </c>
      <c r="K462" s="162">
        <f t="array" ref="K462">IF(ISERROR(G462/L462),"",G462/L462)</f>
        <v>0</v>
      </c>
      <c r="L462" s="160">
        <v>4</v>
      </c>
      <c r="M462" s="140">
        <f t="shared" si="220"/>
        <v>0</v>
      </c>
      <c r="N462" s="161">
        <f t="shared" si="221"/>
        <v>0</v>
      </c>
      <c r="O462" s="399"/>
      <c r="P462" s="399"/>
      <c r="Q462" s="399"/>
      <c r="R462" s="399"/>
      <c r="S462" s="399"/>
      <c r="T462" s="399"/>
      <c r="U462" s="399"/>
      <c r="V462" s="163">
        <f t="shared" si="222"/>
        <v>0</v>
      </c>
      <c r="W462" s="164" t="str">
        <f t="shared" si="217"/>
        <v/>
      </c>
      <c r="X462" s="163"/>
      <c r="Y462" s="163"/>
      <c r="Z462" s="163"/>
      <c r="AA462" s="163"/>
    </row>
    <row r="463" spans="1:27" ht="20.100000000000001" hidden="1" customHeight="1">
      <c r="A463" s="172">
        <v>200907</v>
      </c>
      <c r="B463" s="174" t="s">
        <v>237</v>
      </c>
      <c r="C463" s="157" t="s">
        <v>193</v>
      </c>
      <c r="D463" s="139">
        <v>5.03</v>
      </c>
      <c r="E463" s="139"/>
      <c r="F463" s="158"/>
      <c r="G463" s="159"/>
      <c r="H463" s="392">
        <f t="shared" si="219"/>
        <v>0</v>
      </c>
      <c r="I463" s="160"/>
      <c r="J463" s="161" t="str">
        <f t="array" ref="J463">IF(ISERROR(G463/I463),"",G463/I463)</f>
        <v/>
      </c>
      <c r="K463" s="162">
        <f t="array" ref="K463">IF(ISERROR(G463/L463),"",G463/L463)</f>
        <v>0</v>
      </c>
      <c r="L463" s="160">
        <v>4</v>
      </c>
      <c r="M463" s="140">
        <f t="shared" si="220"/>
        <v>0</v>
      </c>
      <c r="N463" s="161">
        <f t="shared" si="221"/>
        <v>0</v>
      </c>
      <c r="O463" s="399"/>
      <c r="P463" s="399"/>
      <c r="Q463" s="399"/>
      <c r="R463" s="399"/>
      <c r="S463" s="399"/>
      <c r="T463" s="399"/>
      <c r="U463" s="399"/>
      <c r="V463" s="163">
        <f t="shared" si="222"/>
        <v>0</v>
      </c>
      <c r="W463" s="164" t="str">
        <f t="shared" si="217"/>
        <v/>
      </c>
      <c r="X463" s="163"/>
      <c r="Y463" s="163"/>
      <c r="Z463" s="163"/>
      <c r="AA463" s="163"/>
    </row>
    <row r="464" spans="1:27" ht="20.100000000000001" hidden="1" customHeight="1">
      <c r="A464" s="172">
        <v>200908</v>
      </c>
      <c r="B464" s="174" t="s">
        <v>237</v>
      </c>
      <c r="C464" s="396" t="s">
        <v>238</v>
      </c>
      <c r="D464" s="139">
        <v>5.03</v>
      </c>
      <c r="E464" s="139"/>
      <c r="F464" s="158"/>
      <c r="G464" s="159"/>
      <c r="H464" s="392">
        <f t="shared" si="219"/>
        <v>0</v>
      </c>
      <c r="I464" s="160"/>
      <c r="J464" s="161" t="str">
        <f t="array" ref="J464">IF(ISERROR(G464/I464),"",G464/I464)</f>
        <v/>
      </c>
      <c r="K464" s="162">
        <f t="array" ref="K464">IF(ISERROR(G464/L464),"",G464/L464)</f>
        <v>0</v>
      </c>
      <c r="L464" s="160">
        <v>4</v>
      </c>
      <c r="M464" s="140">
        <f t="shared" si="220"/>
        <v>0</v>
      </c>
      <c r="N464" s="161">
        <f t="shared" si="221"/>
        <v>0</v>
      </c>
      <c r="O464" s="399"/>
      <c r="P464" s="399"/>
      <c r="Q464" s="399"/>
      <c r="R464" s="399"/>
      <c r="S464" s="399"/>
      <c r="T464" s="399"/>
      <c r="U464" s="399"/>
      <c r="V464" s="163">
        <f t="shared" si="222"/>
        <v>0</v>
      </c>
      <c r="W464" s="164" t="str">
        <f t="shared" si="217"/>
        <v/>
      </c>
      <c r="X464" s="163"/>
      <c r="Y464" s="163"/>
      <c r="Z464" s="163"/>
      <c r="AA464" s="163"/>
    </row>
    <row r="465" spans="1:27" ht="20.100000000000001" hidden="1" customHeight="1">
      <c r="A465" s="172">
        <v>200904</v>
      </c>
      <c r="B465" s="174" t="s">
        <v>239</v>
      </c>
      <c r="C465" s="396" t="s">
        <v>219</v>
      </c>
      <c r="D465" s="139">
        <v>5.03</v>
      </c>
      <c r="E465" s="139"/>
      <c r="F465" s="158"/>
      <c r="G465" s="159"/>
      <c r="H465" s="392">
        <f t="shared" si="219"/>
        <v>0</v>
      </c>
      <c r="I465" s="160"/>
      <c r="J465" s="161" t="str">
        <f t="array" ref="J465">IF(ISERROR(G465/I465),"",G465/I465)</f>
        <v/>
      </c>
      <c r="K465" s="162" t="str">
        <f t="array" ref="K465">IF(ISERROR(G465/L465),"",G465/L465)</f>
        <v/>
      </c>
      <c r="L465" s="160"/>
      <c r="M465" s="140" t="str">
        <f t="shared" si="220"/>
        <v/>
      </c>
      <c r="N465" s="161">
        <f t="shared" si="221"/>
        <v>0</v>
      </c>
      <c r="O465" s="399"/>
      <c r="P465" s="399"/>
      <c r="Q465" s="399"/>
      <c r="R465" s="399"/>
      <c r="S465" s="399"/>
      <c r="T465" s="399"/>
      <c r="U465" s="399"/>
      <c r="V465" s="163">
        <f t="shared" si="222"/>
        <v>0</v>
      </c>
      <c r="W465" s="164" t="str">
        <f t="shared" si="217"/>
        <v/>
      </c>
      <c r="X465" s="163"/>
      <c r="Y465" s="163"/>
      <c r="Z465" s="163"/>
      <c r="AA465" s="163"/>
    </row>
    <row r="466" spans="1:27" ht="20.100000000000001" hidden="1" customHeight="1">
      <c r="A466" s="172">
        <v>200905</v>
      </c>
      <c r="B466" s="174" t="s">
        <v>239</v>
      </c>
      <c r="C466" s="396" t="s">
        <v>210</v>
      </c>
      <c r="D466" s="139">
        <v>5.03</v>
      </c>
      <c r="E466" s="139"/>
      <c r="F466" s="158"/>
      <c r="G466" s="159"/>
      <c r="H466" s="392">
        <f t="shared" si="219"/>
        <v>0</v>
      </c>
      <c r="I466" s="160"/>
      <c r="J466" s="161" t="str">
        <f t="array" ref="J466">IF(ISERROR(G466/I466),"",G466/I466)</f>
        <v/>
      </c>
      <c r="K466" s="162" t="str">
        <f t="array" ref="K466">IF(ISERROR(G466/L466),"",G466/L466)</f>
        <v/>
      </c>
      <c r="L466" s="160"/>
      <c r="M466" s="140" t="str">
        <f t="shared" si="220"/>
        <v/>
      </c>
      <c r="N466" s="161">
        <f t="shared" si="221"/>
        <v>0</v>
      </c>
      <c r="O466" s="399"/>
      <c r="P466" s="399"/>
      <c r="Q466" s="399"/>
      <c r="R466" s="399"/>
      <c r="S466" s="399"/>
      <c r="T466" s="399"/>
      <c r="U466" s="399"/>
      <c r="V466" s="163">
        <f t="shared" si="222"/>
        <v>0</v>
      </c>
      <c r="W466" s="164" t="str">
        <f t="shared" si="217"/>
        <v/>
      </c>
      <c r="X466" s="163"/>
      <c r="Y466" s="163"/>
      <c r="Z466" s="163"/>
      <c r="AA466" s="163"/>
    </row>
    <row r="467" spans="1:27" ht="20.100000000000001" hidden="1" customHeight="1">
      <c r="A467" s="172">
        <v>200904</v>
      </c>
      <c r="B467" s="174" t="s">
        <v>239</v>
      </c>
      <c r="C467" s="396" t="s">
        <v>193</v>
      </c>
      <c r="D467" s="139">
        <v>5.03</v>
      </c>
      <c r="E467" s="139"/>
      <c r="F467" s="158"/>
      <c r="G467" s="159"/>
      <c r="H467" s="392">
        <f t="shared" si="219"/>
        <v>0</v>
      </c>
      <c r="I467" s="160"/>
      <c r="J467" s="161" t="str">
        <f t="array" ref="J467">IF(ISERROR(G467/I467),"",G467/I467)</f>
        <v/>
      </c>
      <c r="K467" s="162" t="str">
        <f t="array" ref="K467">IF(ISERROR(G467/L467),"",G467/L467)</f>
        <v/>
      </c>
      <c r="L467" s="160"/>
      <c r="M467" s="140" t="str">
        <f t="shared" si="220"/>
        <v/>
      </c>
      <c r="N467" s="161">
        <f t="shared" si="221"/>
        <v>0</v>
      </c>
      <c r="O467" s="399"/>
      <c r="P467" s="399"/>
      <c r="Q467" s="399"/>
      <c r="R467" s="399"/>
      <c r="S467" s="399"/>
      <c r="T467" s="399"/>
      <c r="U467" s="399"/>
      <c r="V467" s="163">
        <f t="shared" si="222"/>
        <v>0</v>
      </c>
      <c r="W467" s="164" t="str">
        <f t="shared" si="217"/>
        <v/>
      </c>
      <c r="X467" s="163"/>
      <c r="Y467" s="163"/>
      <c r="Z467" s="163"/>
      <c r="AA467" s="163"/>
    </row>
    <row r="468" spans="1:27" ht="20.100000000000001" hidden="1" customHeight="1">
      <c r="A468" s="172">
        <v>200904</v>
      </c>
      <c r="B468" s="174" t="s">
        <v>239</v>
      </c>
      <c r="C468" s="396" t="s">
        <v>238</v>
      </c>
      <c r="D468" s="139">
        <v>5.03</v>
      </c>
      <c r="E468" s="139"/>
      <c r="F468" s="158"/>
      <c r="G468" s="159"/>
      <c r="H468" s="392">
        <f t="shared" si="219"/>
        <v>0</v>
      </c>
      <c r="I468" s="160"/>
      <c r="J468" s="161" t="str">
        <f t="array" ref="J468">IF(ISERROR(G468/I468),"",G468/I468)</f>
        <v/>
      </c>
      <c r="K468" s="162" t="str">
        <f t="array" ref="K468">IF(ISERROR(G468/L468),"",G468/L468)</f>
        <v/>
      </c>
      <c r="L468" s="160"/>
      <c r="M468" s="140" t="str">
        <f t="shared" si="220"/>
        <v/>
      </c>
      <c r="N468" s="161">
        <f t="shared" si="221"/>
        <v>0</v>
      </c>
      <c r="O468" s="399"/>
      <c r="P468" s="399"/>
      <c r="Q468" s="399"/>
      <c r="R468" s="399"/>
      <c r="S468" s="399"/>
      <c r="T468" s="399"/>
      <c r="U468" s="399"/>
      <c r="V468" s="163">
        <f t="shared" si="222"/>
        <v>0</v>
      </c>
      <c r="W468" s="164" t="str">
        <f t="shared" si="217"/>
        <v/>
      </c>
      <c r="X468" s="163"/>
      <c r="Y468" s="163"/>
      <c r="Z468" s="163"/>
      <c r="AA468" s="163"/>
    </row>
    <row r="469" spans="1:27" ht="20.100000000000001" hidden="1" customHeight="1">
      <c r="A469" s="172">
        <v>200908</v>
      </c>
      <c r="B469" s="174" t="s">
        <v>239</v>
      </c>
      <c r="C469" s="396" t="s">
        <v>206</v>
      </c>
      <c r="D469" s="139">
        <v>5.03</v>
      </c>
      <c r="E469" s="139"/>
      <c r="F469" s="158"/>
      <c r="G469" s="159"/>
      <c r="H469" s="392">
        <f t="shared" si="219"/>
        <v>0</v>
      </c>
      <c r="I469" s="160"/>
      <c r="J469" s="161" t="str">
        <f t="array" ref="J469">IF(ISERROR(G469/I469),"",G469/I469)</f>
        <v/>
      </c>
      <c r="K469" s="162" t="str">
        <f t="array" ref="K469">IF(ISERROR(G469/L469),"",G469/L469)</f>
        <v/>
      </c>
      <c r="L469" s="160"/>
      <c r="M469" s="140" t="str">
        <f t="shared" si="220"/>
        <v/>
      </c>
      <c r="N469" s="161">
        <f t="shared" si="221"/>
        <v>0</v>
      </c>
      <c r="O469" s="399"/>
      <c r="P469" s="399"/>
      <c r="Q469" s="399"/>
      <c r="R469" s="399"/>
      <c r="S469" s="399"/>
      <c r="T469" s="399"/>
      <c r="U469" s="399"/>
      <c r="V469" s="163">
        <f t="shared" si="222"/>
        <v>0</v>
      </c>
      <c r="W469" s="164" t="str">
        <f t="shared" si="217"/>
        <v/>
      </c>
      <c r="X469" s="163"/>
      <c r="Y469" s="163"/>
      <c r="Z469" s="163"/>
      <c r="AA469" s="163"/>
    </row>
    <row r="470" spans="1:27" ht="20.100000000000001" hidden="1" customHeight="1">
      <c r="A470" s="165">
        <v>200096</v>
      </c>
      <c r="B470" s="166" t="s">
        <v>240</v>
      </c>
      <c r="C470" s="157" t="s">
        <v>211</v>
      </c>
      <c r="D470" s="139">
        <v>5.0599999999999996</v>
      </c>
      <c r="E470" s="139"/>
      <c r="F470" s="158"/>
      <c r="G470" s="159"/>
      <c r="H470" s="392">
        <f t="shared" si="219"/>
        <v>0</v>
      </c>
      <c r="I470" s="160"/>
      <c r="J470" s="161" t="str">
        <f t="array" ref="J470">IF(ISERROR(G470/I470),"",G470/I470)</f>
        <v/>
      </c>
      <c r="K470" s="162">
        <f t="array" ref="K470">IF(ISERROR(G470/L470),"",G470/L470)</f>
        <v>0</v>
      </c>
      <c r="L470" s="160">
        <v>25</v>
      </c>
      <c r="M470" s="140">
        <f t="shared" si="220"/>
        <v>0</v>
      </c>
      <c r="N470" s="161">
        <f t="shared" si="221"/>
        <v>0</v>
      </c>
      <c r="O470" s="399"/>
      <c r="P470" s="399"/>
      <c r="Q470" s="399"/>
      <c r="R470" s="399"/>
      <c r="S470" s="399"/>
      <c r="T470" s="399"/>
      <c r="U470" s="399"/>
      <c r="V470" s="163">
        <f t="shared" si="222"/>
        <v>0</v>
      </c>
      <c r="W470" s="164" t="str">
        <f t="shared" si="217"/>
        <v/>
      </c>
      <c r="X470" s="163"/>
      <c r="Y470" s="163"/>
      <c r="Z470" s="163"/>
      <c r="AA470" s="163"/>
    </row>
    <row r="471" spans="1:27" ht="20.100000000000001" hidden="1" customHeight="1">
      <c r="A471" s="165">
        <v>200097</v>
      </c>
      <c r="B471" s="166" t="s">
        <v>240</v>
      </c>
      <c r="C471" s="157" t="s">
        <v>236</v>
      </c>
      <c r="D471" s="139">
        <v>5.0599999999999996</v>
      </c>
      <c r="E471" s="139"/>
      <c r="F471" s="158"/>
      <c r="G471" s="159"/>
      <c r="H471" s="392">
        <f t="shared" si="219"/>
        <v>0</v>
      </c>
      <c r="I471" s="160"/>
      <c r="J471" s="161" t="str">
        <f t="array" ref="J471">IF(ISERROR(G471/I471),"",G471/I471)</f>
        <v/>
      </c>
      <c r="K471" s="162">
        <f t="array" ref="K471">IF(ISERROR(G471/L471),"",G471/L471)</f>
        <v>0</v>
      </c>
      <c r="L471" s="160">
        <v>25</v>
      </c>
      <c r="M471" s="140">
        <f t="shared" si="220"/>
        <v>0</v>
      </c>
      <c r="N471" s="161">
        <f t="shared" si="221"/>
        <v>0</v>
      </c>
      <c r="O471" s="399"/>
      <c r="P471" s="399"/>
      <c r="Q471" s="399"/>
      <c r="R471" s="399"/>
      <c r="S471" s="399"/>
      <c r="T471" s="399"/>
      <c r="U471" s="399"/>
      <c r="V471" s="163">
        <f t="shared" si="222"/>
        <v>0</v>
      </c>
      <c r="W471" s="164" t="str">
        <f t="shared" si="217"/>
        <v/>
      </c>
      <c r="X471" s="163"/>
      <c r="Y471" s="163"/>
      <c r="Z471" s="163"/>
      <c r="AA471" s="163"/>
    </row>
    <row r="472" spans="1:27" ht="20.100000000000001" hidden="1" customHeight="1">
      <c r="A472" s="465" t="s">
        <v>241</v>
      </c>
      <c r="B472" s="466"/>
      <c r="C472" s="400" t="s">
        <v>209</v>
      </c>
      <c r="D472" s="177"/>
      <c r="E472" s="177"/>
      <c r="F472" s="178"/>
      <c r="G472" s="179">
        <f>SUM(G457:G471)</f>
        <v>0</v>
      </c>
      <c r="H472" s="180">
        <f>SUM(H457:H471)</f>
        <v>0</v>
      </c>
      <c r="I472" s="180">
        <f>SUM(I457:I471)</f>
        <v>0</v>
      </c>
      <c r="J472" s="161" t="str">
        <f t="array" ref="J472">IF(ISERROR(G472/I472),"",G472/I472)</f>
        <v/>
      </c>
      <c r="K472" s="180">
        <f>SUM(K457:K471)</f>
        <v>0</v>
      </c>
      <c r="L472" s="181"/>
      <c r="M472" s="185">
        <f>SUM(M457:M471)</f>
        <v>0</v>
      </c>
      <c r="N472" s="180">
        <f>SUM(N457:N471)</f>
        <v>0</v>
      </c>
      <c r="O472" s="182">
        <f>SUM(O457:O471)</f>
        <v>0</v>
      </c>
      <c r="P472" s="182">
        <f>SUM(P457:P471)</f>
        <v>0</v>
      </c>
      <c r="Q472" s="182">
        <f>SUM(Q457:Q471)</f>
        <v>0</v>
      </c>
      <c r="R472" s="182"/>
      <c r="S472" s="182">
        <f>SUM(S457:S471)</f>
        <v>0</v>
      </c>
      <c r="T472" s="182">
        <f>SUM(T457:T471)</f>
        <v>0</v>
      </c>
      <c r="U472" s="182">
        <f>SUM(U457:U471)</f>
        <v>0</v>
      </c>
      <c r="V472" s="183">
        <f>SUM(V457:V471)</f>
        <v>0</v>
      </c>
      <c r="W472" s="164" t="str">
        <f t="shared" si="217"/>
        <v/>
      </c>
      <c r="X472" s="183">
        <f>SUM(X457:X471)</f>
        <v>0</v>
      </c>
      <c r="Y472" s="183">
        <f>SUM(Y457:Y471)</f>
        <v>0</v>
      </c>
      <c r="Z472" s="183">
        <f>SUM(Z457:Z471)</f>
        <v>0</v>
      </c>
      <c r="AA472" s="183">
        <f>SUM(AA457:AA471)</f>
        <v>0</v>
      </c>
    </row>
    <row r="473" spans="1:27" ht="20.100000000000001" hidden="1" customHeight="1">
      <c r="A473" s="165">
        <v>200544</v>
      </c>
      <c r="B473" s="166" t="s">
        <v>242</v>
      </c>
      <c r="C473" s="157" t="s">
        <v>186</v>
      </c>
      <c r="D473" s="139">
        <v>5.04</v>
      </c>
      <c r="E473" s="139"/>
      <c r="F473" s="158"/>
      <c r="G473" s="159"/>
      <c r="H473" s="392">
        <f t="shared" ref="H473:H477" si="223">D473*G473</f>
        <v>0</v>
      </c>
      <c r="I473" s="160"/>
      <c r="J473" s="161" t="str">
        <f t="array" ref="J473">IF(ISERROR(G473/I473),"",G473/I473)</f>
        <v/>
      </c>
      <c r="K473" s="162">
        <f t="array" ref="K473">IF(ISERROR(G473/L473),"",G473/L473)</f>
        <v>0</v>
      </c>
      <c r="L473" s="160">
        <v>22</v>
      </c>
      <c r="M473" s="140">
        <f t="shared" ref="M473:M477" si="224">IF(ISERROR(I473-K473),"",I473-K473)</f>
        <v>0</v>
      </c>
      <c r="N473" s="161">
        <f t="shared" ref="N473:N477" si="225">SUM(O473:U473)</f>
        <v>0</v>
      </c>
      <c r="O473" s="399"/>
      <c r="P473" s="399"/>
      <c r="Q473" s="399"/>
      <c r="R473" s="399"/>
      <c r="S473" s="399"/>
      <c r="T473" s="399"/>
      <c r="U473" s="399"/>
      <c r="V473" s="163">
        <f t="shared" ref="V473:V477" si="226">SUM(X473:AA473)</f>
        <v>0</v>
      </c>
      <c r="W473" s="164" t="str">
        <f t="shared" si="217"/>
        <v/>
      </c>
      <c r="X473" s="163"/>
      <c r="Y473" s="163"/>
      <c r="Z473" s="163"/>
      <c r="AA473" s="163"/>
    </row>
    <row r="474" spans="1:27" ht="20.100000000000001" hidden="1" customHeight="1">
      <c r="A474" s="165">
        <v>200545</v>
      </c>
      <c r="B474" s="166" t="s">
        <v>242</v>
      </c>
      <c r="C474" s="157" t="s">
        <v>193</v>
      </c>
      <c r="D474" s="139">
        <v>5.04</v>
      </c>
      <c r="E474" s="139"/>
      <c r="F474" s="158"/>
      <c r="G474" s="159"/>
      <c r="H474" s="392">
        <f t="shared" si="223"/>
        <v>0</v>
      </c>
      <c r="I474" s="160"/>
      <c r="J474" s="161" t="str">
        <f t="array" ref="J474">IF(ISERROR(G474/I474),"",G474/I474)</f>
        <v/>
      </c>
      <c r="K474" s="162">
        <f t="array" ref="K474">IF(ISERROR(G474/L474),"",G474/L474)</f>
        <v>0</v>
      </c>
      <c r="L474" s="160">
        <v>22</v>
      </c>
      <c r="M474" s="140">
        <f t="shared" si="224"/>
        <v>0</v>
      </c>
      <c r="N474" s="161">
        <f t="shared" si="225"/>
        <v>0</v>
      </c>
      <c r="O474" s="399"/>
      <c r="P474" s="399"/>
      <c r="Q474" s="399"/>
      <c r="R474" s="399"/>
      <c r="S474" s="399"/>
      <c r="T474" s="399"/>
      <c r="U474" s="399"/>
      <c r="V474" s="163">
        <f t="shared" si="226"/>
        <v>0</v>
      </c>
      <c r="W474" s="164" t="str">
        <f t="shared" si="217"/>
        <v/>
      </c>
      <c r="X474" s="163"/>
      <c r="Y474" s="163"/>
      <c r="Z474" s="163"/>
      <c r="AA474" s="163"/>
    </row>
    <row r="475" spans="1:27" ht="20.100000000000001" hidden="1" customHeight="1">
      <c r="A475" s="165">
        <v>200546</v>
      </c>
      <c r="B475" s="166" t="s">
        <v>242</v>
      </c>
      <c r="C475" s="157" t="s">
        <v>211</v>
      </c>
      <c r="D475" s="139">
        <v>5.04</v>
      </c>
      <c r="E475" s="139"/>
      <c r="F475" s="158"/>
      <c r="G475" s="159"/>
      <c r="H475" s="392">
        <f t="shared" si="223"/>
        <v>0</v>
      </c>
      <c r="I475" s="160"/>
      <c r="J475" s="161" t="str">
        <f t="array" ref="J475">IF(ISERROR(G475/I475),"",G475/I475)</f>
        <v/>
      </c>
      <c r="K475" s="162">
        <f t="array" ref="K475">IF(ISERROR(G475/L475),"",G475/L475)</f>
        <v>0</v>
      </c>
      <c r="L475" s="160">
        <v>22</v>
      </c>
      <c r="M475" s="140">
        <f t="shared" si="224"/>
        <v>0</v>
      </c>
      <c r="N475" s="161">
        <f t="shared" si="225"/>
        <v>0</v>
      </c>
      <c r="O475" s="399"/>
      <c r="P475" s="399"/>
      <c r="Q475" s="399"/>
      <c r="R475" s="399"/>
      <c r="S475" s="399"/>
      <c r="T475" s="399"/>
      <c r="U475" s="399"/>
      <c r="V475" s="163">
        <f t="shared" si="226"/>
        <v>0</v>
      </c>
      <c r="W475" s="164" t="str">
        <f t="shared" si="217"/>
        <v/>
      </c>
      <c r="X475" s="163"/>
      <c r="Y475" s="163"/>
      <c r="Z475" s="163"/>
      <c r="AA475" s="163"/>
    </row>
    <row r="476" spans="1:27" ht="20.100000000000001" hidden="1" customHeight="1">
      <c r="A476" s="165">
        <v>200547</v>
      </c>
      <c r="B476" s="166" t="s">
        <v>242</v>
      </c>
      <c r="C476" s="157" t="s">
        <v>202</v>
      </c>
      <c r="D476" s="139">
        <v>5.04</v>
      </c>
      <c r="E476" s="139"/>
      <c r="F476" s="158"/>
      <c r="G476" s="159"/>
      <c r="H476" s="392">
        <f t="shared" si="223"/>
        <v>0</v>
      </c>
      <c r="I476" s="160"/>
      <c r="J476" s="161" t="str">
        <f t="array" ref="J476">IF(ISERROR(G476/I476),"",G476/I476)</f>
        <v/>
      </c>
      <c r="K476" s="162">
        <f t="array" ref="K476">IF(ISERROR(G476/L476),"",G476/L476)</f>
        <v>0</v>
      </c>
      <c r="L476" s="160">
        <v>22</v>
      </c>
      <c r="M476" s="140">
        <f t="shared" si="224"/>
        <v>0</v>
      </c>
      <c r="N476" s="161">
        <f t="shared" si="225"/>
        <v>0</v>
      </c>
      <c r="O476" s="399"/>
      <c r="P476" s="399"/>
      <c r="Q476" s="399"/>
      <c r="R476" s="399"/>
      <c r="S476" s="399"/>
      <c r="T476" s="399"/>
      <c r="U476" s="399"/>
      <c r="V476" s="163">
        <f t="shared" si="226"/>
        <v>0</v>
      </c>
      <c r="W476" s="164" t="str">
        <f t="shared" si="217"/>
        <v/>
      </c>
      <c r="X476" s="163"/>
      <c r="Y476" s="163"/>
      <c r="Z476" s="163"/>
      <c r="AA476" s="163"/>
    </row>
    <row r="477" spans="1:27" ht="20.100000000000001" hidden="1" customHeight="1">
      <c r="A477" s="165">
        <v>200548</v>
      </c>
      <c r="B477" s="166" t="s">
        <v>242</v>
      </c>
      <c r="C477" s="157" t="s">
        <v>243</v>
      </c>
      <c r="D477" s="139">
        <v>5.04</v>
      </c>
      <c r="E477" s="139"/>
      <c r="F477" s="158"/>
      <c r="G477" s="159"/>
      <c r="H477" s="392">
        <f t="shared" si="223"/>
        <v>0</v>
      </c>
      <c r="I477" s="160"/>
      <c r="J477" s="161" t="str">
        <f t="array" ref="J477">IF(ISERROR(G477/I477),"",G477/I477)</f>
        <v/>
      </c>
      <c r="K477" s="162">
        <f t="array" ref="K477">IF(ISERROR(G477/L477),"",G477/L477)</f>
        <v>0</v>
      </c>
      <c r="L477" s="160">
        <v>22</v>
      </c>
      <c r="M477" s="140">
        <f t="shared" si="224"/>
        <v>0</v>
      </c>
      <c r="N477" s="161">
        <f t="shared" si="225"/>
        <v>0</v>
      </c>
      <c r="O477" s="399"/>
      <c r="P477" s="399"/>
      <c r="Q477" s="399"/>
      <c r="R477" s="399"/>
      <c r="S477" s="399"/>
      <c r="T477" s="399"/>
      <c r="U477" s="399"/>
      <c r="V477" s="163">
        <f t="shared" si="226"/>
        <v>0</v>
      </c>
      <c r="W477" s="164" t="str">
        <f t="shared" si="217"/>
        <v/>
      </c>
      <c r="X477" s="163"/>
      <c r="Y477" s="163"/>
      <c r="Z477" s="163"/>
      <c r="AA477" s="163"/>
    </row>
    <row r="478" spans="1:27" ht="20.100000000000001" hidden="1" customHeight="1">
      <c r="A478" s="165">
        <v>201407</v>
      </c>
      <c r="B478" s="166" t="s">
        <v>475</v>
      </c>
      <c r="C478" s="232" t="s">
        <v>477</v>
      </c>
      <c r="D478" s="139">
        <v>5.04</v>
      </c>
      <c r="E478" s="139"/>
      <c r="F478" s="158"/>
      <c r="G478" s="159"/>
      <c r="H478" s="392"/>
      <c r="I478" s="160"/>
      <c r="J478" s="161"/>
      <c r="K478" s="162"/>
      <c r="L478" s="160"/>
      <c r="M478" s="140"/>
      <c r="N478" s="161"/>
      <c r="O478" s="399"/>
      <c r="P478" s="399"/>
      <c r="Q478" s="399"/>
      <c r="R478" s="399"/>
      <c r="S478" s="399"/>
      <c r="T478" s="399"/>
      <c r="U478" s="399"/>
      <c r="V478" s="163"/>
      <c r="W478" s="164"/>
      <c r="X478" s="163"/>
      <c r="Y478" s="163"/>
      <c r="Z478" s="163"/>
      <c r="AA478" s="163"/>
    </row>
    <row r="479" spans="1:27" ht="20.100000000000001" hidden="1" customHeight="1">
      <c r="A479" s="165">
        <v>200549</v>
      </c>
      <c r="B479" s="166" t="s">
        <v>242</v>
      </c>
      <c r="C479" s="157" t="s">
        <v>188</v>
      </c>
      <c r="D479" s="139">
        <v>5.04</v>
      </c>
      <c r="E479" s="139"/>
      <c r="F479" s="158"/>
      <c r="G479" s="159"/>
      <c r="H479" s="392">
        <f t="shared" ref="H479" si="227">D479*G479</f>
        <v>0</v>
      </c>
      <c r="I479" s="160"/>
      <c r="J479" s="161" t="str">
        <f t="array" ref="J479">IF(ISERROR(G479/I479),"",G479/I479)</f>
        <v/>
      </c>
      <c r="K479" s="162">
        <f t="array" ref="K479">IF(ISERROR(G479/L479),"",G479/L479)</f>
        <v>0</v>
      </c>
      <c r="L479" s="160">
        <v>22</v>
      </c>
      <c r="M479" s="140">
        <f t="shared" ref="M479" si="228">IF(ISERROR(I479-K479),"",I479-K479)</f>
        <v>0</v>
      </c>
      <c r="N479" s="161">
        <f t="shared" ref="N479" si="229">SUM(O479:U479)</f>
        <v>0</v>
      </c>
      <c r="O479" s="399"/>
      <c r="P479" s="399"/>
      <c r="Q479" s="399"/>
      <c r="R479" s="399"/>
      <c r="S479" s="399"/>
      <c r="T479" s="399"/>
      <c r="U479" s="399"/>
      <c r="V479" s="163">
        <f t="shared" ref="V479" si="230">SUM(X479:AA479)</f>
        <v>0</v>
      </c>
      <c r="W479" s="164" t="str">
        <f t="shared" ref="W479:W484" si="231">IF(ISERROR(V479/G479),"",V479/G479)</f>
        <v/>
      </c>
      <c r="X479" s="163"/>
      <c r="Y479" s="163"/>
      <c r="Z479" s="163"/>
      <c r="AA479" s="163"/>
    </row>
    <row r="480" spans="1:27" ht="20.100000000000001" hidden="1" customHeight="1">
      <c r="A480" s="465" t="s">
        <v>244</v>
      </c>
      <c r="B480" s="466"/>
      <c r="C480" s="400" t="s">
        <v>209</v>
      </c>
      <c r="D480" s="177"/>
      <c r="E480" s="177"/>
      <c r="F480" s="178"/>
      <c r="G480" s="179">
        <f>SUM(G473:G479)</f>
        <v>0</v>
      </c>
      <c r="H480" s="180">
        <f>SUM(H473:H479)</f>
        <v>0</v>
      </c>
      <c r="I480" s="180">
        <f>SUM(I473:I479)</f>
        <v>0</v>
      </c>
      <c r="J480" s="161" t="str">
        <f t="array" ref="J480">IF(ISERROR(G480/I480),"",G480/I480)</f>
        <v/>
      </c>
      <c r="K480" s="180">
        <f>SUM(K473:K479)</f>
        <v>0</v>
      </c>
      <c r="L480" s="181"/>
      <c r="M480" s="185">
        <f>SUM(M473:M479)</f>
        <v>0</v>
      </c>
      <c r="N480" s="180">
        <f>SUM(N473:N479)</f>
        <v>0</v>
      </c>
      <c r="O480" s="182">
        <f>SUM(O473:O479)</f>
        <v>0</v>
      </c>
      <c r="P480" s="182">
        <f>SUM(P473:P479)</f>
        <v>0</v>
      </c>
      <c r="Q480" s="182">
        <f>SUM(Q473:Q479)</f>
        <v>0</v>
      </c>
      <c r="R480" s="182"/>
      <c r="S480" s="182">
        <f>SUM(S473:S479)</f>
        <v>0</v>
      </c>
      <c r="T480" s="182">
        <f>SUM(T473:T479)</f>
        <v>0</v>
      </c>
      <c r="U480" s="182">
        <f>SUM(U473:U479)</f>
        <v>0</v>
      </c>
      <c r="V480" s="183">
        <f>SUM(V473:V479)</f>
        <v>0</v>
      </c>
      <c r="W480" s="164" t="str">
        <f t="shared" si="231"/>
        <v/>
      </c>
      <c r="X480" s="183">
        <f>SUM(X473:X479)</f>
        <v>0</v>
      </c>
      <c r="Y480" s="183">
        <f>SUM(Y473:Y479)</f>
        <v>0</v>
      </c>
      <c r="Z480" s="183">
        <f>SUM(Z473:Z479)</f>
        <v>0</v>
      </c>
      <c r="AA480" s="183">
        <f>SUM(AA473:AA479)</f>
        <v>0</v>
      </c>
    </row>
    <row r="481" spans="1:27" ht="20.100000000000001" hidden="1" customHeight="1">
      <c r="A481" s="157">
        <v>200112</v>
      </c>
      <c r="B481" s="175" t="s">
        <v>245</v>
      </c>
      <c r="C481" s="397"/>
      <c r="D481" s="139">
        <v>3.65</v>
      </c>
      <c r="E481" s="139"/>
      <c r="F481" s="189"/>
      <c r="G481" s="159"/>
      <c r="H481" s="392">
        <f t="shared" ref="H481:H485" si="232">D481*G481</f>
        <v>0</v>
      </c>
      <c r="I481" s="160"/>
      <c r="J481" s="161" t="str">
        <f t="array" ref="J481">IF(ISERROR(G481/I481),"",G481/I481)</f>
        <v/>
      </c>
      <c r="K481" s="392">
        <f t="array" ref="K481">IF(ISERROR(G481/L481),"",G481/L481)</f>
        <v>0</v>
      </c>
      <c r="L481" s="160">
        <v>5</v>
      </c>
      <c r="M481" s="140">
        <f t="shared" ref="M481:M484" si="233">IF(ISERROR(I481-K481),"",I481-K481)</f>
        <v>0</v>
      </c>
      <c r="N481" s="161">
        <f t="shared" ref="N481:N484" si="234">SUM(O481:U481)</f>
        <v>0</v>
      </c>
      <c r="O481" s="399"/>
      <c r="P481" s="399"/>
      <c r="Q481" s="399"/>
      <c r="R481" s="399"/>
      <c r="S481" s="399"/>
      <c r="T481" s="399"/>
      <c r="U481" s="399"/>
      <c r="V481" s="163">
        <f t="shared" ref="V481:V484" si="235">SUM(X481:AA481)</f>
        <v>0</v>
      </c>
      <c r="W481" s="164" t="str">
        <f t="shared" si="231"/>
        <v/>
      </c>
      <c r="X481" s="163"/>
      <c r="Y481" s="163"/>
      <c r="Z481" s="163"/>
      <c r="AA481" s="163"/>
    </row>
    <row r="482" spans="1:27" ht="20.100000000000001" customHeight="1">
      <c r="A482" s="157">
        <v>200116</v>
      </c>
      <c r="B482" s="175" t="s">
        <v>246</v>
      </c>
      <c r="C482" s="397"/>
      <c r="D482" s="139">
        <v>6.58</v>
      </c>
      <c r="E482" s="139"/>
      <c r="F482" s="158"/>
      <c r="G482" s="159"/>
      <c r="H482" s="392">
        <f t="shared" si="232"/>
        <v>0</v>
      </c>
      <c r="I482" s="160"/>
      <c r="J482" s="161" t="str">
        <f t="array" ref="J482">IF(ISERROR(G482/I482),"",G482/I482)</f>
        <v/>
      </c>
      <c r="K482" s="162">
        <f t="array" ref="K482">IF(ISERROR(G482/L482),"",G482/L482)</f>
        <v>0</v>
      </c>
      <c r="L482" s="160">
        <v>5</v>
      </c>
      <c r="M482" s="140">
        <f t="shared" si="233"/>
        <v>0</v>
      </c>
      <c r="N482" s="161">
        <f t="shared" si="234"/>
        <v>0</v>
      </c>
      <c r="O482" s="399"/>
      <c r="P482" s="399"/>
      <c r="Q482" s="399"/>
      <c r="R482" s="399"/>
      <c r="S482" s="399"/>
      <c r="T482" s="399"/>
      <c r="U482" s="399"/>
      <c r="V482" s="163">
        <f t="shared" si="235"/>
        <v>0</v>
      </c>
      <c r="W482" s="164" t="str">
        <f t="shared" si="231"/>
        <v/>
      </c>
      <c r="X482" s="163"/>
      <c r="Y482" s="163"/>
      <c r="Z482" s="163"/>
      <c r="AA482" s="163"/>
    </row>
    <row r="483" spans="1:27" ht="20.100000000000001" hidden="1" customHeight="1">
      <c r="A483" s="157">
        <v>200120</v>
      </c>
      <c r="B483" s="175" t="s">
        <v>247</v>
      </c>
      <c r="C483" s="397"/>
      <c r="D483" s="139">
        <v>7.8</v>
      </c>
      <c r="E483" s="139"/>
      <c r="F483" s="158"/>
      <c r="G483" s="159"/>
      <c r="H483" s="392">
        <f t="shared" si="232"/>
        <v>0</v>
      </c>
      <c r="I483" s="160"/>
      <c r="J483" s="161" t="str">
        <f t="array" ref="J483">IF(ISERROR(G483/I483),"",G483/I483)</f>
        <v/>
      </c>
      <c r="K483" s="162">
        <f t="array" ref="K483">IF(ISERROR(G483/L483),"",G483/L483)</f>
        <v>0</v>
      </c>
      <c r="L483" s="160">
        <v>4.5999999999999996</v>
      </c>
      <c r="M483" s="140">
        <f t="shared" si="233"/>
        <v>0</v>
      </c>
      <c r="N483" s="161">
        <f t="shared" si="234"/>
        <v>0</v>
      </c>
      <c r="O483" s="399"/>
      <c r="P483" s="399"/>
      <c r="Q483" s="399"/>
      <c r="R483" s="399"/>
      <c r="S483" s="399"/>
      <c r="T483" s="399"/>
      <c r="U483" s="399"/>
      <c r="V483" s="163">
        <f t="shared" si="235"/>
        <v>0</v>
      </c>
      <c r="W483" s="164" t="str">
        <f t="shared" si="231"/>
        <v/>
      </c>
      <c r="X483" s="163"/>
      <c r="Y483" s="163"/>
      <c r="Z483" s="163"/>
      <c r="AA483" s="163"/>
    </row>
    <row r="484" spans="1:27" ht="20.100000000000001" hidden="1" customHeight="1">
      <c r="A484" s="157">
        <v>200528</v>
      </c>
      <c r="B484" s="175" t="s">
        <v>248</v>
      </c>
      <c r="C484" s="397"/>
      <c r="D484" s="139">
        <v>4.4000000000000004</v>
      </c>
      <c r="E484" s="139"/>
      <c r="F484" s="158"/>
      <c r="G484" s="159"/>
      <c r="H484" s="392">
        <f t="shared" si="232"/>
        <v>0</v>
      </c>
      <c r="I484" s="160"/>
      <c r="J484" s="161" t="str">
        <f t="array" ref="J484">IF(ISERROR(G484/I484),"",G484/I484)</f>
        <v/>
      </c>
      <c r="K484" s="162">
        <f t="array" ref="K484">IF(ISERROR(G484/L484),"",G484/L484)</f>
        <v>0</v>
      </c>
      <c r="L484" s="160">
        <v>5.8</v>
      </c>
      <c r="M484" s="140">
        <f t="shared" si="233"/>
        <v>0</v>
      </c>
      <c r="N484" s="161">
        <f t="shared" si="234"/>
        <v>0</v>
      </c>
      <c r="O484" s="399"/>
      <c r="P484" s="399"/>
      <c r="Q484" s="399"/>
      <c r="R484" s="399"/>
      <c r="S484" s="399"/>
      <c r="T484" s="399"/>
      <c r="U484" s="399"/>
      <c r="V484" s="163">
        <f t="shared" si="235"/>
        <v>0</v>
      </c>
      <c r="W484" s="164" t="str">
        <f t="shared" si="231"/>
        <v/>
      </c>
      <c r="X484" s="163"/>
      <c r="Y484" s="163"/>
      <c r="Z484" s="163"/>
      <c r="AA484" s="163"/>
    </row>
    <row r="485" spans="1:27" ht="20.100000000000001" hidden="1" customHeight="1">
      <c r="A485" s="157">
        <v>201067</v>
      </c>
      <c r="B485" s="175" t="s">
        <v>368</v>
      </c>
      <c r="C485" s="233" t="s">
        <v>396</v>
      </c>
      <c r="D485" s="139"/>
      <c r="E485" s="139"/>
      <c r="F485" s="158"/>
      <c r="G485" s="159"/>
      <c r="H485" s="392">
        <f t="shared" si="232"/>
        <v>0</v>
      </c>
      <c r="I485" s="160"/>
      <c r="J485" s="161"/>
      <c r="K485" s="162"/>
      <c r="L485" s="160"/>
      <c r="M485" s="140"/>
      <c r="N485" s="161"/>
      <c r="O485" s="399"/>
      <c r="P485" s="399"/>
      <c r="Q485" s="399"/>
      <c r="R485" s="399"/>
      <c r="S485" s="399"/>
      <c r="T485" s="399"/>
      <c r="U485" s="399"/>
      <c r="V485" s="163"/>
      <c r="W485" s="164"/>
      <c r="X485" s="163"/>
      <c r="Y485" s="163"/>
      <c r="Z485" s="163"/>
      <c r="AA485" s="163"/>
    </row>
    <row r="486" spans="1:27" ht="20.100000000000001" hidden="1" customHeight="1">
      <c r="A486" s="157">
        <v>201062</v>
      </c>
      <c r="B486" s="158" t="s">
        <v>379</v>
      </c>
      <c r="C486" s="397"/>
      <c r="D486" s="139"/>
      <c r="E486" s="139"/>
      <c r="F486" s="158"/>
      <c r="G486" s="159"/>
      <c r="H486" s="392"/>
      <c r="I486" s="160"/>
      <c r="J486" s="161"/>
      <c r="K486" s="162"/>
      <c r="L486" s="160">
        <v>6</v>
      </c>
      <c r="M486" s="140"/>
      <c r="N486" s="161"/>
      <c r="O486" s="399"/>
      <c r="P486" s="399"/>
      <c r="Q486" s="399"/>
      <c r="R486" s="399"/>
      <c r="S486" s="399"/>
      <c r="T486" s="399"/>
      <c r="U486" s="399"/>
      <c r="V486" s="163"/>
      <c r="W486" s="164"/>
      <c r="X486" s="163"/>
      <c r="Y486" s="163"/>
      <c r="Z486" s="163"/>
      <c r="AA486" s="163"/>
    </row>
    <row r="487" spans="1:27" ht="20.100000000000001" hidden="1" customHeight="1">
      <c r="A487" s="190">
        <v>200298</v>
      </c>
      <c r="B487" s="397" t="s">
        <v>249</v>
      </c>
      <c r="C487" s="397" t="s">
        <v>186</v>
      </c>
      <c r="D487" s="139">
        <v>6.04</v>
      </c>
      <c r="E487" s="139"/>
      <c r="F487" s="158"/>
      <c r="G487" s="159"/>
      <c r="H487" s="392">
        <f t="shared" ref="H487:H491" si="236">D487*G487</f>
        <v>0</v>
      </c>
      <c r="I487" s="160"/>
      <c r="J487" s="161" t="str">
        <f t="array" ref="J487">IF(ISERROR(G487/I487),"",G487/I487)</f>
        <v/>
      </c>
      <c r="K487" s="162">
        <f t="array" ref="K487">IF(ISERROR(G487/L487),"",G487/L487)</f>
        <v>0</v>
      </c>
      <c r="L487" s="160">
        <v>6</v>
      </c>
      <c r="M487" s="140">
        <f t="shared" ref="M487:M491" si="237">IF(ISERROR(I487-K487),"",I487-K487)</f>
        <v>0</v>
      </c>
      <c r="N487" s="161">
        <f t="shared" ref="N487:N491" si="238">SUM(O487:U487)</f>
        <v>0</v>
      </c>
      <c r="O487" s="399"/>
      <c r="P487" s="399"/>
      <c r="Q487" s="399"/>
      <c r="R487" s="399"/>
      <c r="S487" s="399"/>
      <c r="T487" s="399"/>
      <c r="U487" s="399"/>
      <c r="V487" s="163">
        <f t="shared" ref="V487:V491" si="239">SUM(X487:AA487)</f>
        <v>0</v>
      </c>
      <c r="W487" s="164" t="str">
        <f t="shared" ref="W487:W491" si="240">IF(ISERROR(V487/G487),"",V487/G487)</f>
        <v/>
      </c>
      <c r="X487" s="163"/>
      <c r="Y487" s="163"/>
      <c r="Z487" s="163"/>
      <c r="AA487" s="163"/>
    </row>
    <row r="488" spans="1:27" ht="20.100000000000001" hidden="1" customHeight="1">
      <c r="A488" s="190">
        <v>200299</v>
      </c>
      <c r="B488" s="397" t="s">
        <v>249</v>
      </c>
      <c r="C488" s="397" t="s">
        <v>193</v>
      </c>
      <c r="D488" s="139">
        <v>6.04</v>
      </c>
      <c r="E488" s="139"/>
      <c r="F488" s="158"/>
      <c r="G488" s="159"/>
      <c r="H488" s="392">
        <f t="shared" si="236"/>
        <v>0</v>
      </c>
      <c r="I488" s="160"/>
      <c r="J488" s="161" t="str">
        <f t="array" ref="J488">IF(ISERROR(G488/I488),"",G488/I488)</f>
        <v/>
      </c>
      <c r="K488" s="162">
        <f t="array" ref="K488">IF(ISERROR(G488/L488),"",G488/L488)</f>
        <v>0</v>
      </c>
      <c r="L488" s="160">
        <v>6</v>
      </c>
      <c r="M488" s="140">
        <f t="shared" si="237"/>
        <v>0</v>
      </c>
      <c r="N488" s="161">
        <f t="shared" si="238"/>
        <v>0</v>
      </c>
      <c r="O488" s="399"/>
      <c r="P488" s="399"/>
      <c r="Q488" s="399"/>
      <c r="R488" s="399"/>
      <c r="S488" s="399"/>
      <c r="T488" s="399"/>
      <c r="U488" s="399"/>
      <c r="V488" s="163">
        <f t="shared" si="239"/>
        <v>0</v>
      </c>
      <c r="W488" s="164" t="str">
        <f t="shared" si="240"/>
        <v/>
      </c>
      <c r="X488" s="163"/>
      <c r="Y488" s="163"/>
      <c r="Z488" s="163"/>
      <c r="AA488" s="163"/>
    </row>
    <row r="489" spans="1:27" ht="20.100000000000001" customHeight="1">
      <c r="A489" s="190">
        <v>201492</v>
      </c>
      <c r="B489" s="416" t="s">
        <v>479</v>
      </c>
      <c r="C489" s="416" t="s">
        <v>186</v>
      </c>
      <c r="D489" s="139"/>
      <c r="E489" s="139"/>
      <c r="F489" s="158"/>
      <c r="G489" s="159"/>
      <c r="H489" s="418"/>
      <c r="I489" s="160"/>
      <c r="J489" s="161"/>
      <c r="K489" s="162"/>
      <c r="L489" s="160"/>
      <c r="M489" s="140"/>
      <c r="N489" s="161"/>
      <c r="O489" s="417"/>
      <c r="P489" s="417"/>
      <c r="Q489" s="417"/>
      <c r="R489" s="417"/>
      <c r="S489" s="417"/>
      <c r="T489" s="417"/>
      <c r="U489" s="417"/>
      <c r="V489" s="163"/>
      <c r="W489" s="164"/>
      <c r="X489" s="163"/>
      <c r="Y489" s="163"/>
      <c r="Z489" s="163"/>
      <c r="AA489" s="163"/>
    </row>
    <row r="490" spans="1:27" ht="20.100000000000001" customHeight="1">
      <c r="A490" s="190">
        <v>201491</v>
      </c>
      <c r="B490" s="416" t="s">
        <v>479</v>
      </c>
      <c r="C490" s="416" t="s">
        <v>193</v>
      </c>
      <c r="D490" s="139"/>
      <c r="E490" s="139"/>
      <c r="F490" s="158"/>
      <c r="G490" s="159"/>
      <c r="H490" s="418"/>
      <c r="I490" s="160"/>
      <c r="J490" s="161"/>
      <c r="K490" s="162"/>
      <c r="L490" s="160"/>
      <c r="M490" s="140"/>
      <c r="N490" s="161"/>
      <c r="O490" s="417"/>
      <c r="P490" s="417"/>
      <c r="Q490" s="417"/>
      <c r="R490" s="417"/>
      <c r="S490" s="417"/>
      <c r="T490" s="417"/>
      <c r="U490" s="417"/>
      <c r="V490" s="163"/>
      <c r="W490" s="164"/>
      <c r="X490" s="163"/>
      <c r="Y490" s="163"/>
      <c r="Z490" s="163"/>
      <c r="AA490" s="163"/>
    </row>
    <row r="491" spans="1:27" ht="20.100000000000001" hidden="1" customHeight="1">
      <c r="A491" s="157">
        <v>200948</v>
      </c>
      <c r="B491" s="391" t="s">
        <v>251</v>
      </c>
      <c r="C491" s="157"/>
      <c r="D491" s="139">
        <f>78*120/1000</f>
        <v>9.36</v>
      </c>
      <c r="E491" s="139"/>
      <c r="F491" s="158"/>
      <c r="G491" s="159"/>
      <c r="H491" s="392">
        <f t="shared" si="236"/>
        <v>0</v>
      </c>
      <c r="I491" s="160"/>
      <c r="J491" s="161" t="str">
        <f t="array" ref="J491">IF(ISERROR(G491/I491),"",G491/I491)</f>
        <v/>
      </c>
      <c r="K491" s="162">
        <f t="array" ref="K491">IF(ISERROR(G491/L491),"",G491/L491)</f>
        <v>0</v>
      </c>
      <c r="L491" s="160">
        <v>7.5</v>
      </c>
      <c r="M491" s="140">
        <f t="shared" si="237"/>
        <v>0</v>
      </c>
      <c r="N491" s="161">
        <f t="shared" si="238"/>
        <v>0</v>
      </c>
      <c r="O491" s="399"/>
      <c r="P491" s="399"/>
      <c r="Q491" s="399"/>
      <c r="R491" s="399"/>
      <c r="S491" s="399"/>
      <c r="T491" s="399"/>
      <c r="U491" s="399"/>
      <c r="V491" s="163">
        <f t="shared" si="239"/>
        <v>0</v>
      </c>
      <c r="W491" s="164" t="str">
        <f t="shared" si="240"/>
        <v/>
      </c>
      <c r="X491" s="163"/>
      <c r="Y491" s="163"/>
      <c r="Z491" s="163"/>
      <c r="AA491" s="163"/>
    </row>
    <row r="492" spans="1:27" ht="20.100000000000001" hidden="1" customHeight="1">
      <c r="A492" s="157">
        <v>201012</v>
      </c>
      <c r="B492" s="253" t="s">
        <v>397</v>
      </c>
      <c r="C492" s="157"/>
      <c r="D492" s="139"/>
      <c r="E492" s="139"/>
      <c r="F492" s="158"/>
      <c r="G492" s="159"/>
      <c r="H492" s="392"/>
      <c r="I492" s="160"/>
      <c r="J492" s="161"/>
      <c r="K492" s="162"/>
      <c r="L492" s="160"/>
      <c r="M492" s="140"/>
      <c r="N492" s="161"/>
      <c r="O492" s="399"/>
      <c r="P492" s="399"/>
      <c r="Q492" s="399"/>
      <c r="R492" s="399"/>
      <c r="S492" s="399"/>
      <c r="T492" s="399"/>
      <c r="U492" s="399"/>
      <c r="V492" s="163"/>
      <c r="W492" s="164"/>
      <c r="X492" s="163"/>
      <c r="Y492" s="163"/>
      <c r="Z492" s="163"/>
      <c r="AA492" s="163"/>
    </row>
    <row r="493" spans="1:27" ht="20.100000000000001" hidden="1" customHeight="1">
      <c r="A493" s="157">
        <v>201370</v>
      </c>
      <c r="B493" s="253" t="s">
        <v>450</v>
      </c>
      <c r="C493" s="157"/>
      <c r="D493" s="139"/>
      <c r="E493" s="139"/>
      <c r="F493" s="158"/>
      <c r="G493" s="159"/>
      <c r="H493" s="392"/>
      <c r="I493" s="160"/>
      <c r="J493" s="161"/>
      <c r="K493" s="162"/>
      <c r="L493" s="160"/>
      <c r="M493" s="140"/>
      <c r="N493" s="161"/>
      <c r="O493" s="399"/>
      <c r="P493" s="399"/>
      <c r="Q493" s="399"/>
      <c r="R493" s="399"/>
      <c r="S493" s="399"/>
      <c r="T493" s="399"/>
      <c r="U493" s="399"/>
      <c r="V493" s="163"/>
      <c r="W493" s="164"/>
      <c r="X493" s="163"/>
      <c r="Y493" s="163"/>
      <c r="Z493" s="163"/>
      <c r="AA493" s="163"/>
    </row>
    <row r="494" spans="1:27" ht="20.100000000000001" hidden="1" customHeight="1">
      <c r="A494" s="157">
        <v>201010</v>
      </c>
      <c r="B494" s="391" t="s">
        <v>252</v>
      </c>
      <c r="C494" s="157"/>
      <c r="D494" s="139">
        <v>4.5</v>
      </c>
      <c r="E494" s="139"/>
      <c r="F494" s="158"/>
      <c r="G494" s="159"/>
      <c r="H494" s="392"/>
      <c r="I494" s="160"/>
      <c r="J494" s="161"/>
      <c r="K494" s="162"/>
      <c r="L494" s="160"/>
      <c r="M494" s="140"/>
      <c r="N494" s="161"/>
      <c r="O494" s="399"/>
      <c r="P494" s="399"/>
      <c r="Q494" s="399"/>
      <c r="R494" s="399"/>
      <c r="S494" s="399"/>
      <c r="T494" s="399"/>
      <c r="U494" s="399"/>
      <c r="V494" s="163"/>
      <c r="W494" s="164"/>
      <c r="X494" s="163"/>
      <c r="Y494" s="163"/>
      <c r="Z494" s="163"/>
      <c r="AA494" s="163"/>
    </row>
    <row r="495" spans="1:27" ht="20.100000000000001" hidden="1" customHeight="1">
      <c r="A495" s="157">
        <v>201011</v>
      </c>
      <c r="B495" s="391" t="s">
        <v>253</v>
      </c>
      <c r="C495" s="157"/>
      <c r="D495" s="139">
        <v>4.5</v>
      </c>
      <c r="E495" s="139"/>
      <c r="F495" s="158"/>
      <c r="G495" s="159"/>
      <c r="H495" s="392"/>
      <c r="I495" s="160"/>
      <c r="J495" s="161"/>
      <c r="K495" s="162"/>
      <c r="L495" s="160"/>
      <c r="M495" s="140"/>
      <c r="N495" s="161"/>
      <c r="O495" s="399"/>
      <c r="P495" s="399"/>
      <c r="Q495" s="399"/>
      <c r="R495" s="399"/>
      <c r="S495" s="399"/>
      <c r="T495" s="399"/>
      <c r="U495" s="399"/>
      <c r="V495" s="163"/>
      <c r="W495" s="164"/>
      <c r="X495" s="163"/>
      <c r="Y495" s="163"/>
      <c r="Z495" s="163"/>
      <c r="AA495" s="163"/>
    </row>
    <row r="496" spans="1:27" ht="20.100000000000001" customHeight="1">
      <c r="A496" s="465" t="s">
        <v>254</v>
      </c>
      <c r="B496" s="466"/>
      <c r="C496" s="400" t="s">
        <v>209</v>
      </c>
      <c r="D496" s="177"/>
      <c r="E496" s="177"/>
      <c r="F496" s="178"/>
      <c r="G496" s="179">
        <f>SUM(G481:G495)</f>
        <v>0</v>
      </c>
      <c r="H496" s="180">
        <f>SUM(H481:H491)</f>
        <v>0</v>
      </c>
      <c r="I496" s="180">
        <f>SUM(I481:I495)</f>
        <v>0</v>
      </c>
      <c r="J496" s="161" t="str">
        <f t="array" ref="J496">IF(ISERROR(G496/I496),"",G496/I496)</f>
        <v/>
      </c>
      <c r="K496" s="180">
        <f>SUM(K481:K491)</f>
        <v>0</v>
      </c>
      <c r="L496" s="181"/>
      <c r="M496" s="185">
        <f t="shared" ref="M496:AA496" si="241">SUM(M481:M491)</f>
        <v>0</v>
      </c>
      <c r="N496" s="180">
        <f t="shared" si="241"/>
        <v>0</v>
      </c>
      <c r="O496" s="182">
        <f t="shared" si="241"/>
        <v>0</v>
      </c>
      <c r="P496" s="182">
        <f t="shared" si="241"/>
        <v>0</v>
      </c>
      <c r="Q496" s="182">
        <f t="shared" si="241"/>
        <v>0</v>
      </c>
      <c r="R496" s="182">
        <f t="shared" si="241"/>
        <v>0</v>
      </c>
      <c r="S496" s="182">
        <f t="shared" si="241"/>
        <v>0</v>
      </c>
      <c r="T496" s="182">
        <f t="shared" si="241"/>
        <v>0</v>
      </c>
      <c r="U496" s="182">
        <f t="shared" si="241"/>
        <v>0</v>
      </c>
      <c r="V496" s="183">
        <f t="shared" si="241"/>
        <v>0</v>
      </c>
      <c r="W496" s="164">
        <f t="shared" si="241"/>
        <v>0</v>
      </c>
      <c r="X496" s="183">
        <f t="shared" si="241"/>
        <v>0</v>
      </c>
      <c r="Y496" s="183">
        <f t="shared" si="241"/>
        <v>0</v>
      </c>
      <c r="Z496" s="183">
        <f t="shared" si="241"/>
        <v>0</v>
      </c>
      <c r="AA496" s="183">
        <f t="shared" si="241"/>
        <v>0</v>
      </c>
    </row>
    <row r="497" spans="1:27" ht="20.100000000000001" customHeight="1">
      <c r="A497" s="467" t="s">
        <v>256</v>
      </c>
      <c r="B497" s="468"/>
      <c r="C497" s="468"/>
      <c r="D497" s="468"/>
      <c r="E497" s="468"/>
      <c r="F497" s="469"/>
      <c r="G497" s="191">
        <f>SUM(G363,G421,G456,G472,G480,G496)</f>
        <v>0</v>
      </c>
      <c r="H497" s="191">
        <f>SUM(H363,H421,H456,H472,H480,H496)</f>
        <v>0</v>
      </c>
      <c r="I497" s="191">
        <f>SUM(I363,I421,I456,I472,I480,I496)</f>
        <v>0</v>
      </c>
      <c r="J497" s="192" t="str">
        <f t="array" ref="J497">IF(ISERROR(G497/I497),"",G497/I497)</f>
        <v/>
      </c>
      <c r="K497" s="191">
        <f>SUM(K363,K421,K456,K472,K480,K496)</f>
        <v>0</v>
      </c>
      <c r="L497" s="192" t="str">
        <f>IF(ISERROR(G497/K497),"",G497/K497)</f>
        <v/>
      </c>
      <c r="M497" s="191">
        <f t="shared" ref="M497:V497" si="242">SUM(M363,M421,M456,M472,M480,M496)</f>
        <v>0</v>
      </c>
      <c r="N497" s="191">
        <f t="shared" si="242"/>
        <v>0</v>
      </c>
      <c r="O497" s="191">
        <f t="shared" si="242"/>
        <v>0</v>
      </c>
      <c r="P497" s="191">
        <f t="shared" si="242"/>
        <v>0</v>
      </c>
      <c r="Q497" s="191">
        <f t="shared" si="242"/>
        <v>0</v>
      </c>
      <c r="R497" s="191">
        <f t="shared" si="242"/>
        <v>0</v>
      </c>
      <c r="S497" s="191">
        <f t="shared" si="242"/>
        <v>0</v>
      </c>
      <c r="T497" s="191">
        <f t="shared" si="242"/>
        <v>0</v>
      </c>
      <c r="U497" s="191">
        <f t="shared" si="242"/>
        <v>0</v>
      </c>
      <c r="V497" s="191">
        <f t="shared" si="242"/>
        <v>0</v>
      </c>
      <c r="W497" s="193" t="str">
        <f t="shared" ref="W497" si="243">IF(ISERROR(V497/G497),"",V497/G497)</f>
        <v/>
      </c>
      <c r="X497" s="191">
        <f>SUM(X363,X421,X456,X472,X480,X496)</f>
        <v>0</v>
      </c>
      <c r="Y497" s="191">
        <f>SUM(Y363,Y421,Y456,Y472,Y480,Y496)</f>
        <v>0</v>
      </c>
      <c r="Z497" s="191">
        <f>SUM(Z363,Z421,Z456,Z472,Z480,Z496)</f>
        <v>0</v>
      </c>
      <c r="AA497" s="191">
        <f>SUM(AA363,AA421,AA456,AA472,AA480,AA496)</f>
        <v>0</v>
      </c>
    </row>
    <row r="498" spans="1:27" ht="20.100000000000001" customHeight="1">
      <c r="A498" s="470" t="s">
        <v>257</v>
      </c>
      <c r="B498" s="393" t="s">
        <v>258</v>
      </c>
      <c r="C498" s="473" t="s">
        <v>259</v>
      </c>
      <c r="D498" s="474"/>
      <c r="E498" s="475" t="s">
        <v>260</v>
      </c>
      <c r="F498" s="475"/>
      <c r="G498" s="478" t="s">
        <v>261</v>
      </c>
      <c r="H498" s="478"/>
      <c r="I498" s="475" t="s">
        <v>262</v>
      </c>
      <c r="J498" s="475"/>
      <c r="K498" s="475" t="s">
        <v>263</v>
      </c>
      <c r="L498" s="475"/>
      <c r="M498" s="475" t="s">
        <v>264</v>
      </c>
      <c r="N498" s="475"/>
      <c r="O498" s="475" t="s">
        <v>265</v>
      </c>
      <c r="P498" s="478" t="s">
        <v>266</v>
      </c>
      <c r="Q498" s="478"/>
      <c r="R498" s="478" t="s">
        <v>263</v>
      </c>
      <c r="S498" s="478"/>
      <c r="T498" s="478" t="s">
        <v>267</v>
      </c>
      <c r="U498" s="478"/>
      <c r="V498" s="478" t="s">
        <v>268</v>
      </c>
      <c r="W498" s="478"/>
      <c r="X498" s="478" t="s">
        <v>263</v>
      </c>
      <c r="Y498" s="478"/>
      <c r="Z498" s="478" t="s">
        <v>267</v>
      </c>
      <c r="AA498" s="478"/>
    </row>
    <row r="499" spans="1:27" ht="20.100000000000001" customHeight="1">
      <c r="A499" s="471"/>
      <c r="B499" s="393" t="s">
        <v>269</v>
      </c>
      <c r="C499" s="473">
        <v>0</v>
      </c>
      <c r="D499" s="474"/>
      <c r="E499" s="477">
        <f>C499*11</f>
        <v>0</v>
      </c>
      <c r="F499" s="477"/>
      <c r="G499" s="478">
        <v>0</v>
      </c>
      <c r="H499" s="478"/>
      <c r="I499" s="477">
        <f>G499*11</f>
        <v>0</v>
      </c>
      <c r="J499" s="477"/>
      <c r="K499" s="477">
        <f>E499-I499</f>
        <v>0</v>
      </c>
      <c r="L499" s="477"/>
      <c r="M499" s="479" t="str">
        <f>IF(ISERROR(K499/E499),"",K499/E499)</f>
        <v/>
      </c>
      <c r="N499" s="479"/>
      <c r="O499" s="475"/>
      <c r="P499" s="478" t="s">
        <v>208</v>
      </c>
      <c r="Q499" s="478"/>
      <c r="R499" s="480">
        <f>SUM(O363:U363)</f>
        <v>0</v>
      </c>
      <c r="S499" s="480"/>
      <c r="T499" s="481" t="str">
        <f t="array" ref="T499">IF(ISERROR(R499/R506),"",R499/R506)</f>
        <v/>
      </c>
      <c r="U499" s="481"/>
      <c r="V499" s="478" t="s">
        <v>270</v>
      </c>
      <c r="W499" s="478"/>
      <c r="X499" s="482">
        <f>SUM(O363,O421,O456,O472,O480,O496)</f>
        <v>0</v>
      </c>
      <c r="Y499" s="482"/>
      <c r="Z499" s="481" t="str">
        <f t="array" ref="Z499">IF(ISERROR(X499/X506),"",X499/X506)</f>
        <v/>
      </c>
      <c r="AA499" s="481"/>
    </row>
    <row r="500" spans="1:27" ht="20.100000000000001" customHeight="1">
      <c r="A500" s="471"/>
      <c r="B500" s="393" t="s">
        <v>271</v>
      </c>
      <c r="C500" s="473">
        <v>0</v>
      </c>
      <c r="D500" s="474"/>
      <c r="E500" s="477">
        <f>C500*11</f>
        <v>0</v>
      </c>
      <c r="F500" s="477"/>
      <c r="G500" s="478">
        <v>0</v>
      </c>
      <c r="H500" s="478"/>
      <c r="I500" s="477">
        <f>G500*11</f>
        <v>0</v>
      </c>
      <c r="J500" s="477"/>
      <c r="K500" s="477">
        <f>E500-I500</f>
        <v>0</v>
      </c>
      <c r="L500" s="477"/>
      <c r="M500" s="479" t="str">
        <f>IF(ISERROR(K500/E500),"",K500/E500)</f>
        <v/>
      </c>
      <c r="N500" s="479"/>
      <c r="O500" s="475"/>
      <c r="P500" s="478" t="s">
        <v>223</v>
      </c>
      <c r="Q500" s="478"/>
      <c r="R500" s="480">
        <f>SUM(O421:U421)</f>
        <v>0</v>
      </c>
      <c r="S500" s="480"/>
      <c r="T500" s="481" t="str">
        <f>IF(ISERROR(R500/R506),"",R500/R506)</f>
        <v/>
      </c>
      <c r="U500" s="481"/>
      <c r="V500" s="478" t="s">
        <v>272</v>
      </c>
      <c r="W500" s="478"/>
      <c r="X500" s="482">
        <f>SUM(O364,O422,O457,O473,O481,O497)</f>
        <v>0</v>
      </c>
      <c r="Y500" s="482"/>
      <c r="Z500" s="481" t="str">
        <f>IF(ISERROR(X500/X506),"",X500/X506)</f>
        <v/>
      </c>
      <c r="AA500" s="481"/>
    </row>
    <row r="501" spans="1:27" ht="20.100000000000001" customHeight="1">
      <c r="A501" s="471"/>
      <c r="B501" s="393" t="s">
        <v>273</v>
      </c>
      <c r="C501" s="473">
        <v>0</v>
      </c>
      <c r="D501" s="474"/>
      <c r="E501" s="477">
        <f>C501*11</f>
        <v>0</v>
      </c>
      <c r="F501" s="477"/>
      <c r="G501" s="478">
        <v>0</v>
      </c>
      <c r="H501" s="478"/>
      <c r="I501" s="477">
        <f>G501*11</f>
        <v>0</v>
      </c>
      <c r="J501" s="477"/>
      <c r="K501" s="477">
        <f>E501-I501</f>
        <v>0</v>
      </c>
      <c r="L501" s="477"/>
      <c r="M501" s="479" t="str">
        <f>IF(ISERROR(K501/E501),"",K501/E501)</f>
        <v/>
      </c>
      <c r="N501" s="479"/>
      <c r="O501" s="475"/>
      <c r="P501" s="478" t="s">
        <v>234</v>
      </c>
      <c r="Q501" s="478"/>
      <c r="R501" s="480">
        <f>SUM(O456:U456)</f>
        <v>0</v>
      </c>
      <c r="S501" s="480"/>
      <c r="T501" s="481" t="str">
        <f>IF(ISERROR(R501/R506),"",R501/R506)</f>
        <v/>
      </c>
      <c r="U501" s="481"/>
      <c r="V501" s="478" t="s">
        <v>274</v>
      </c>
      <c r="W501" s="478"/>
      <c r="X501" s="482">
        <f>SUM(O366,O423,O458,O474,O482,O498)</f>
        <v>0</v>
      </c>
      <c r="Y501" s="482"/>
      <c r="Z501" s="481" t="str">
        <f>IF(ISERROR(X501/X506),"",X501/X506)</f>
        <v/>
      </c>
      <c r="AA501" s="481"/>
    </row>
    <row r="502" spans="1:27" ht="20.100000000000001" customHeight="1">
      <c r="A502" s="471"/>
      <c r="B502" s="393" t="s">
        <v>275</v>
      </c>
      <c r="C502" s="473">
        <v>1</v>
      </c>
      <c r="D502" s="474"/>
      <c r="E502" s="477">
        <f>C502*11</f>
        <v>11</v>
      </c>
      <c r="F502" s="477"/>
      <c r="G502" s="478">
        <v>1</v>
      </c>
      <c r="H502" s="478"/>
      <c r="I502" s="477">
        <f>G502*11</f>
        <v>11</v>
      </c>
      <c r="J502" s="477"/>
      <c r="K502" s="477">
        <f>E502-I502</f>
        <v>0</v>
      </c>
      <c r="L502" s="477"/>
      <c r="M502" s="479">
        <f>IF(ISERROR(K502/E502),"",K502/E502)</f>
        <v>0</v>
      </c>
      <c r="N502" s="479"/>
      <c r="O502" s="475"/>
      <c r="P502" s="478" t="s">
        <v>241</v>
      </c>
      <c r="Q502" s="478"/>
      <c r="R502" s="480">
        <f>SUM(O472:U472)</f>
        <v>0</v>
      </c>
      <c r="S502" s="480"/>
      <c r="T502" s="481" t="str">
        <f>IF(ISERROR(R502/R506),"",R502/R506)</f>
        <v/>
      </c>
      <c r="U502" s="481"/>
      <c r="V502" s="478" t="s">
        <v>276</v>
      </c>
      <c r="W502" s="478"/>
      <c r="X502" s="482">
        <f>SUM(O367,O424,O459,O475,O483,O499)</f>
        <v>0</v>
      </c>
      <c r="Y502" s="482"/>
      <c r="Z502" s="481" t="str">
        <f>IF(ISERROR(X502/X506),"",X502/X506)</f>
        <v/>
      </c>
      <c r="AA502" s="481"/>
    </row>
    <row r="503" spans="1:27" ht="20.100000000000001" customHeight="1">
      <c r="A503" s="472"/>
      <c r="B503" s="393" t="s">
        <v>277</v>
      </c>
      <c r="C503" s="483">
        <f>SUM(C499:D502)</f>
        <v>1</v>
      </c>
      <c r="D503" s="484"/>
      <c r="E503" s="477">
        <f>SUM(E499:F502)</f>
        <v>11</v>
      </c>
      <c r="F503" s="477"/>
      <c r="G503" s="478">
        <f>SUM(G499:H502)</f>
        <v>1</v>
      </c>
      <c r="H503" s="478"/>
      <c r="I503" s="477">
        <f>SUM(I499:J502)</f>
        <v>11</v>
      </c>
      <c r="J503" s="477"/>
      <c r="K503" s="477">
        <f>SUM(K499:L502)</f>
        <v>0</v>
      </c>
      <c r="L503" s="477"/>
      <c r="M503" s="479">
        <f>IF(ISERROR(K503/E503),"",K503/E503)</f>
        <v>0</v>
      </c>
      <c r="N503" s="479"/>
      <c r="O503" s="475"/>
      <c r="P503" s="478" t="s">
        <v>244</v>
      </c>
      <c r="Q503" s="478"/>
      <c r="R503" s="480">
        <f>SUM(O480:U480)</f>
        <v>0</v>
      </c>
      <c r="S503" s="480"/>
      <c r="T503" s="481" t="str">
        <f>IF(ISERROR(R503/R506),"",R503/R506)</f>
        <v/>
      </c>
      <c r="U503" s="481"/>
      <c r="V503" s="478" t="s">
        <v>278</v>
      </c>
      <c r="W503" s="478"/>
      <c r="X503" s="482">
        <f>SUM(O368,O425,O460,O476,O484,O500)</f>
        <v>0</v>
      </c>
      <c r="Y503" s="482"/>
      <c r="Z503" s="481" t="str">
        <f>IF(ISERROR(X503/X506),"",X503/X506)</f>
        <v/>
      </c>
      <c r="AA503" s="481"/>
    </row>
    <row r="504" spans="1:27" ht="20.100000000000001" customHeight="1">
      <c r="A504" s="198" t="s">
        <v>310</v>
      </c>
      <c r="B504" s="393">
        <f>G497</f>
        <v>0</v>
      </c>
      <c r="C504" s="485" t="s">
        <v>280</v>
      </c>
      <c r="D504" s="486"/>
      <c r="E504" s="478">
        <f>H497</f>
        <v>0</v>
      </c>
      <c r="F504" s="478"/>
      <c r="G504" s="478" t="s">
        <v>281</v>
      </c>
      <c r="H504" s="478"/>
      <c r="I504" s="487" t="str">
        <f>L497</f>
        <v/>
      </c>
      <c r="J504" s="487"/>
      <c r="K504" s="475" t="s">
        <v>282</v>
      </c>
      <c r="L504" s="475"/>
      <c r="M504" s="487" t="str">
        <f>J497</f>
        <v/>
      </c>
      <c r="N504" s="487"/>
      <c r="O504" s="475"/>
      <c r="P504" s="478" t="s">
        <v>254</v>
      </c>
      <c r="Q504" s="478"/>
      <c r="R504" s="480">
        <f>SUM(O496:U496)</f>
        <v>0</v>
      </c>
      <c r="S504" s="480"/>
      <c r="T504" s="481" t="str">
        <f>IF(ISERROR(R504/R506),"",R504/R506)</f>
        <v/>
      </c>
      <c r="U504" s="481"/>
      <c r="V504" s="478" t="s">
        <v>283</v>
      </c>
      <c r="W504" s="478"/>
      <c r="X504" s="482">
        <f>SUM(O369,O426,O461,O477,O485,O501)</f>
        <v>0</v>
      </c>
      <c r="Y504" s="482"/>
      <c r="Z504" s="481" t="str">
        <f>IF(ISERROR(X504/X506),"",X504/X506)</f>
        <v/>
      </c>
      <c r="AA504" s="481"/>
    </row>
    <row r="505" spans="1:27" ht="20.100000000000001" customHeight="1">
      <c r="A505" s="199" t="s">
        <v>311</v>
      </c>
      <c r="B505" s="393">
        <f>I497+C503</f>
        <v>1</v>
      </c>
      <c r="C505" s="488" t="s">
        <v>262</v>
      </c>
      <c r="D505" s="489"/>
      <c r="E505" s="490">
        <f>K497+I503</f>
        <v>11</v>
      </c>
      <c r="F505" s="490"/>
      <c r="G505" s="478" t="s">
        <v>285</v>
      </c>
      <c r="H505" s="478"/>
      <c r="I505" s="487">
        <f>B505-E505</f>
        <v>-10</v>
      </c>
      <c r="J505" s="487"/>
      <c r="K505" s="475" t="s">
        <v>286</v>
      </c>
      <c r="L505" s="475"/>
      <c r="M505" s="479">
        <f>IF(ISERROR(I505/E505),"",I505/E505)</f>
        <v>-0.90909090909090906</v>
      </c>
      <c r="N505" s="479"/>
      <c r="O505" s="475"/>
      <c r="P505" s="478" t="s">
        <v>255</v>
      </c>
      <c r="Q505" s="478"/>
      <c r="R505" s="480"/>
      <c r="S505" s="480"/>
      <c r="T505" s="481" t="str">
        <f>IF(ISERROR(R505/R506),"",R505/R506)</f>
        <v/>
      </c>
      <c r="U505" s="481"/>
      <c r="V505" s="478" t="s">
        <v>275</v>
      </c>
      <c r="W505" s="478"/>
      <c r="X505" s="482">
        <f>SUM(O370,O427,O462,O479,O486,O502)</f>
        <v>0</v>
      </c>
      <c r="Y505" s="482"/>
      <c r="Z505" s="481" t="str">
        <f>IF(ISERROR(X505/X506),"",X505/X506)</f>
        <v/>
      </c>
      <c r="AA505" s="481"/>
    </row>
    <row r="506" spans="1:27" ht="20.100000000000001" customHeight="1">
      <c r="A506" s="199" t="s">
        <v>312</v>
      </c>
      <c r="B506" s="393">
        <f>N497</f>
        <v>0</v>
      </c>
      <c r="C506" s="488" t="s">
        <v>288</v>
      </c>
      <c r="D506" s="489"/>
      <c r="E506" s="481">
        <f>IF(ISERROR(B506/B505),"",B506/B505)</f>
        <v>0</v>
      </c>
      <c r="F506" s="481"/>
      <c r="G506" s="478" t="s">
        <v>289</v>
      </c>
      <c r="H506" s="478"/>
      <c r="I506" s="475">
        <f>V497</f>
        <v>0</v>
      </c>
      <c r="J506" s="475"/>
      <c r="K506" s="475" t="s">
        <v>290</v>
      </c>
      <c r="L506" s="475"/>
      <c r="M506" s="479" t="str">
        <f t="array" ref="M506">IF(ISERROR(I506/B504),"",I506/B504)</f>
        <v/>
      </c>
      <c r="N506" s="479"/>
      <c r="O506" s="475"/>
      <c r="P506" s="478" t="s">
        <v>277</v>
      </c>
      <c r="Q506" s="478"/>
      <c r="R506" s="480">
        <f>SUM(R499:S505)</f>
        <v>0</v>
      </c>
      <c r="S506" s="480"/>
      <c r="T506" s="481"/>
      <c r="U506" s="481"/>
      <c r="V506" s="478" t="s">
        <v>277</v>
      </c>
      <c r="W506" s="478"/>
      <c r="X506" s="482">
        <f>SUM(X499:Y505)</f>
        <v>0</v>
      </c>
      <c r="Y506" s="482"/>
      <c r="Z506" s="481"/>
      <c r="AA506" s="481"/>
    </row>
    <row r="507" spans="1:27" ht="34.5" customHeight="1">
      <c r="A507" s="230" t="s">
        <v>352</v>
      </c>
      <c r="B507" s="231"/>
      <c r="C507" s="153"/>
      <c r="D507" s="153"/>
      <c r="E507" s="200"/>
      <c r="F507" s="200"/>
      <c r="G507" s="514" t="str">
        <f>IF(ISERROR(#REF!/#REF!),"",#REF!/#REF!)</f>
        <v/>
      </c>
      <c r="H507" s="514"/>
      <c r="I507" s="514"/>
      <c r="J507" s="156"/>
      <c r="K507" s="201"/>
      <c r="L507" s="153"/>
      <c r="M507" s="153"/>
      <c r="N507" s="514" t="str">
        <f>IF(ISERROR(G507/#REF!),"",G507/#REF!)</f>
        <v/>
      </c>
      <c r="O507" s="514"/>
      <c r="P507" s="514"/>
      <c r="Q507" s="514"/>
      <c r="R507" s="514"/>
      <c r="S507" s="394"/>
      <c r="T507" s="200"/>
      <c r="U507" s="200"/>
      <c r="V507" s="156"/>
      <c r="W507" s="156"/>
      <c r="X507" s="202"/>
      <c r="Y507" s="202"/>
      <c r="Z507" s="202"/>
      <c r="AA507" s="203"/>
    </row>
    <row r="508" spans="1:27" ht="20.100000000000001" customHeight="1">
      <c r="A508" s="204" t="s">
        <v>313</v>
      </c>
      <c r="B508" s="154"/>
      <c r="C508" s="153"/>
      <c r="D508" s="153"/>
      <c r="E508" s="153"/>
      <c r="F508" s="153"/>
      <c r="G508" s="205"/>
      <c r="H508" s="153"/>
      <c r="I508" s="154"/>
      <c r="J508" s="156"/>
      <c r="K508" s="201"/>
      <c r="L508" s="153"/>
      <c r="M508" s="153"/>
      <c r="N508" s="153"/>
      <c r="O508" s="153"/>
      <c r="P508" s="153"/>
      <c r="Q508" s="153"/>
      <c r="R508" s="153"/>
      <c r="S508" s="153"/>
      <c r="T508" s="153"/>
      <c r="U508" s="206"/>
      <c r="V508" s="206"/>
      <c r="W508" s="206"/>
      <c r="X508" s="153"/>
      <c r="Y508" s="153"/>
      <c r="Z508" s="153"/>
      <c r="AA508" s="154"/>
    </row>
    <row r="509" spans="1:27" ht="20.100000000000001" customHeight="1">
      <c r="A509" s="517" t="s">
        <v>279</v>
      </c>
      <c r="B509" s="517"/>
      <c r="C509" s="473">
        <f>SUM(B170,B337,B504)</f>
        <v>0</v>
      </c>
      <c r="D509" s="474"/>
      <c r="E509" s="517" t="s">
        <v>280</v>
      </c>
      <c r="F509" s="517"/>
      <c r="G509" s="490">
        <f>SUM(E170,E337,E504)</f>
        <v>0</v>
      </c>
      <c r="H509" s="490"/>
      <c r="I509" s="478" t="s">
        <v>281</v>
      </c>
      <c r="J509" s="517"/>
      <c r="K509" s="473">
        <f>IF(ISERROR(C509/G510),"",C509/G510)</f>
        <v>0</v>
      </c>
      <c r="L509" s="474"/>
      <c r="M509" s="478" t="s">
        <v>282</v>
      </c>
      <c r="N509" s="478"/>
      <c r="O509" s="512">
        <f t="array" ref="O509">IF(ISERROR(C509/C510),"",C509/C510)</f>
        <v>0</v>
      </c>
      <c r="P509" s="513"/>
      <c r="Q509" s="153"/>
      <c r="R509" s="153"/>
      <c r="S509" s="153"/>
      <c r="T509" s="153"/>
      <c r="U509" s="206"/>
      <c r="V509" s="206"/>
      <c r="W509" s="206"/>
      <c r="X509" s="153"/>
      <c r="Y509" s="153"/>
      <c r="Z509" s="153"/>
      <c r="AA509" s="154"/>
    </row>
    <row r="510" spans="1:27" ht="20.100000000000001" customHeight="1">
      <c r="A510" s="478" t="s">
        <v>284</v>
      </c>
      <c r="B510" s="478"/>
      <c r="C510" s="473">
        <f>SUM(B171,B338,B505)</f>
        <v>7</v>
      </c>
      <c r="D510" s="474"/>
      <c r="E510" s="478" t="s">
        <v>262</v>
      </c>
      <c r="F510" s="478"/>
      <c r="G510" s="490">
        <f>SUM(E171,E338,E505)</f>
        <v>82</v>
      </c>
      <c r="H510" s="490"/>
      <c r="I510" s="488" t="s">
        <v>285</v>
      </c>
      <c r="J510" s="489"/>
      <c r="K510" s="485">
        <f>C510-G510</f>
        <v>-75</v>
      </c>
      <c r="L510" s="486"/>
      <c r="M510" s="485" t="s">
        <v>286</v>
      </c>
      <c r="N510" s="486"/>
      <c r="O510" s="515">
        <f>IF(ISERROR(K510/C510),"",K510/C510)</f>
        <v>-10.714285714285714</v>
      </c>
      <c r="P510" s="516"/>
      <c r="Q510" s="153"/>
      <c r="R510" s="153"/>
      <c r="S510" s="153"/>
      <c r="T510" s="153"/>
      <c r="U510" s="206"/>
      <c r="V510" s="206"/>
      <c r="W510" s="206"/>
      <c r="X510" s="153"/>
      <c r="Y510" s="153"/>
      <c r="Z510" s="153"/>
      <c r="AA510" s="154"/>
    </row>
    <row r="511" spans="1:27" ht="20.100000000000001" customHeight="1">
      <c r="A511" s="488" t="s">
        <v>287</v>
      </c>
      <c r="B511" s="489"/>
      <c r="C511" s="473">
        <f>SUM(B172,B339,B506)</f>
        <v>0</v>
      </c>
      <c r="D511" s="474"/>
      <c r="E511" s="488" t="s">
        <v>288</v>
      </c>
      <c r="F511" s="489"/>
      <c r="G511" s="481">
        <f>IF(ISERROR(C511/C510),"",C511/C510)</f>
        <v>0</v>
      </c>
      <c r="H511" s="481"/>
      <c r="I511" s="478" t="s">
        <v>289</v>
      </c>
      <c r="J511" s="517"/>
      <c r="K511" s="490">
        <f>SUM(I172,I339,I506)</f>
        <v>0</v>
      </c>
      <c r="L511" s="490"/>
      <c r="M511" s="517" t="s">
        <v>290</v>
      </c>
      <c r="N511" s="517"/>
      <c r="O511" s="515" t="str">
        <f t="array" ref="O511">IF(ISERROR(K511/C509),"",K511/C509)</f>
        <v/>
      </c>
      <c r="P511" s="516"/>
      <c r="Q511" s="153"/>
      <c r="R511" s="153"/>
      <c r="S511" s="153"/>
      <c r="T511" s="153"/>
      <c r="U511" s="206"/>
      <c r="V511" s="206"/>
      <c r="W511" s="206"/>
      <c r="X511" s="153"/>
      <c r="Y511" s="153"/>
      <c r="Z511" s="153"/>
      <c r="AA511" s="154"/>
    </row>
    <row r="512" spans="1:27" ht="20.100000000000001" customHeight="1">
      <c r="A512" s="204" t="s">
        <v>314</v>
      </c>
      <c r="B512" s="154"/>
      <c r="C512" s="207"/>
      <c r="D512" s="207"/>
      <c r="E512" s="208"/>
      <c r="F512" s="208"/>
      <c r="G512" s="209"/>
      <c r="H512" s="210"/>
      <c r="I512" s="394"/>
      <c r="J512" s="156"/>
      <c r="K512" s="211"/>
      <c r="L512" s="154"/>
      <c r="M512" s="154"/>
      <c r="N512" s="200"/>
      <c r="O512" s="200"/>
      <c r="P512" s="200"/>
      <c r="Q512" s="200"/>
      <c r="R512" s="200"/>
      <c r="S512" s="200"/>
      <c r="T512" s="154"/>
      <c r="U512" s="154"/>
      <c r="V512" s="208"/>
      <c r="W512" s="154"/>
      <c r="X512" s="153"/>
      <c r="Y512" s="153"/>
      <c r="Z512" s="153"/>
      <c r="AA512" s="149"/>
    </row>
    <row r="513" spans="1:27" ht="20.100000000000001" customHeight="1">
      <c r="A513" s="488" t="s">
        <v>315</v>
      </c>
      <c r="B513" s="489"/>
      <c r="C513" s="488" t="s">
        <v>316</v>
      </c>
      <c r="D513" s="489"/>
      <c r="E513" s="488" t="s">
        <v>267</v>
      </c>
      <c r="F513" s="489"/>
      <c r="G513" s="470" t="s">
        <v>265</v>
      </c>
      <c r="H513" s="518"/>
      <c r="I513" s="488" t="s">
        <v>266</v>
      </c>
      <c r="J513" s="486"/>
      <c r="K513" s="488" t="s">
        <v>317</v>
      </c>
      <c r="L513" s="489"/>
      <c r="M513" s="488" t="s">
        <v>267</v>
      </c>
      <c r="N513" s="489"/>
      <c r="O513" s="478" t="s">
        <v>268</v>
      </c>
      <c r="P513" s="478"/>
      <c r="Q513" s="488" t="s">
        <v>317</v>
      </c>
      <c r="R513" s="489"/>
      <c r="S513" s="488" t="s">
        <v>267</v>
      </c>
      <c r="T513" s="489"/>
      <c r="U513" s="147"/>
      <c r="V513" s="147"/>
      <c r="W513" s="153"/>
      <c r="X513" s="212"/>
      <c r="Y513" s="147"/>
      <c r="Z513" s="200"/>
      <c r="AA513" s="200"/>
    </row>
    <row r="514" spans="1:27" ht="20.100000000000001" customHeight="1">
      <c r="A514" s="521" t="s">
        <v>208</v>
      </c>
      <c r="B514" s="489"/>
      <c r="C514" s="488">
        <f>SUM(G28,G198,G363)</f>
        <v>0</v>
      </c>
      <c r="D514" s="489"/>
      <c r="E514" s="522" t="str">
        <f>IF(ISERROR(C514/C520),"",C514/C520)</f>
        <v/>
      </c>
      <c r="F514" s="523"/>
      <c r="G514" s="471"/>
      <c r="H514" s="519"/>
      <c r="I514" s="524" t="s">
        <v>318</v>
      </c>
      <c r="J514" s="525"/>
      <c r="K514" s="485">
        <f t="shared" ref="K514:K519" si="244">SUM(R165,U332,U499)</f>
        <v>0</v>
      </c>
      <c r="L514" s="486"/>
      <c r="M514" s="522" t="str">
        <f t="array" ref="M514">IF(ISERROR(K514/K520),"",K514/K520)</f>
        <v/>
      </c>
      <c r="N514" s="523"/>
      <c r="O514" s="478" t="s">
        <v>270</v>
      </c>
      <c r="P514" s="478"/>
      <c r="Q514" s="512">
        <f t="shared" ref="Q514:Q519" si="245">SUM(X165,AA332,AA499)</f>
        <v>0</v>
      </c>
      <c r="R514" s="513"/>
      <c r="S514" s="522" t="str">
        <f t="array" ref="S514">IF(ISERROR(Q514/Q520),"",Q514/Q520)</f>
        <v/>
      </c>
      <c r="T514" s="523"/>
      <c r="U514" s="147"/>
      <c r="V514" s="147"/>
      <c r="W514" s="210"/>
      <c r="X514" s="212"/>
      <c r="Y514" s="147"/>
      <c r="Z514" s="200"/>
      <c r="AA514" s="200"/>
    </row>
    <row r="515" spans="1:27" ht="20.100000000000001" customHeight="1">
      <c r="A515" s="521" t="s">
        <v>223</v>
      </c>
      <c r="B515" s="489"/>
      <c r="C515" s="488">
        <f>SUM(G86,G256,G421)</f>
        <v>0</v>
      </c>
      <c r="D515" s="489"/>
      <c r="E515" s="522" t="str">
        <f>IF(ISERROR(C515/C520),"",C515/C520)</f>
        <v/>
      </c>
      <c r="F515" s="523"/>
      <c r="G515" s="471"/>
      <c r="H515" s="519"/>
      <c r="I515" s="524" t="s">
        <v>319</v>
      </c>
      <c r="J515" s="525"/>
      <c r="K515" s="485">
        <f t="shared" si="244"/>
        <v>0</v>
      </c>
      <c r="L515" s="486"/>
      <c r="M515" s="522" t="str">
        <f>IF(ISERROR(K515/K520),"",K515/K520)</f>
        <v/>
      </c>
      <c r="N515" s="523"/>
      <c r="O515" s="478" t="s">
        <v>272</v>
      </c>
      <c r="P515" s="478"/>
      <c r="Q515" s="512">
        <f t="shared" si="245"/>
        <v>0</v>
      </c>
      <c r="R515" s="513"/>
      <c r="S515" s="522" t="str">
        <f>IF(ISERROR(Q515/Q520),"",Q515/Q520)</f>
        <v/>
      </c>
      <c r="T515" s="523"/>
      <c r="U515" s="147"/>
      <c r="V515" s="147"/>
      <c r="W515" s="210"/>
      <c r="X515" s="212"/>
      <c r="Y515" s="147"/>
      <c r="Z515" s="200"/>
      <c r="AA515" s="200"/>
    </row>
    <row r="516" spans="1:27" ht="20.100000000000001" customHeight="1">
      <c r="A516" s="521" t="s">
        <v>234</v>
      </c>
      <c r="B516" s="489"/>
      <c r="C516" s="488">
        <f>SUM(G121,G291,G456)</f>
        <v>0</v>
      </c>
      <c r="D516" s="489"/>
      <c r="E516" s="522" t="str">
        <f>IF(ISERROR(C516/C520),"",C516/C520)</f>
        <v/>
      </c>
      <c r="F516" s="523"/>
      <c r="G516" s="471"/>
      <c r="H516" s="519"/>
      <c r="I516" s="524" t="s">
        <v>320</v>
      </c>
      <c r="J516" s="525"/>
      <c r="K516" s="485">
        <f t="shared" si="244"/>
        <v>0</v>
      </c>
      <c r="L516" s="486"/>
      <c r="M516" s="522" t="str">
        <f>IF(ISERROR(K516/K520),"",K516/K520)</f>
        <v/>
      </c>
      <c r="N516" s="523"/>
      <c r="O516" s="478" t="s">
        <v>274</v>
      </c>
      <c r="P516" s="478"/>
      <c r="Q516" s="512">
        <f t="shared" si="245"/>
        <v>0</v>
      </c>
      <c r="R516" s="513"/>
      <c r="S516" s="522" t="str">
        <f>IF(ISERROR(Q516/Q520),"",Q516/Q520)</f>
        <v/>
      </c>
      <c r="T516" s="523"/>
      <c r="U516" s="147"/>
      <c r="V516" s="147"/>
      <c r="W516" s="210"/>
      <c r="X516" s="212"/>
      <c r="Y516" s="147"/>
      <c r="Z516" s="200"/>
      <c r="AA516" s="200"/>
    </row>
    <row r="517" spans="1:27" ht="20.100000000000001" customHeight="1">
      <c r="A517" s="521" t="s">
        <v>241</v>
      </c>
      <c r="B517" s="489"/>
      <c r="C517" s="488">
        <f>SUM(G137,G307,G472)</f>
        <v>0</v>
      </c>
      <c r="D517" s="489"/>
      <c r="E517" s="522" t="str">
        <f>IF(ISERROR(C517/C520),"",C517/C520)</f>
        <v/>
      </c>
      <c r="F517" s="523"/>
      <c r="G517" s="471"/>
      <c r="H517" s="519"/>
      <c r="I517" s="524" t="s">
        <v>321</v>
      </c>
      <c r="J517" s="525"/>
      <c r="K517" s="485">
        <f t="shared" si="244"/>
        <v>0</v>
      </c>
      <c r="L517" s="486"/>
      <c r="M517" s="522" t="str">
        <f>IF(ISERROR(K517/K520),"",K517/K520)</f>
        <v/>
      </c>
      <c r="N517" s="523"/>
      <c r="O517" s="478" t="s">
        <v>322</v>
      </c>
      <c r="P517" s="478"/>
      <c r="Q517" s="512">
        <f t="shared" si="245"/>
        <v>0</v>
      </c>
      <c r="R517" s="513"/>
      <c r="S517" s="522" t="str">
        <f>IF(ISERROR(Q517/Q520),"",Q517/Q520)</f>
        <v/>
      </c>
      <c r="T517" s="523"/>
      <c r="U517" s="147"/>
      <c r="V517" s="147"/>
      <c r="W517" s="210"/>
      <c r="X517" s="212"/>
      <c r="Y517" s="147"/>
      <c r="Z517" s="200"/>
      <c r="AA517" s="200"/>
    </row>
    <row r="518" spans="1:27" ht="20.100000000000001" customHeight="1">
      <c r="A518" s="521" t="s">
        <v>244</v>
      </c>
      <c r="B518" s="489"/>
      <c r="C518" s="488">
        <f>SUM(G145,G315,G480)</f>
        <v>0</v>
      </c>
      <c r="D518" s="489"/>
      <c r="E518" s="522" t="str">
        <f>IF(ISERROR(C518/C520),"",C518/C520)</f>
        <v/>
      </c>
      <c r="F518" s="523"/>
      <c r="G518" s="471"/>
      <c r="H518" s="519"/>
      <c r="I518" s="524" t="s">
        <v>323</v>
      </c>
      <c r="J518" s="525"/>
      <c r="K518" s="485">
        <f t="shared" si="244"/>
        <v>0</v>
      </c>
      <c r="L518" s="486"/>
      <c r="M518" s="522" t="str">
        <f>IF(ISERROR(K518/K520),"",K518/K520)</f>
        <v/>
      </c>
      <c r="N518" s="523"/>
      <c r="O518" s="478" t="s">
        <v>278</v>
      </c>
      <c r="P518" s="478"/>
      <c r="Q518" s="512">
        <f t="shared" si="245"/>
        <v>0</v>
      </c>
      <c r="R518" s="513"/>
      <c r="S518" s="522" t="str">
        <f>IF(ISERROR(Q518/Q520),"",Q518/Q520)</f>
        <v/>
      </c>
      <c r="T518" s="523"/>
      <c r="U518" s="147"/>
      <c r="V518" s="147"/>
      <c r="W518" s="210"/>
      <c r="X518" s="212"/>
      <c r="Y518" s="147"/>
      <c r="Z518" s="200"/>
      <c r="AA518" s="200"/>
    </row>
    <row r="519" spans="1:27" ht="20.100000000000001" customHeight="1">
      <c r="A519" s="521" t="s">
        <v>254</v>
      </c>
      <c r="B519" s="489"/>
      <c r="C519" s="488">
        <f>SUM(G162,G329,G496)</f>
        <v>0</v>
      </c>
      <c r="D519" s="489"/>
      <c r="E519" s="522" t="str">
        <f>IF(ISERROR(C519/C520),"",C519/C520)</f>
        <v/>
      </c>
      <c r="F519" s="523"/>
      <c r="G519" s="471"/>
      <c r="H519" s="519"/>
      <c r="I519" s="524" t="s">
        <v>324</v>
      </c>
      <c r="J519" s="525"/>
      <c r="K519" s="485">
        <f t="shared" si="244"/>
        <v>0</v>
      </c>
      <c r="L519" s="486"/>
      <c r="M519" s="522" t="str">
        <f>IF(ISERROR(K519/K520),"",K519/K520)</f>
        <v/>
      </c>
      <c r="N519" s="523"/>
      <c r="O519" s="478" t="s">
        <v>283</v>
      </c>
      <c r="P519" s="478"/>
      <c r="Q519" s="512">
        <f t="shared" si="245"/>
        <v>0</v>
      </c>
      <c r="R519" s="513"/>
      <c r="S519" s="522" t="str">
        <f>IF(ISERROR(Q519/Q520),"",Q519/Q520)</f>
        <v/>
      </c>
      <c r="T519" s="523"/>
      <c r="U519" s="147"/>
      <c r="V519" s="147"/>
      <c r="W519" s="210"/>
      <c r="X519" s="212"/>
      <c r="Y519" s="147"/>
      <c r="Z519" s="200"/>
      <c r="AA519" s="200"/>
    </row>
    <row r="520" spans="1:27" ht="20.100000000000001" customHeight="1">
      <c r="A520" s="488" t="s">
        <v>277</v>
      </c>
      <c r="B520" s="489"/>
      <c r="C520" s="488">
        <f>SUM(C514:C519)</f>
        <v>0</v>
      </c>
      <c r="D520" s="489"/>
      <c r="E520" s="522">
        <f>SUM(E514:F519)</f>
        <v>0</v>
      </c>
      <c r="F520" s="523"/>
      <c r="G520" s="472"/>
      <c r="H520" s="520"/>
      <c r="I520" s="488" t="s">
        <v>277</v>
      </c>
      <c r="J520" s="486"/>
      <c r="K520" s="485">
        <f>SUM(R172,U339,U506)</f>
        <v>0</v>
      </c>
      <c r="L520" s="486"/>
      <c r="M520" s="522"/>
      <c r="N520" s="523"/>
      <c r="O520" s="478" t="s">
        <v>277</v>
      </c>
      <c r="P520" s="478"/>
      <c r="Q520" s="512">
        <f>SUM(Q514:R519)</f>
        <v>0</v>
      </c>
      <c r="R520" s="513"/>
      <c r="S520" s="522">
        <f>SUM(S514:T519)</f>
        <v>0</v>
      </c>
      <c r="T520" s="523"/>
      <c r="U520" s="147"/>
      <c r="V520" s="147"/>
      <c r="W520" s="153"/>
      <c r="X520" s="212"/>
      <c r="Y520" s="147"/>
      <c r="Z520" s="200"/>
      <c r="AA520" s="200"/>
    </row>
    <row r="521" spans="1:27" ht="20.100000000000001" customHeight="1">
      <c r="A521" s="213" t="s">
        <v>325</v>
      </c>
      <c r="B521" s="214"/>
      <c r="C521" s="215"/>
      <c r="D521" s="215"/>
      <c r="E521" s="215"/>
      <c r="F521" s="215"/>
      <c r="G521" s="216"/>
      <c r="H521" s="217"/>
      <c r="I521" s="218"/>
      <c r="J521" s="217"/>
      <c r="K521" s="219"/>
      <c r="L521" s="217"/>
      <c r="M521" s="217"/>
      <c r="N521" s="217"/>
      <c r="O521" s="217"/>
      <c r="P521" s="217"/>
      <c r="Q521" s="217"/>
      <c r="R521" s="217"/>
      <c r="S521" s="217"/>
      <c r="T521" s="217"/>
      <c r="U521" s="220"/>
      <c r="V521" s="220"/>
      <c r="W521" s="220"/>
      <c r="X521" s="221"/>
      <c r="Y521" s="221"/>
      <c r="Z521" s="220"/>
      <c r="AA521" s="212"/>
    </row>
    <row r="522" spans="1:27" ht="20.100000000000001" customHeight="1">
      <c r="A522" s="524" t="s">
        <v>326</v>
      </c>
      <c r="B522" s="484"/>
      <c r="C522" s="397" t="s">
        <v>327</v>
      </c>
      <c r="D522" s="397" t="s">
        <v>328</v>
      </c>
      <c r="E522" s="397" t="s">
        <v>329</v>
      </c>
      <c r="F522" s="397" t="s">
        <v>330</v>
      </c>
      <c r="G522" s="196" t="s">
        <v>331</v>
      </c>
      <c r="H522" s="160" t="s">
        <v>332</v>
      </c>
      <c r="I522" s="160" t="s">
        <v>333</v>
      </c>
      <c r="J522" s="160" t="s">
        <v>334</v>
      </c>
      <c r="K522" s="399" t="s">
        <v>335</v>
      </c>
      <c r="L522" s="160" t="s">
        <v>336</v>
      </c>
      <c r="M522" s="160" t="s">
        <v>337</v>
      </c>
      <c r="N522" s="160" t="s">
        <v>338</v>
      </c>
      <c r="O522" s="160" t="s">
        <v>339</v>
      </c>
      <c r="P522" s="392" t="s">
        <v>340</v>
      </c>
      <c r="Q522" s="160" t="s">
        <v>341</v>
      </c>
      <c r="R522" s="140" t="s">
        <v>342</v>
      </c>
      <c r="S522" s="397" t="s">
        <v>343</v>
      </c>
      <c r="T522" s="397" t="s">
        <v>344</v>
      </c>
      <c r="U522" s="222"/>
      <c r="V522" s="222"/>
      <c r="X522" s="147"/>
      <c r="Y522" s="147"/>
      <c r="Z522" s="200"/>
      <c r="AA522" s="200"/>
    </row>
    <row r="523" spans="1:27" ht="20.100000000000001" customHeight="1">
      <c r="A523" s="526" t="s">
        <v>345</v>
      </c>
      <c r="B523" s="527"/>
      <c r="C523" s="137">
        <f>D523+E523+F523-G523-O523-P523</f>
        <v>0</v>
      </c>
      <c r="D523" s="137"/>
      <c r="E523" s="137"/>
      <c r="F523" s="137"/>
      <c r="G523" s="138"/>
      <c r="H523" s="137"/>
      <c r="I523" s="137"/>
      <c r="J523" s="137">
        <f>C523-H523-I523</f>
        <v>0</v>
      </c>
      <c r="K523" s="137"/>
      <c r="L523" s="137"/>
      <c r="M523" s="137"/>
      <c r="N523" s="137"/>
      <c r="O523" s="137"/>
      <c r="P523" s="139"/>
      <c r="Q523" s="137">
        <f>J523-K523-L523</f>
        <v>0</v>
      </c>
      <c r="R523" s="140">
        <f>Q523*11-M523-N523</f>
        <v>0</v>
      </c>
      <c r="S523" s="398" t="str">
        <f t="array" ref="S523">IF(ISERROR(Q523/J523),"",Q523/J523)</f>
        <v/>
      </c>
      <c r="T523" s="398" t="str">
        <f t="array" ref="T523">IF(ISERROR((O523:P523)/C523),"",SUM(O523:P523)/C523)</f>
        <v/>
      </c>
      <c r="X523" s="147"/>
      <c r="Y523" s="147"/>
      <c r="Z523" s="200"/>
      <c r="AA523" s="200"/>
    </row>
    <row r="524" spans="1:27" ht="20.100000000000001" customHeight="1">
      <c r="A524" s="526" t="s">
        <v>346</v>
      </c>
      <c r="B524" s="527"/>
      <c r="C524" s="137">
        <f>D524+E524+F524-G524-O524-P524</f>
        <v>0</v>
      </c>
      <c r="D524" s="141"/>
      <c r="E524" s="141"/>
      <c r="F524" s="141"/>
      <c r="G524" s="138"/>
      <c r="H524" s="137"/>
      <c r="I524" s="137"/>
      <c r="J524" s="137">
        <f>C524-H524-I524</f>
        <v>0</v>
      </c>
      <c r="K524" s="137"/>
      <c r="L524" s="137"/>
      <c r="M524" s="137"/>
      <c r="N524" s="137"/>
      <c r="O524" s="141"/>
      <c r="P524" s="142"/>
      <c r="Q524" s="137">
        <f>J524-K524-L524</f>
        <v>0</v>
      </c>
      <c r="R524" s="140">
        <f>Q524*11-M524-N524</f>
        <v>0</v>
      </c>
      <c r="S524" s="398" t="str">
        <f t="array" ref="S524">IF(ISERROR(Q524/J524),"",Q524/J524)</f>
        <v/>
      </c>
      <c r="T524" s="398" t="str">
        <f t="array" ref="T524">IF(ISERROR((O524:P524)/C524),"",SUM(O524:P524)/C524)</f>
        <v/>
      </c>
      <c r="X524" s="147"/>
      <c r="Y524" s="147"/>
      <c r="Z524" s="200"/>
      <c r="AA524" s="200"/>
    </row>
    <row r="525" spans="1:27" ht="20.100000000000001" customHeight="1">
      <c r="A525" s="526" t="s">
        <v>347</v>
      </c>
      <c r="B525" s="527"/>
      <c r="C525" s="137">
        <f>D525+E525+F525-G525-O525-P525</f>
        <v>0</v>
      </c>
      <c r="D525" s="141"/>
      <c r="E525" s="141"/>
      <c r="F525" s="141"/>
      <c r="G525" s="138"/>
      <c r="H525" s="137"/>
      <c r="I525" s="137"/>
      <c r="J525" s="137">
        <f>C525-H525-I525</f>
        <v>0</v>
      </c>
      <c r="K525" s="137"/>
      <c r="L525" s="137"/>
      <c r="M525" s="137"/>
      <c r="N525" s="137"/>
      <c r="O525" s="141"/>
      <c r="P525" s="142"/>
      <c r="Q525" s="137">
        <f>J525-K525-L525</f>
        <v>0</v>
      </c>
      <c r="R525" s="140">
        <f>Q525*11-M525-N525</f>
        <v>0</v>
      </c>
      <c r="S525" s="398" t="str">
        <f t="array" ref="S525">IF(ISERROR(Q525/J525),"",Q525/J525)</f>
        <v/>
      </c>
      <c r="T525" s="398" t="str">
        <f t="array" ref="T525">IF(ISERROR((O525:P525)/C525),"",SUM(O525:P525)/C525)</f>
        <v/>
      </c>
      <c r="V525" s="222"/>
      <c r="X525" s="147"/>
      <c r="Y525" s="147"/>
      <c r="Z525" s="200"/>
      <c r="AA525" s="200"/>
    </row>
    <row r="526" spans="1:27" ht="20.100000000000001" customHeight="1">
      <c r="A526" s="528" t="s">
        <v>348</v>
      </c>
      <c r="B526" s="529"/>
      <c r="C526" s="143">
        <f>SUM(C523:C525)</f>
        <v>0</v>
      </c>
      <c r="D526" s="143">
        <f t="shared" ref="D526:N526" si="246">SUM(D523:D525)</f>
        <v>0</v>
      </c>
      <c r="E526" s="143">
        <f t="shared" si="246"/>
        <v>0</v>
      </c>
      <c r="F526" s="143">
        <f t="shared" si="246"/>
        <v>0</v>
      </c>
      <c r="G526" s="144">
        <f t="shared" si="246"/>
        <v>0</v>
      </c>
      <c r="H526" s="143">
        <f t="shared" si="246"/>
        <v>0</v>
      </c>
      <c r="I526" s="143">
        <f t="shared" si="246"/>
        <v>0</v>
      </c>
      <c r="J526" s="143">
        <f t="shared" si="246"/>
        <v>0</v>
      </c>
      <c r="K526" s="143">
        <f t="shared" si="246"/>
        <v>0</v>
      </c>
      <c r="L526" s="143">
        <f t="shared" si="246"/>
        <v>0</v>
      </c>
      <c r="M526" s="143">
        <f t="shared" si="246"/>
        <v>0</v>
      </c>
      <c r="N526" s="143">
        <f t="shared" si="246"/>
        <v>0</v>
      </c>
      <c r="O526" s="143">
        <f>SUM(O523:O525)</f>
        <v>0</v>
      </c>
      <c r="P526" s="143">
        <f>SUM(P523:P525)</f>
        <v>0</v>
      </c>
      <c r="Q526" s="143">
        <f>SUM(Q523:Q525)</f>
        <v>0</v>
      </c>
      <c r="R526" s="145">
        <f>SUM(R523:R525)</f>
        <v>0</v>
      </c>
      <c r="S526" s="146" t="str">
        <f t="array" ref="S526">IF(ISERROR(Q526/J526),"",Q526/J526)</f>
        <v/>
      </c>
      <c r="T526" s="146" t="str">
        <f t="array" ref="T526">IF(ISERROR((O526:P526)/C526),"",SUM(O526:P526)/C526)</f>
        <v/>
      </c>
      <c r="U526" s="223"/>
      <c r="V526" s="223"/>
      <c r="W526" s="223"/>
      <c r="X526" s="224"/>
      <c r="Y526" s="224"/>
      <c r="Z526" s="225"/>
      <c r="AA526" s="225"/>
    </row>
    <row r="527" spans="1:27">
      <c r="A527" s="147"/>
      <c r="B527" s="147"/>
      <c r="C527" s="147"/>
      <c r="D527" s="147"/>
      <c r="E527" s="147"/>
      <c r="F527" s="147"/>
      <c r="G527" s="148"/>
      <c r="H527" s="147"/>
      <c r="I527" s="149"/>
      <c r="J527" s="150"/>
      <c r="K527" s="151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</row>
    <row r="528" spans="1:27">
      <c r="A528" s="147"/>
      <c r="B528" s="147" t="s">
        <v>349</v>
      </c>
      <c r="C528" s="147"/>
      <c r="D528" s="147"/>
      <c r="E528" s="147"/>
      <c r="F528" s="147"/>
      <c r="G528" s="148"/>
      <c r="H528" s="147"/>
      <c r="I528" s="149" t="s">
        <v>350</v>
      </c>
      <c r="J528" s="251" t="s">
        <v>491</v>
      </c>
      <c r="K528" s="151"/>
      <c r="L528" s="147"/>
      <c r="M528" s="147"/>
      <c r="N528" s="147"/>
      <c r="O528" s="147"/>
      <c r="P528" s="147"/>
      <c r="Q528" s="147"/>
      <c r="R528" s="147" t="s">
        <v>351</v>
      </c>
      <c r="S528" s="256" t="s">
        <v>438</v>
      </c>
      <c r="T528" s="147"/>
      <c r="V528" s="147"/>
      <c r="W528" s="147"/>
      <c r="X528" s="147"/>
      <c r="Y528" s="147"/>
      <c r="Z528" s="147"/>
      <c r="AA528" s="147"/>
    </row>
  </sheetData>
  <mergeCells count="541">
    <mergeCell ref="A525:B525"/>
    <mergeCell ref="A526:B526"/>
    <mergeCell ref="O520:P520"/>
    <mergeCell ref="Q520:R520"/>
    <mergeCell ref="S520:T520"/>
    <mergeCell ref="A522:B522"/>
    <mergeCell ref="A523:B523"/>
    <mergeCell ref="A524:B524"/>
    <mergeCell ref="A520:B520"/>
    <mergeCell ref="C520:D520"/>
    <mergeCell ref="E520:F520"/>
    <mergeCell ref="I520:J520"/>
    <mergeCell ref="K520:L520"/>
    <mergeCell ref="M520:N520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Q515:R515"/>
    <mergeCell ref="S515:T515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A516:B516"/>
    <mergeCell ref="C516:D516"/>
    <mergeCell ref="E516:F516"/>
    <mergeCell ref="I516:J516"/>
    <mergeCell ref="K516:L516"/>
    <mergeCell ref="M516:N516"/>
    <mergeCell ref="Q517:R517"/>
    <mergeCell ref="S517:T517"/>
    <mergeCell ref="Q513:R513"/>
    <mergeCell ref="S513:T513"/>
    <mergeCell ref="A514:B514"/>
    <mergeCell ref="C514:D514"/>
    <mergeCell ref="E514:F514"/>
    <mergeCell ref="I514:J514"/>
    <mergeCell ref="K514:L514"/>
    <mergeCell ref="M514:N514"/>
    <mergeCell ref="O514:P514"/>
    <mergeCell ref="Q514:R514"/>
    <mergeCell ref="S514:T514"/>
    <mergeCell ref="M511:N511"/>
    <mergeCell ref="O511:P511"/>
    <mergeCell ref="A513:B513"/>
    <mergeCell ref="C513:D513"/>
    <mergeCell ref="E513:F513"/>
    <mergeCell ref="G513:H520"/>
    <mergeCell ref="I513:J513"/>
    <mergeCell ref="K513:L513"/>
    <mergeCell ref="M513:N513"/>
    <mergeCell ref="O513:P513"/>
    <mergeCell ref="A511:B511"/>
    <mergeCell ref="C511:D511"/>
    <mergeCell ref="E511:F511"/>
    <mergeCell ref="G511:H511"/>
    <mergeCell ref="I511:J511"/>
    <mergeCell ref="K511:L511"/>
    <mergeCell ref="A515:B515"/>
    <mergeCell ref="C515:D515"/>
    <mergeCell ref="E515:F515"/>
    <mergeCell ref="I515:J515"/>
    <mergeCell ref="K515:L515"/>
    <mergeCell ref="M515:N515"/>
    <mergeCell ref="O515:P515"/>
    <mergeCell ref="A518:B518"/>
    <mergeCell ref="Z506:AA506"/>
    <mergeCell ref="G507:I507"/>
    <mergeCell ref="N507:R507"/>
    <mergeCell ref="V505:W505"/>
    <mergeCell ref="X505:Y505"/>
    <mergeCell ref="Z505:AA505"/>
    <mergeCell ref="M509:N509"/>
    <mergeCell ref="O509:P509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09:B509"/>
    <mergeCell ref="C509:D509"/>
    <mergeCell ref="E509:F509"/>
    <mergeCell ref="G509:H509"/>
    <mergeCell ref="I509:J509"/>
    <mergeCell ref="K509:L509"/>
    <mergeCell ref="M504:N504"/>
    <mergeCell ref="P504:Q504"/>
    <mergeCell ref="R504:S504"/>
    <mergeCell ref="T504:U504"/>
    <mergeCell ref="V504:W504"/>
    <mergeCell ref="X504:Y504"/>
    <mergeCell ref="R506:S506"/>
    <mergeCell ref="T506:U506"/>
    <mergeCell ref="V506:W506"/>
    <mergeCell ref="X506:Y506"/>
    <mergeCell ref="X503:Y503"/>
    <mergeCell ref="Z503:AA503"/>
    <mergeCell ref="C504:D504"/>
    <mergeCell ref="E504:F504"/>
    <mergeCell ref="G504:H504"/>
    <mergeCell ref="I504:J504"/>
    <mergeCell ref="K504:L504"/>
    <mergeCell ref="C506:D506"/>
    <mergeCell ref="E506:F506"/>
    <mergeCell ref="G506:H506"/>
    <mergeCell ref="I506:J506"/>
    <mergeCell ref="K506:L506"/>
    <mergeCell ref="M506:N506"/>
    <mergeCell ref="P506:Q506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Z501:AA501"/>
    <mergeCell ref="T500:U500"/>
    <mergeCell ref="V500:W500"/>
    <mergeCell ref="X500:Y500"/>
    <mergeCell ref="Z500:AA500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I502:J502"/>
    <mergeCell ref="K502:L502"/>
    <mergeCell ref="M502:N502"/>
    <mergeCell ref="P502:Q502"/>
    <mergeCell ref="R502:S502"/>
    <mergeCell ref="T502:U502"/>
    <mergeCell ref="R503:S503"/>
    <mergeCell ref="T503:U503"/>
    <mergeCell ref="V503:W503"/>
    <mergeCell ref="I501:J501"/>
    <mergeCell ref="K501:L501"/>
    <mergeCell ref="M501:N501"/>
    <mergeCell ref="T499:U499"/>
    <mergeCell ref="V499:W499"/>
    <mergeCell ref="X499:Y499"/>
    <mergeCell ref="R499:S499"/>
    <mergeCell ref="P500:Q500"/>
    <mergeCell ref="R500:S500"/>
    <mergeCell ref="P501:Q501"/>
    <mergeCell ref="R501:S501"/>
    <mergeCell ref="T501:U501"/>
    <mergeCell ref="V501:W501"/>
    <mergeCell ref="X501:Y501"/>
    <mergeCell ref="Z499:AA499"/>
    <mergeCell ref="C500:D500"/>
    <mergeCell ref="E500:F500"/>
    <mergeCell ref="G500:H500"/>
    <mergeCell ref="I500:J500"/>
    <mergeCell ref="K500:L500"/>
    <mergeCell ref="M500:N500"/>
    <mergeCell ref="T498:U498"/>
    <mergeCell ref="V498:W498"/>
    <mergeCell ref="X498:Y498"/>
    <mergeCell ref="Z498:AA498"/>
    <mergeCell ref="C499:D499"/>
    <mergeCell ref="E499:F499"/>
    <mergeCell ref="G499:H499"/>
    <mergeCell ref="I499:J499"/>
    <mergeCell ref="K499:L499"/>
    <mergeCell ref="M499:N499"/>
    <mergeCell ref="I498:J498"/>
    <mergeCell ref="K498:L498"/>
    <mergeCell ref="M498:N498"/>
    <mergeCell ref="O498:O506"/>
    <mergeCell ref="P498:Q498"/>
    <mergeCell ref="R498:S498"/>
    <mergeCell ref="P499:Q499"/>
    <mergeCell ref="A496:B496"/>
    <mergeCell ref="A497:F497"/>
    <mergeCell ref="A498:A503"/>
    <mergeCell ref="C498:D498"/>
    <mergeCell ref="E498:F498"/>
    <mergeCell ref="G498:H498"/>
    <mergeCell ref="C502:D502"/>
    <mergeCell ref="E502:F502"/>
    <mergeCell ref="G502:H502"/>
    <mergeCell ref="C501:D501"/>
    <mergeCell ref="E501:F501"/>
    <mergeCell ref="G501:H501"/>
    <mergeCell ref="AA342:AA343"/>
    <mergeCell ref="A363:B363"/>
    <mergeCell ref="A421:B421"/>
    <mergeCell ref="A456:B456"/>
    <mergeCell ref="A472:B472"/>
    <mergeCell ref="A480:B480"/>
    <mergeCell ref="S342:S343"/>
    <mergeCell ref="T342:T343"/>
    <mergeCell ref="U342:U343"/>
    <mergeCell ref="X342:X343"/>
    <mergeCell ref="Y342:Y343"/>
    <mergeCell ref="Z342:Z343"/>
    <mergeCell ref="M341:M343"/>
    <mergeCell ref="N341:N343"/>
    <mergeCell ref="O341:U341"/>
    <mergeCell ref="V341:V343"/>
    <mergeCell ref="W341:W343"/>
    <mergeCell ref="X341:AA341"/>
    <mergeCell ref="O342:O343"/>
    <mergeCell ref="P342:P343"/>
    <mergeCell ref="Q342:Q343"/>
    <mergeCell ref="R342:R343"/>
    <mergeCell ref="F341:F343"/>
    <mergeCell ref="G341:H342"/>
    <mergeCell ref="A341:A343"/>
    <mergeCell ref="B341:B343"/>
    <mergeCell ref="C341:C343"/>
    <mergeCell ref="D341:D343"/>
    <mergeCell ref="E341:E343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41:I343"/>
    <mergeCell ref="J341:J343"/>
    <mergeCell ref="K341:K343"/>
    <mergeCell ref="L341:L343"/>
    <mergeCell ref="R339:S339"/>
    <mergeCell ref="T339:U339"/>
    <mergeCell ref="V339:W339"/>
    <mergeCell ref="X339:Y339"/>
    <mergeCell ref="Z339:AA339"/>
    <mergeCell ref="X336:Y336"/>
    <mergeCell ref="Z336:AA336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Z334:AA334"/>
    <mergeCell ref="T333:U333"/>
    <mergeCell ref="V333:W333"/>
    <mergeCell ref="X333:Y333"/>
    <mergeCell ref="Z333:AA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I335:J335"/>
    <mergeCell ref="K335:L335"/>
    <mergeCell ref="M335:N335"/>
    <mergeCell ref="P335:Q335"/>
    <mergeCell ref="R335:S335"/>
    <mergeCell ref="T335:U335"/>
    <mergeCell ref="R336:S336"/>
    <mergeCell ref="T336:U336"/>
    <mergeCell ref="V336:W336"/>
    <mergeCell ref="I334:J334"/>
    <mergeCell ref="K334:L334"/>
    <mergeCell ref="M334:N334"/>
    <mergeCell ref="T332:U332"/>
    <mergeCell ref="V332:W332"/>
    <mergeCell ref="X332:Y332"/>
    <mergeCell ref="R332:S332"/>
    <mergeCell ref="P333:Q333"/>
    <mergeCell ref="R333:S333"/>
    <mergeCell ref="P334:Q334"/>
    <mergeCell ref="R334:S334"/>
    <mergeCell ref="T334:U334"/>
    <mergeCell ref="V334:W334"/>
    <mergeCell ref="X334:Y334"/>
    <mergeCell ref="Z332:AA332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Z331:AA331"/>
    <mergeCell ref="C332:D332"/>
    <mergeCell ref="E332:F332"/>
    <mergeCell ref="G332:H332"/>
    <mergeCell ref="I332:J332"/>
    <mergeCell ref="K332:L332"/>
    <mergeCell ref="M332:N332"/>
    <mergeCell ref="I331:J331"/>
    <mergeCell ref="K331:L331"/>
    <mergeCell ref="M331:N331"/>
    <mergeCell ref="O331:O339"/>
    <mergeCell ref="P331:Q331"/>
    <mergeCell ref="R331:S331"/>
    <mergeCell ref="P332:Q332"/>
    <mergeCell ref="A329:B329"/>
    <mergeCell ref="A330:F330"/>
    <mergeCell ref="A331:A336"/>
    <mergeCell ref="C331:D331"/>
    <mergeCell ref="E331:F331"/>
    <mergeCell ref="G331:H331"/>
    <mergeCell ref="C335:D335"/>
    <mergeCell ref="E335:F335"/>
    <mergeCell ref="G335:H335"/>
    <mergeCell ref="C334:D334"/>
    <mergeCell ref="E334:F334"/>
    <mergeCell ref="G334:H334"/>
    <mergeCell ref="AA175:AA176"/>
    <mergeCell ref="A198:B198"/>
    <mergeCell ref="A256:B256"/>
    <mergeCell ref="A291:B291"/>
    <mergeCell ref="A307:B307"/>
    <mergeCell ref="A315:B315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5:B145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53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8"/>
  <sheetViews>
    <sheetView workbookViewId="0">
      <pane xSplit="4" ySplit="6" topLeftCell="E521" activePane="bottomRight" state="frozen"/>
      <selection activeCell="E489" sqref="E489"/>
      <selection pane="topRight" activeCell="E489" sqref="E489"/>
      <selection pane="bottomLeft" activeCell="E489" sqref="E489"/>
      <selection pane="bottomRight" activeCell="O528" sqref="O528"/>
    </sheetView>
  </sheetViews>
  <sheetFormatPr defaultRowHeight="15.75"/>
  <cols>
    <col min="1" max="1" width="7.5" style="152" customWidth="1"/>
    <col min="2" max="2" width="23.25" style="226" customWidth="1"/>
    <col min="3" max="3" width="11.25" style="152" customWidth="1"/>
    <col min="4" max="4" width="5.25" style="152" customWidth="1"/>
    <col min="5" max="5" width="12.5" style="152" customWidth="1"/>
    <col min="6" max="6" width="12.625" style="152" customWidth="1"/>
    <col min="7" max="7" width="9" style="227"/>
    <col min="8" max="8" width="9" style="152"/>
    <col min="9" max="9" width="11.125" style="152" bestFit="1" customWidth="1"/>
    <col min="10" max="20" width="9" style="152"/>
    <col min="21" max="21" width="7.25" style="152" customWidth="1"/>
    <col min="22" max="24" width="9" style="152"/>
    <col min="25" max="25" width="6.125" style="152" customWidth="1"/>
    <col min="26" max="26" width="6.375" style="152" customWidth="1"/>
    <col min="27" max="27" width="6.125" style="152" customWidth="1"/>
    <col min="28" max="16384" width="9" style="152"/>
  </cols>
  <sheetData>
    <row r="1" spans="1:27" ht="31.5">
      <c r="A1" s="442" t="s">
        <v>439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</row>
    <row r="2" spans="1:27" ht="18.75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</row>
    <row r="3" spans="1:27" ht="30.75" customHeight="1">
      <c r="A3" s="230" t="s">
        <v>355</v>
      </c>
      <c r="B3" s="231"/>
      <c r="C3" s="153"/>
      <c r="D3" s="153"/>
      <c r="E3" s="153"/>
      <c r="F3" s="153"/>
      <c r="G3" s="155"/>
      <c r="H3" s="153"/>
      <c r="I3" s="153"/>
      <c r="J3" s="156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s="135" customFormat="1" ht="18.75" customHeight="1">
      <c r="A4" s="444" t="s">
        <v>12</v>
      </c>
      <c r="B4" s="444" t="s">
        <v>25</v>
      </c>
      <c r="C4" s="444" t="s">
        <v>26</v>
      </c>
      <c r="D4" s="444" t="s">
        <v>27</v>
      </c>
      <c r="E4" s="447" t="s">
        <v>28</v>
      </c>
      <c r="F4" s="450" t="s">
        <v>29</v>
      </c>
      <c r="G4" s="453" t="s">
        <v>30</v>
      </c>
      <c r="H4" s="453"/>
      <c r="I4" s="444" t="s">
        <v>31</v>
      </c>
      <c r="J4" s="456" t="s">
        <v>32</v>
      </c>
      <c r="K4" s="459" t="s">
        <v>33</v>
      </c>
      <c r="L4" s="444" t="s">
        <v>34</v>
      </c>
      <c r="M4" s="462" t="s">
        <v>35</v>
      </c>
      <c r="N4" s="464" t="s">
        <v>36</v>
      </c>
      <c r="O4" s="453" t="s">
        <v>37</v>
      </c>
      <c r="P4" s="453"/>
      <c r="Q4" s="453"/>
      <c r="R4" s="453"/>
      <c r="S4" s="453"/>
      <c r="T4" s="453"/>
      <c r="U4" s="453"/>
      <c r="V4" s="453" t="s">
        <v>38</v>
      </c>
      <c r="W4" s="464" t="s">
        <v>39</v>
      </c>
      <c r="X4" s="453" t="s">
        <v>40</v>
      </c>
      <c r="Y4" s="453"/>
      <c r="Z4" s="453"/>
      <c r="AA4" s="453"/>
    </row>
    <row r="5" spans="1:27" s="135" customFormat="1" ht="15" customHeight="1">
      <c r="A5" s="445"/>
      <c r="B5" s="445"/>
      <c r="C5" s="445"/>
      <c r="D5" s="445"/>
      <c r="E5" s="448"/>
      <c r="F5" s="451"/>
      <c r="G5" s="453"/>
      <c r="H5" s="453"/>
      <c r="I5" s="445"/>
      <c r="J5" s="457"/>
      <c r="K5" s="460"/>
      <c r="L5" s="445"/>
      <c r="M5" s="463"/>
      <c r="N5" s="464"/>
      <c r="O5" s="453" t="s">
        <v>41</v>
      </c>
      <c r="P5" s="453" t="s">
        <v>42</v>
      </c>
      <c r="Q5" s="453" t="s">
        <v>43</v>
      </c>
      <c r="R5" s="454" t="s">
        <v>44</v>
      </c>
      <c r="S5" s="455" t="s">
        <v>45</v>
      </c>
      <c r="T5" s="453" t="s">
        <v>46</v>
      </c>
      <c r="U5" s="453" t="s">
        <v>47</v>
      </c>
      <c r="V5" s="453"/>
      <c r="W5" s="464"/>
      <c r="X5" s="453" t="s">
        <v>13</v>
      </c>
      <c r="Y5" s="453" t="s">
        <v>48</v>
      </c>
      <c r="Z5" s="453" t="s">
        <v>49</v>
      </c>
      <c r="AA5" s="453" t="s">
        <v>47</v>
      </c>
    </row>
    <row r="6" spans="1:27" s="135" customFormat="1" ht="27.75" customHeight="1">
      <c r="A6" s="446"/>
      <c r="B6" s="446"/>
      <c r="C6" s="446"/>
      <c r="D6" s="446"/>
      <c r="E6" s="449"/>
      <c r="F6" s="452"/>
      <c r="G6" s="136" t="s">
        <v>50</v>
      </c>
      <c r="H6" s="428" t="s">
        <v>51</v>
      </c>
      <c r="I6" s="446"/>
      <c r="J6" s="458"/>
      <c r="K6" s="461"/>
      <c r="L6" s="446"/>
      <c r="M6" s="463"/>
      <c r="N6" s="464"/>
      <c r="O6" s="453"/>
      <c r="P6" s="453"/>
      <c r="Q6" s="453"/>
      <c r="R6" s="454"/>
      <c r="S6" s="455"/>
      <c r="T6" s="453"/>
      <c r="U6" s="453"/>
      <c r="V6" s="453"/>
      <c r="W6" s="464"/>
      <c r="X6" s="453"/>
      <c r="Y6" s="453"/>
      <c r="Z6" s="453"/>
      <c r="AA6" s="453"/>
    </row>
    <row r="7" spans="1:27" ht="20.100000000000001" hidden="1" customHeight="1">
      <c r="A7" s="157">
        <v>200032</v>
      </c>
      <c r="B7" s="431" t="s">
        <v>185</v>
      </c>
      <c r="C7" s="157" t="s">
        <v>186</v>
      </c>
      <c r="D7" s="139">
        <v>5.03</v>
      </c>
      <c r="E7" s="139"/>
      <c r="F7" s="158"/>
      <c r="G7" s="159"/>
      <c r="H7" s="438">
        <f t="shared" ref="H7:H27" si="0">D7*G7</f>
        <v>0</v>
      </c>
      <c r="I7" s="160"/>
      <c r="J7" s="161" t="str">
        <f t="array" ref="J7">IF(ISERROR(G7/I7),"",G7/I7)</f>
        <v/>
      </c>
      <c r="K7" s="162">
        <f t="array" ref="K7">IF(ISERROR(G7/L7),"",G7/L7)</f>
        <v>0</v>
      </c>
      <c r="L7" s="160">
        <v>16</v>
      </c>
      <c r="M7" s="140">
        <f t="shared" ref="M7:M27" si="1">IF(ISERROR(I7-K7),"",I7-K7)</f>
        <v>0</v>
      </c>
      <c r="N7" s="161">
        <f>SUM(O7:U7)</f>
        <v>0</v>
      </c>
      <c r="O7" s="430"/>
      <c r="P7" s="430"/>
      <c r="Q7" s="430"/>
      <c r="R7" s="430"/>
      <c r="S7" s="430"/>
      <c r="T7" s="430"/>
      <c r="U7" s="430"/>
      <c r="V7" s="163">
        <f t="shared" ref="V7:V12" si="2">SUM(X7:AA7)</f>
        <v>0</v>
      </c>
      <c r="W7" s="164" t="str">
        <f t="shared" ref="W7:W12" si="3">IF(ISERROR(V7/G7),"",V7/G7)</f>
        <v/>
      </c>
      <c r="X7" s="163"/>
      <c r="Y7" s="163"/>
      <c r="Z7" s="163"/>
      <c r="AA7" s="163"/>
    </row>
    <row r="8" spans="1:27" ht="20.100000000000001" hidden="1" customHeight="1">
      <c r="A8" s="165">
        <v>200038</v>
      </c>
      <c r="B8" s="166" t="s">
        <v>187</v>
      </c>
      <c r="C8" s="157" t="s">
        <v>186</v>
      </c>
      <c r="D8" s="139">
        <v>5.03</v>
      </c>
      <c r="E8" s="139"/>
      <c r="F8" s="158"/>
      <c r="G8" s="159"/>
      <c r="H8" s="438">
        <f t="shared" si="0"/>
        <v>0</v>
      </c>
      <c r="I8" s="160"/>
      <c r="J8" s="161" t="str">
        <f t="array" ref="J8">IF(ISERROR(G8/I8),"",G8/I8)</f>
        <v/>
      </c>
      <c r="K8" s="162">
        <f t="array" ref="K8">IF(ISERROR(G8/L8),"",G8/L8)</f>
        <v>0</v>
      </c>
      <c r="L8" s="160">
        <v>19</v>
      </c>
      <c r="M8" s="140">
        <f t="shared" si="1"/>
        <v>0</v>
      </c>
      <c r="N8" s="161">
        <f t="shared" ref="N8:N21" si="4">SUM(O8:U8)</f>
        <v>0</v>
      </c>
      <c r="O8" s="167"/>
      <c r="P8" s="430"/>
      <c r="Q8" s="430"/>
      <c r="R8" s="430"/>
      <c r="S8" s="430"/>
      <c r="T8" s="430"/>
      <c r="U8" s="430"/>
      <c r="V8" s="163">
        <f t="shared" si="2"/>
        <v>0</v>
      </c>
      <c r="W8" s="164" t="str">
        <f t="shared" si="3"/>
        <v/>
      </c>
      <c r="X8" s="163"/>
      <c r="Y8" s="163"/>
      <c r="Z8" s="163"/>
      <c r="AA8" s="163"/>
    </row>
    <row r="9" spans="1:27" ht="20.100000000000001" hidden="1" customHeight="1">
      <c r="A9" s="168">
        <v>200039</v>
      </c>
      <c r="B9" s="166" t="s">
        <v>187</v>
      </c>
      <c r="C9" s="157" t="s">
        <v>188</v>
      </c>
      <c r="D9" s="139">
        <v>5.03</v>
      </c>
      <c r="E9" s="139"/>
      <c r="F9" s="158"/>
      <c r="G9" s="159"/>
      <c r="H9" s="438">
        <f t="shared" si="0"/>
        <v>0</v>
      </c>
      <c r="I9" s="160"/>
      <c r="J9" s="161" t="str">
        <f t="array" ref="J9">IF(ISERROR(G9/I9),"",G9/I9)</f>
        <v/>
      </c>
      <c r="K9" s="162">
        <f t="array" ref="K9">IF(ISERROR(G9/L9),"",G9/L9)</f>
        <v>0</v>
      </c>
      <c r="L9" s="160">
        <v>19</v>
      </c>
      <c r="M9" s="140">
        <f t="shared" si="1"/>
        <v>0</v>
      </c>
      <c r="N9" s="161">
        <f t="shared" si="4"/>
        <v>0</v>
      </c>
      <c r="O9" s="430"/>
      <c r="P9" s="430"/>
      <c r="Q9" s="430"/>
      <c r="R9" s="430"/>
      <c r="S9" s="430"/>
      <c r="T9" s="430"/>
      <c r="U9" s="430"/>
      <c r="V9" s="163">
        <f t="shared" si="2"/>
        <v>0</v>
      </c>
      <c r="W9" s="164" t="str">
        <f t="shared" si="3"/>
        <v/>
      </c>
      <c r="X9" s="163"/>
      <c r="Y9" s="163"/>
      <c r="Z9" s="163"/>
      <c r="AA9" s="163"/>
    </row>
    <row r="10" spans="1:27" ht="20.100000000000001" hidden="1" customHeight="1">
      <c r="A10" s="165">
        <v>200045</v>
      </c>
      <c r="B10" s="166" t="s">
        <v>189</v>
      </c>
      <c r="C10" s="157" t="s">
        <v>186</v>
      </c>
      <c r="D10" s="139">
        <v>5.03</v>
      </c>
      <c r="E10" s="139"/>
      <c r="F10" s="158"/>
      <c r="G10" s="159"/>
      <c r="H10" s="438">
        <f t="shared" si="0"/>
        <v>0</v>
      </c>
      <c r="I10" s="160"/>
      <c r="J10" s="161" t="str">
        <f t="array" ref="J10">IF(ISERROR(G10/I10),"",G10/I10)</f>
        <v/>
      </c>
      <c r="K10" s="162">
        <f t="array" ref="K10">IF(ISERROR(G10/L10),"",G10/L10)</f>
        <v>0</v>
      </c>
      <c r="L10" s="160">
        <v>19</v>
      </c>
      <c r="M10" s="140">
        <f t="shared" si="1"/>
        <v>0</v>
      </c>
      <c r="N10" s="161">
        <f t="shared" si="4"/>
        <v>0</v>
      </c>
      <c r="O10" s="430"/>
      <c r="P10" s="430"/>
      <c r="Q10" s="430"/>
      <c r="R10" s="430"/>
      <c r="S10" s="430"/>
      <c r="T10" s="430"/>
      <c r="U10" s="430"/>
      <c r="V10" s="163">
        <f t="shared" si="2"/>
        <v>0</v>
      </c>
      <c r="W10" s="164" t="str">
        <f t="shared" si="3"/>
        <v/>
      </c>
      <c r="X10" s="163"/>
      <c r="Y10" s="163"/>
      <c r="Z10" s="163"/>
      <c r="AA10" s="163"/>
    </row>
    <row r="11" spans="1:27" ht="20.100000000000001" hidden="1" customHeight="1">
      <c r="A11" s="165">
        <v>200050</v>
      </c>
      <c r="B11" s="166" t="s">
        <v>189</v>
      </c>
      <c r="C11" s="157" t="s">
        <v>190</v>
      </c>
      <c r="D11" s="139">
        <v>5.03</v>
      </c>
      <c r="E11" s="139"/>
      <c r="F11" s="158"/>
      <c r="G11" s="159"/>
      <c r="H11" s="438">
        <f t="shared" si="0"/>
        <v>0</v>
      </c>
      <c r="I11" s="160"/>
      <c r="J11" s="161" t="str">
        <f t="array" ref="J11">IF(ISERROR(G11/I11),"",G11/I11)</f>
        <v/>
      </c>
      <c r="K11" s="162">
        <f t="array" ref="K11">IF(ISERROR(G11/L11),"",G11/L11)</f>
        <v>0</v>
      </c>
      <c r="L11" s="160">
        <v>20</v>
      </c>
      <c r="M11" s="140">
        <f t="shared" si="1"/>
        <v>0</v>
      </c>
      <c r="N11" s="161">
        <f t="shared" si="4"/>
        <v>0</v>
      </c>
      <c r="O11" s="430"/>
      <c r="P11" s="430"/>
      <c r="Q11" s="430"/>
      <c r="R11" s="430"/>
      <c r="S11" s="430"/>
      <c r="T11" s="430"/>
      <c r="U11" s="430"/>
      <c r="V11" s="163">
        <f t="shared" si="2"/>
        <v>0</v>
      </c>
      <c r="W11" s="164" t="str">
        <f t="shared" si="3"/>
        <v/>
      </c>
      <c r="X11" s="163"/>
      <c r="Y11" s="163"/>
      <c r="Z11" s="163"/>
      <c r="AA11" s="163"/>
    </row>
    <row r="12" spans="1:27" ht="20.100000000000001" hidden="1" customHeight="1">
      <c r="A12" s="165">
        <v>200076</v>
      </c>
      <c r="B12" s="166" t="s">
        <v>191</v>
      </c>
      <c r="C12" s="157" t="s">
        <v>186</v>
      </c>
      <c r="D12" s="139">
        <v>5.04</v>
      </c>
      <c r="E12" s="139"/>
      <c r="F12" s="169"/>
      <c r="G12" s="170"/>
      <c r="H12" s="438">
        <f t="shared" si="0"/>
        <v>0</v>
      </c>
      <c r="I12" s="171"/>
      <c r="J12" s="161" t="str">
        <f t="array" ref="J12">IF(ISERROR(G12/I12),"",G12/I12)</f>
        <v/>
      </c>
      <c r="K12" s="162">
        <f t="array" ref="K12">IF(ISERROR(G12/L12),"",G12/L12)</f>
        <v>0</v>
      </c>
      <c r="L12" s="160">
        <v>19</v>
      </c>
      <c r="M12" s="140">
        <f t="shared" si="1"/>
        <v>0</v>
      </c>
      <c r="N12" s="161">
        <f t="shared" si="4"/>
        <v>0</v>
      </c>
      <c r="O12" s="430"/>
      <c r="P12" s="430"/>
      <c r="Q12" s="430"/>
      <c r="R12" s="430"/>
      <c r="S12" s="430"/>
      <c r="T12" s="430"/>
      <c r="U12" s="430"/>
      <c r="V12" s="163">
        <f t="shared" si="2"/>
        <v>0</v>
      </c>
      <c r="W12" s="164" t="str">
        <f t="shared" si="3"/>
        <v/>
      </c>
      <c r="X12" s="163"/>
      <c r="Y12" s="163"/>
      <c r="Z12" s="163"/>
      <c r="AA12" s="163"/>
    </row>
    <row r="13" spans="1:27" ht="20.100000000000001" hidden="1" customHeight="1">
      <c r="A13" s="172">
        <v>200898</v>
      </c>
      <c r="B13" s="166" t="s">
        <v>192</v>
      </c>
      <c r="C13" s="157" t="s">
        <v>193</v>
      </c>
      <c r="D13" s="139">
        <v>5.03</v>
      </c>
      <c r="E13" s="139"/>
      <c r="F13" s="158"/>
      <c r="G13" s="159"/>
      <c r="H13" s="438">
        <f t="shared" si="0"/>
        <v>0</v>
      </c>
      <c r="I13" s="160"/>
      <c r="J13" s="161"/>
      <c r="K13" s="162">
        <f t="array" ref="K13">IF(ISERROR(G13/L13),"",G13/L13)</f>
        <v>0</v>
      </c>
      <c r="L13" s="160">
        <v>3</v>
      </c>
      <c r="M13" s="140">
        <f t="shared" si="1"/>
        <v>0</v>
      </c>
      <c r="N13" s="161">
        <f t="shared" si="4"/>
        <v>0</v>
      </c>
      <c r="O13" s="430"/>
      <c r="P13" s="430"/>
      <c r="Q13" s="430"/>
      <c r="R13" s="430"/>
      <c r="S13" s="430"/>
      <c r="T13" s="430"/>
      <c r="U13" s="430"/>
      <c r="V13" s="163"/>
      <c r="W13" s="164"/>
      <c r="X13" s="163"/>
      <c r="Y13" s="163"/>
      <c r="Z13" s="163"/>
      <c r="AA13" s="163"/>
    </row>
    <row r="14" spans="1:27" ht="20.100000000000001" hidden="1" customHeight="1">
      <c r="A14" s="172">
        <v>200899</v>
      </c>
      <c r="B14" s="166" t="s">
        <v>192</v>
      </c>
      <c r="C14" s="157" t="s">
        <v>194</v>
      </c>
      <c r="D14" s="139">
        <v>5.03</v>
      </c>
      <c r="E14" s="139"/>
      <c r="F14" s="158"/>
      <c r="G14" s="159"/>
      <c r="H14" s="438">
        <f t="shared" si="0"/>
        <v>0</v>
      </c>
      <c r="I14" s="160"/>
      <c r="J14" s="161"/>
      <c r="K14" s="162">
        <f t="array" ref="K14">IF(ISERROR(G14/L14),"",G14/L14)</f>
        <v>0</v>
      </c>
      <c r="L14" s="160">
        <v>3</v>
      </c>
      <c r="M14" s="140">
        <f t="shared" si="1"/>
        <v>0</v>
      </c>
      <c r="N14" s="161">
        <f t="shared" si="4"/>
        <v>0</v>
      </c>
      <c r="O14" s="430"/>
      <c r="P14" s="430"/>
      <c r="Q14" s="430"/>
      <c r="R14" s="430"/>
      <c r="S14" s="430"/>
      <c r="T14" s="430"/>
      <c r="U14" s="430"/>
      <c r="V14" s="163"/>
      <c r="W14" s="164"/>
      <c r="X14" s="163"/>
      <c r="Y14" s="163"/>
      <c r="Z14" s="163"/>
      <c r="AA14" s="163"/>
    </row>
    <row r="15" spans="1:27" ht="20.100000000000001" hidden="1" customHeight="1">
      <c r="A15" s="165">
        <v>200085</v>
      </c>
      <c r="B15" s="166" t="s">
        <v>195</v>
      </c>
      <c r="C15" s="157" t="s">
        <v>196</v>
      </c>
      <c r="D15" s="139">
        <v>5.04</v>
      </c>
      <c r="E15" s="139"/>
      <c r="F15" s="173"/>
      <c r="G15" s="159"/>
      <c r="H15" s="438">
        <f t="shared" si="0"/>
        <v>0</v>
      </c>
      <c r="I15" s="438"/>
      <c r="J15" s="161" t="str">
        <f t="array" ref="J15">IF(ISERROR(G15/I15),"",G15/I15)</f>
        <v/>
      </c>
      <c r="K15" s="162">
        <f t="array" ref="K15">IF(ISERROR(G15/L15),"",G15/L15)</f>
        <v>0</v>
      </c>
      <c r="L15" s="160">
        <v>17</v>
      </c>
      <c r="M15" s="140">
        <f t="shared" si="1"/>
        <v>0</v>
      </c>
      <c r="N15" s="161">
        <f t="shared" si="4"/>
        <v>0</v>
      </c>
      <c r="O15" s="430"/>
      <c r="P15" s="430"/>
      <c r="Q15" s="430"/>
      <c r="R15" s="430"/>
      <c r="S15" s="430"/>
      <c r="T15" s="430"/>
      <c r="U15" s="430"/>
      <c r="V15" s="163">
        <f>SUM(X15:AA15)</f>
        <v>0</v>
      </c>
      <c r="W15" s="164" t="str">
        <f>IF(ISERROR(V15/G15),"",V15/G15)</f>
        <v/>
      </c>
      <c r="X15" s="163"/>
      <c r="Y15" s="163"/>
      <c r="Z15" s="163"/>
      <c r="AA15" s="163"/>
    </row>
    <row r="16" spans="1:27" ht="20.100000000000001" customHeight="1">
      <c r="A16" s="165">
        <v>200087</v>
      </c>
      <c r="B16" s="166" t="s">
        <v>195</v>
      </c>
      <c r="C16" s="157" t="s">
        <v>197</v>
      </c>
      <c r="D16" s="139">
        <v>5.04</v>
      </c>
      <c r="E16" s="139"/>
      <c r="F16" s="173">
        <v>42618</v>
      </c>
      <c r="G16" s="159">
        <f>545+55</f>
        <v>600</v>
      </c>
      <c r="H16" s="438">
        <f t="shared" si="0"/>
        <v>3024</v>
      </c>
      <c r="I16" s="438">
        <f>8.5*5</f>
        <v>42.5</v>
      </c>
      <c r="J16" s="161">
        <f t="array" ref="J16">IF(ISERROR(G16/I16),"",G16/I16)</f>
        <v>14.117647058823529</v>
      </c>
      <c r="K16" s="162">
        <f t="array" ref="K16">IF(ISERROR(G16/L16),"",G16/L16)</f>
        <v>35.294117647058826</v>
      </c>
      <c r="L16" s="160">
        <v>17</v>
      </c>
      <c r="M16" s="140">
        <f t="shared" si="1"/>
        <v>7.205882352941174</v>
      </c>
      <c r="N16" s="161">
        <f t="shared" si="4"/>
        <v>0</v>
      </c>
      <c r="O16" s="430"/>
      <c r="P16" s="430"/>
      <c r="Q16" s="430"/>
      <c r="R16" s="430"/>
      <c r="S16" s="430"/>
      <c r="T16" s="430"/>
      <c r="U16" s="430"/>
      <c r="V16" s="163">
        <f>SUM(X16:AA16)</f>
        <v>0</v>
      </c>
      <c r="W16" s="164">
        <f>IF(ISERROR(V16/G16),"",V16/G16)</f>
        <v>0</v>
      </c>
      <c r="X16" s="163"/>
      <c r="Y16" s="163"/>
      <c r="Z16" s="163"/>
      <c r="AA16" s="163"/>
    </row>
    <row r="17" spans="1:27" ht="20.100000000000001" hidden="1" customHeight="1">
      <c r="A17" s="172">
        <v>201060</v>
      </c>
      <c r="B17" s="166" t="s">
        <v>198</v>
      </c>
      <c r="C17" s="157" t="s">
        <v>199</v>
      </c>
      <c r="D17" s="139">
        <v>5.03</v>
      </c>
      <c r="E17" s="139"/>
      <c r="F17" s="158"/>
      <c r="G17" s="159"/>
      <c r="H17" s="438">
        <f t="shared" si="0"/>
        <v>0</v>
      </c>
      <c r="I17" s="160"/>
      <c r="J17" s="161" t="str">
        <f t="array" ref="J17">IF(ISERROR(G17/I17),"",G17/I17)</f>
        <v/>
      </c>
      <c r="K17" s="162">
        <f t="array" ref="K17">IF(ISERROR(G17/L17),"",G17/L17)</f>
        <v>0</v>
      </c>
      <c r="L17" s="160">
        <v>17</v>
      </c>
      <c r="M17" s="140">
        <f t="shared" si="1"/>
        <v>0</v>
      </c>
      <c r="N17" s="161">
        <f t="shared" si="4"/>
        <v>0</v>
      </c>
      <c r="O17" s="430"/>
      <c r="P17" s="430"/>
      <c r="Q17" s="430"/>
      <c r="R17" s="430"/>
      <c r="S17" s="430"/>
      <c r="T17" s="430"/>
      <c r="U17" s="430"/>
      <c r="V17" s="163"/>
      <c r="W17" s="164"/>
      <c r="X17" s="163"/>
      <c r="Y17" s="163"/>
      <c r="Z17" s="163"/>
      <c r="AA17" s="163"/>
    </row>
    <row r="18" spans="1:27" ht="20.100000000000001" hidden="1" customHeight="1">
      <c r="A18" s="172">
        <v>201061</v>
      </c>
      <c r="B18" s="166" t="s">
        <v>198</v>
      </c>
      <c r="C18" s="157" t="s">
        <v>200</v>
      </c>
      <c r="D18" s="139">
        <v>5.03</v>
      </c>
      <c r="E18" s="139"/>
      <c r="F18" s="158"/>
      <c r="G18" s="159"/>
      <c r="H18" s="438">
        <f t="shared" si="0"/>
        <v>0</v>
      </c>
      <c r="I18" s="160"/>
      <c r="J18" s="161" t="str">
        <f t="array" ref="J18">IF(ISERROR(G18/I18),"",G18/I18)</f>
        <v/>
      </c>
      <c r="K18" s="162">
        <f t="array" ref="K18">IF(ISERROR(G18/L18),"",G18/L18)</f>
        <v>0</v>
      </c>
      <c r="L18" s="160">
        <v>17</v>
      </c>
      <c r="M18" s="140">
        <f t="shared" si="1"/>
        <v>0</v>
      </c>
      <c r="N18" s="161">
        <f t="shared" si="4"/>
        <v>0</v>
      </c>
      <c r="O18" s="430"/>
      <c r="P18" s="430"/>
      <c r="Q18" s="430"/>
      <c r="R18" s="430"/>
      <c r="S18" s="430"/>
      <c r="T18" s="430"/>
      <c r="U18" s="430"/>
      <c r="V18" s="163"/>
      <c r="W18" s="164"/>
      <c r="X18" s="163"/>
      <c r="Y18" s="163"/>
      <c r="Z18" s="163"/>
      <c r="AA18" s="163"/>
    </row>
    <row r="19" spans="1:27" ht="20.100000000000001" hidden="1" customHeight="1">
      <c r="A19" s="165">
        <v>200171</v>
      </c>
      <c r="B19" s="166" t="s">
        <v>203</v>
      </c>
      <c r="C19" s="157" t="s">
        <v>196</v>
      </c>
      <c r="D19" s="139">
        <v>5.0599999999999996</v>
      </c>
      <c r="E19" s="139"/>
      <c r="F19" s="158"/>
      <c r="G19" s="159"/>
      <c r="H19" s="438">
        <f t="shared" si="0"/>
        <v>0</v>
      </c>
      <c r="I19" s="160"/>
      <c r="J19" s="161" t="str">
        <f t="array" ref="J19">IF(ISERROR(G19/I19),"",G19/I19)</f>
        <v/>
      </c>
      <c r="K19" s="162">
        <f t="array" ref="K19">IF(ISERROR(G19/L19),"",G19/L19)</f>
        <v>0</v>
      </c>
      <c r="L19" s="160">
        <v>19</v>
      </c>
      <c r="M19" s="140">
        <f t="shared" si="1"/>
        <v>0</v>
      </c>
      <c r="N19" s="161">
        <f t="shared" si="4"/>
        <v>0</v>
      </c>
      <c r="O19" s="430"/>
      <c r="P19" s="430"/>
      <c r="Q19" s="430"/>
      <c r="R19" s="430"/>
      <c r="S19" s="430"/>
      <c r="T19" s="430"/>
      <c r="U19" s="430"/>
      <c r="V19" s="163">
        <f t="shared" ref="V19:V21" si="5">SUM(X19:AA19)</f>
        <v>0</v>
      </c>
      <c r="W19" s="164" t="str">
        <f t="shared" ref="W19:W21" si="6">IF(ISERROR(V19/G19),"",V19/G19)</f>
        <v/>
      </c>
      <c r="X19" s="163"/>
      <c r="Y19" s="163"/>
      <c r="Z19" s="163"/>
      <c r="AA19" s="163"/>
    </row>
    <row r="20" spans="1:27" ht="20.100000000000001" hidden="1" customHeight="1">
      <c r="A20" s="165">
        <v>200009</v>
      </c>
      <c r="B20" s="166" t="s">
        <v>204</v>
      </c>
      <c r="C20" s="157" t="s">
        <v>196</v>
      </c>
      <c r="D20" s="139">
        <v>5.09</v>
      </c>
      <c r="E20" s="139"/>
      <c r="F20" s="158"/>
      <c r="G20" s="159"/>
      <c r="H20" s="438">
        <f t="shared" si="0"/>
        <v>0</v>
      </c>
      <c r="I20" s="160"/>
      <c r="J20" s="161" t="str">
        <f t="array" ref="J20">IF(ISERROR(G20/I20),"",G20/I20)</f>
        <v/>
      </c>
      <c r="K20" s="162">
        <f t="array" ref="K20">IF(ISERROR(G20/L20),"",G20/L20)</f>
        <v>0</v>
      </c>
      <c r="L20" s="160">
        <v>23</v>
      </c>
      <c r="M20" s="140">
        <f t="shared" si="1"/>
        <v>0</v>
      </c>
      <c r="N20" s="161">
        <f t="shared" si="4"/>
        <v>0</v>
      </c>
      <c r="O20" s="430"/>
      <c r="P20" s="430"/>
      <c r="Q20" s="430"/>
      <c r="R20" s="430"/>
      <c r="S20" s="430"/>
      <c r="T20" s="430"/>
      <c r="U20" s="430"/>
      <c r="V20" s="163">
        <f t="shared" si="5"/>
        <v>0</v>
      </c>
      <c r="W20" s="164" t="str">
        <f t="shared" si="6"/>
        <v/>
      </c>
      <c r="X20" s="163"/>
      <c r="Y20" s="163"/>
      <c r="Z20" s="163"/>
      <c r="AA20" s="163"/>
    </row>
    <row r="21" spans="1:27" ht="20.100000000000001" hidden="1" customHeight="1">
      <c r="A21" s="165">
        <v>200010</v>
      </c>
      <c r="B21" s="166" t="s">
        <v>204</v>
      </c>
      <c r="C21" s="157" t="s">
        <v>197</v>
      </c>
      <c r="D21" s="139">
        <v>5.09</v>
      </c>
      <c r="E21" s="139"/>
      <c r="F21" s="158"/>
      <c r="G21" s="159"/>
      <c r="H21" s="438">
        <f t="shared" si="0"/>
        <v>0</v>
      </c>
      <c r="I21" s="160"/>
      <c r="J21" s="161" t="str">
        <f t="array" ref="J21">IF(ISERROR(G21/I21),"",G21/I21)</f>
        <v/>
      </c>
      <c r="K21" s="162">
        <f t="array" ref="K21">IF(ISERROR(G21/L21),"",G21/L21)</f>
        <v>0</v>
      </c>
      <c r="L21" s="160">
        <v>23</v>
      </c>
      <c r="M21" s="140">
        <f t="shared" si="1"/>
        <v>0</v>
      </c>
      <c r="N21" s="161">
        <f t="shared" si="4"/>
        <v>0</v>
      </c>
      <c r="O21" s="430"/>
      <c r="P21" s="430"/>
      <c r="Q21" s="430"/>
      <c r="R21" s="430"/>
      <c r="S21" s="430"/>
      <c r="T21" s="430"/>
      <c r="U21" s="430"/>
      <c r="V21" s="163">
        <f t="shared" si="5"/>
        <v>0</v>
      </c>
      <c r="W21" s="164" t="str">
        <f t="shared" si="6"/>
        <v/>
      </c>
      <c r="X21" s="163"/>
      <c r="Y21" s="163"/>
      <c r="Z21" s="163"/>
      <c r="AA21" s="163"/>
    </row>
    <row r="22" spans="1:27" ht="20.100000000000001" hidden="1" customHeight="1">
      <c r="A22" s="165">
        <v>200342</v>
      </c>
      <c r="B22" s="175" t="s">
        <v>205</v>
      </c>
      <c r="C22" s="429" t="s">
        <v>197</v>
      </c>
      <c r="D22" s="139">
        <v>4.8</v>
      </c>
      <c r="E22" s="139"/>
      <c r="F22" s="158"/>
      <c r="G22" s="159"/>
      <c r="H22" s="438">
        <f t="shared" si="0"/>
        <v>0</v>
      </c>
      <c r="I22" s="160"/>
      <c r="J22" s="161" t="str">
        <f t="array" ref="J22">IF(ISERROR(G22/I22),"",G22/I22)</f>
        <v/>
      </c>
      <c r="K22" s="162">
        <f t="array" ref="K22">IF(ISERROR(G22/L22),"",G22/L22)</f>
        <v>0</v>
      </c>
      <c r="L22" s="160">
        <v>4</v>
      </c>
      <c r="M22" s="140">
        <f t="shared" si="1"/>
        <v>0</v>
      </c>
      <c r="N22" s="161"/>
      <c r="O22" s="430"/>
      <c r="P22" s="430"/>
      <c r="Q22" s="430"/>
      <c r="R22" s="430"/>
      <c r="S22" s="430"/>
      <c r="T22" s="430"/>
      <c r="U22" s="430"/>
      <c r="V22" s="163"/>
      <c r="W22" s="164"/>
      <c r="X22" s="163"/>
      <c r="Y22" s="163"/>
      <c r="Z22" s="163"/>
      <c r="AA22" s="163"/>
    </row>
    <row r="23" spans="1:27" ht="20.100000000000001" hidden="1" customHeight="1">
      <c r="A23" s="165">
        <v>200341</v>
      </c>
      <c r="B23" s="175" t="s">
        <v>205</v>
      </c>
      <c r="C23" s="429" t="s">
        <v>194</v>
      </c>
      <c r="D23" s="139">
        <v>4.8</v>
      </c>
      <c r="E23" s="139"/>
      <c r="F23" s="158"/>
      <c r="G23" s="159"/>
      <c r="H23" s="438">
        <f t="shared" si="0"/>
        <v>0</v>
      </c>
      <c r="I23" s="160"/>
      <c r="J23" s="161" t="str">
        <f t="array" ref="J23">IF(ISERROR(G23/I23),"",G23/I23)</f>
        <v/>
      </c>
      <c r="K23" s="162">
        <f t="array" ref="K23">IF(ISERROR(G23/L23),"",G23/L23)</f>
        <v>0</v>
      </c>
      <c r="L23" s="160">
        <v>4</v>
      </c>
      <c r="M23" s="140">
        <f t="shared" si="1"/>
        <v>0</v>
      </c>
      <c r="N23" s="161"/>
      <c r="O23" s="430"/>
      <c r="P23" s="430"/>
      <c r="Q23" s="430"/>
      <c r="R23" s="430"/>
      <c r="S23" s="430"/>
      <c r="T23" s="430"/>
      <c r="U23" s="430"/>
      <c r="V23" s="163"/>
      <c r="W23" s="164"/>
      <c r="X23" s="163"/>
      <c r="Y23" s="163"/>
      <c r="Z23" s="163"/>
      <c r="AA23" s="163"/>
    </row>
    <row r="24" spans="1:27" ht="20.100000000000001" hidden="1" customHeight="1">
      <c r="A24" s="165">
        <v>200343</v>
      </c>
      <c r="B24" s="175" t="s">
        <v>205</v>
      </c>
      <c r="C24" s="429" t="s">
        <v>186</v>
      </c>
      <c r="D24" s="139">
        <v>4.8</v>
      </c>
      <c r="E24" s="139"/>
      <c r="F24" s="158"/>
      <c r="G24" s="159"/>
      <c r="H24" s="438">
        <f t="shared" si="0"/>
        <v>0</v>
      </c>
      <c r="I24" s="160"/>
      <c r="J24" s="161" t="str">
        <f t="array" ref="J24">IF(ISERROR(G24/I24),"",G24/I24)</f>
        <v/>
      </c>
      <c r="K24" s="162">
        <f t="array" ref="K24">IF(ISERROR(G24/L24),"",G24/L24)</f>
        <v>0</v>
      </c>
      <c r="L24" s="160">
        <v>4</v>
      </c>
      <c r="M24" s="140">
        <f t="shared" si="1"/>
        <v>0</v>
      </c>
      <c r="N24" s="161"/>
      <c r="O24" s="430"/>
      <c r="P24" s="430"/>
      <c r="Q24" s="430"/>
      <c r="R24" s="430"/>
      <c r="S24" s="430"/>
      <c r="T24" s="430"/>
      <c r="U24" s="430"/>
      <c r="V24" s="163"/>
      <c r="W24" s="164"/>
      <c r="X24" s="163"/>
      <c r="Y24" s="163"/>
      <c r="Z24" s="163"/>
      <c r="AA24" s="163"/>
    </row>
    <row r="25" spans="1:27" ht="20.100000000000001" hidden="1" customHeight="1">
      <c r="A25" s="165">
        <v>200344</v>
      </c>
      <c r="B25" s="175" t="s">
        <v>205</v>
      </c>
      <c r="C25" s="429" t="s">
        <v>206</v>
      </c>
      <c r="D25" s="139">
        <v>4.8</v>
      </c>
      <c r="E25" s="139"/>
      <c r="F25" s="158"/>
      <c r="G25" s="159"/>
      <c r="H25" s="438">
        <f t="shared" si="0"/>
        <v>0</v>
      </c>
      <c r="I25" s="160"/>
      <c r="J25" s="161" t="str">
        <f t="array" ref="J25">IF(ISERROR(G25/I25),"",G25/I25)</f>
        <v/>
      </c>
      <c r="K25" s="162">
        <f t="array" ref="K25">IF(ISERROR(G25/L25),"",G25/L25)</f>
        <v>0</v>
      </c>
      <c r="L25" s="160">
        <v>4</v>
      </c>
      <c r="M25" s="140">
        <f t="shared" si="1"/>
        <v>0</v>
      </c>
      <c r="N25" s="161"/>
      <c r="O25" s="430"/>
      <c r="P25" s="430"/>
      <c r="Q25" s="430"/>
      <c r="R25" s="430"/>
      <c r="S25" s="430"/>
      <c r="T25" s="430"/>
      <c r="U25" s="430"/>
      <c r="V25" s="163"/>
      <c r="W25" s="164"/>
      <c r="X25" s="163"/>
      <c r="Y25" s="163"/>
      <c r="Z25" s="163"/>
      <c r="AA25" s="163"/>
    </row>
    <row r="26" spans="1:27" ht="20.100000000000001" hidden="1" customHeight="1">
      <c r="A26" s="157">
        <v>200105</v>
      </c>
      <c r="B26" s="175" t="s">
        <v>207</v>
      </c>
      <c r="C26" s="157" t="s">
        <v>197</v>
      </c>
      <c r="D26" s="139">
        <v>4.99</v>
      </c>
      <c r="E26" s="139"/>
      <c r="F26" s="158"/>
      <c r="G26" s="159"/>
      <c r="H26" s="438">
        <f t="shared" si="0"/>
        <v>0</v>
      </c>
      <c r="I26" s="160"/>
      <c r="J26" s="161" t="str">
        <f t="array" ref="J26">IF(ISERROR(G26/I26),"",G26/I26)</f>
        <v/>
      </c>
      <c r="K26" s="162">
        <f t="array" ref="K26">IF(ISERROR(G26/L26),"",G26/L26)</f>
        <v>0</v>
      </c>
      <c r="L26" s="160">
        <v>23.5</v>
      </c>
      <c r="M26" s="140">
        <f t="shared" si="1"/>
        <v>0</v>
      </c>
      <c r="N26" s="161">
        <f t="shared" ref="N26:N27" si="7">SUM(O26:U26)</f>
        <v>0</v>
      </c>
      <c r="O26" s="430"/>
      <c r="P26" s="430"/>
      <c r="Q26" s="430"/>
      <c r="R26" s="430"/>
      <c r="S26" s="430"/>
      <c r="T26" s="430"/>
      <c r="U26" s="430"/>
      <c r="V26" s="163">
        <f t="shared" ref="V26:V27" si="8">SUM(X26:AA26)</f>
        <v>0</v>
      </c>
      <c r="W26" s="164" t="str">
        <f t="shared" ref="W26:W29" si="9">IF(ISERROR(V26/G26),"",V26/G26)</f>
        <v/>
      </c>
      <c r="X26" s="163"/>
      <c r="Y26" s="163"/>
      <c r="Z26" s="163"/>
      <c r="AA26" s="163"/>
    </row>
    <row r="27" spans="1:27" ht="20.100000000000001" hidden="1" customHeight="1">
      <c r="A27" s="157">
        <v>200106</v>
      </c>
      <c r="B27" s="175" t="s">
        <v>207</v>
      </c>
      <c r="C27" s="157" t="s">
        <v>196</v>
      </c>
      <c r="D27" s="139">
        <v>4.99</v>
      </c>
      <c r="E27" s="139"/>
      <c r="F27" s="176"/>
      <c r="G27" s="159"/>
      <c r="H27" s="438">
        <f t="shared" si="0"/>
        <v>0</v>
      </c>
      <c r="I27" s="160"/>
      <c r="J27" s="161" t="str">
        <f t="array" ref="J27">IF(ISERROR(G27/I27),"",G27/I27)</f>
        <v/>
      </c>
      <c r="K27" s="162">
        <f t="array" ref="K27">IF(ISERROR(G27/L27),"",G27/L27)</f>
        <v>0</v>
      </c>
      <c r="L27" s="160">
        <v>23.5</v>
      </c>
      <c r="M27" s="140">
        <f t="shared" si="1"/>
        <v>0</v>
      </c>
      <c r="N27" s="161">
        <f t="shared" si="7"/>
        <v>0</v>
      </c>
      <c r="O27" s="430"/>
      <c r="P27" s="430"/>
      <c r="Q27" s="430"/>
      <c r="R27" s="430"/>
      <c r="S27" s="430"/>
      <c r="T27" s="430"/>
      <c r="U27" s="430"/>
      <c r="V27" s="163">
        <f t="shared" si="8"/>
        <v>0</v>
      </c>
      <c r="W27" s="164" t="str">
        <f t="shared" si="9"/>
        <v/>
      </c>
      <c r="X27" s="163"/>
      <c r="Y27" s="163"/>
      <c r="Z27" s="163"/>
      <c r="AA27" s="163"/>
    </row>
    <row r="28" spans="1:27" ht="20.100000000000001" customHeight="1">
      <c r="A28" s="465" t="s">
        <v>208</v>
      </c>
      <c r="B28" s="466"/>
      <c r="C28" s="436" t="s">
        <v>209</v>
      </c>
      <c r="D28" s="177"/>
      <c r="E28" s="177"/>
      <c r="F28" s="178"/>
      <c r="G28" s="179">
        <f>SUM(G7:G27)</f>
        <v>600</v>
      </c>
      <c r="H28" s="180">
        <f>SUM(H7:H27)</f>
        <v>3024</v>
      </c>
      <c r="I28" s="180">
        <f>SUM(I7:I27)</f>
        <v>42.5</v>
      </c>
      <c r="J28" s="161">
        <f t="array" ref="J28">IF(ISERROR(G28/I28),"",G28/I28)</f>
        <v>14.117647058823529</v>
      </c>
      <c r="K28" s="180">
        <f>SUM(K7:K27)</f>
        <v>35.294117647058826</v>
      </c>
      <c r="L28" s="181"/>
      <c r="M28" s="180">
        <f t="shared" ref="M28:V28" si="10">SUM(M7:M27)</f>
        <v>7.205882352941174</v>
      </c>
      <c r="N28" s="180">
        <f t="shared" si="10"/>
        <v>0</v>
      </c>
      <c r="O28" s="182">
        <f t="shared" si="10"/>
        <v>0</v>
      </c>
      <c r="P28" s="182">
        <f t="shared" si="10"/>
        <v>0</v>
      </c>
      <c r="Q28" s="182">
        <f t="shared" si="10"/>
        <v>0</v>
      </c>
      <c r="R28" s="182">
        <f t="shared" si="10"/>
        <v>0</v>
      </c>
      <c r="S28" s="182">
        <f t="shared" si="10"/>
        <v>0</v>
      </c>
      <c r="T28" s="182">
        <f t="shared" si="10"/>
        <v>0</v>
      </c>
      <c r="U28" s="182">
        <f t="shared" si="10"/>
        <v>0</v>
      </c>
      <c r="V28" s="183">
        <f t="shared" si="10"/>
        <v>0</v>
      </c>
      <c r="W28" s="164">
        <f t="shared" si="9"/>
        <v>0</v>
      </c>
      <c r="X28" s="183">
        <f>SUM(X7:X27)</f>
        <v>0</v>
      </c>
      <c r="Y28" s="183">
        <f>SUM(Y7:Y27)</f>
        <v>0</v>
      </c>
      <c r="Z28" s="183">
        <f>SUM(Z7:Z27)</f>
        <v>0</v>
      </c>
      <c r="AA28" s="183">
        <f>SUM(AA7:AA27)</f>
        <v>0</v>
      </c>
    </row>
    <row r="29" spans="1:27" ht="20.100000000000001" hidden="1" customHeight="1">
      <c r="A29" s="184">
        <v>200011</v>
      </c>
      <c r="B29" s="431" t="s">
        <v>213</v>
      </c>
      <c r="C29" s="157" t="s">
        <v>206</v>
      </c>
      <c r="D29" s="139">
        <v>5.03</v>
      </c>
      <c r="E29" s="139"/>
      <c r="F29" s="158"/>
      <c r="G29" s="159"/>
      <c r="H29" s="438">
        <f t="shared" ref="H29:H85" si="11">D29*G29</f>
        <v>0</v>
      </c>
      <c r="I29" s="160"/>
      <c r="J29" s="161" t="str">
        <f t="array" ref="J29">IF(ISERROR(G29/I29),"",G29/I29)</f>
        <v/>
      </c>
      <c r="K29" s="162">
        <f t="array" ref="K29">IF(ISERROR(G29/L29),"",G29/L29)</f>
        <v>0</v>
      </c>
      <c r="L29" s="160">
        <v>52</v>
      </c>
      <c r="M29" s="140">
        <f t="shared" ref="M29" si="12">IF(ISERROR(I29-K29),"",I29-K29)</f>
        <v>0</v>
      </c>
      <c r="N29" s="161">
        <f t="shared" ref="N29" si="13">SUM(O29:U29)</f>
        <v>0</v>
      </c>
      <c r="O29" s="433"/>
      <c r="P29" s="433"/>
      <c r="Q29" s="433"/>
      <c r="R29" s="433"/>
      <c r="S29" s="433"/>
      <c r="T29" s="433"/>
      <c r="U29" s="433"/>
      <c r="V29" s="163">
        <f t="shared" ref="V29" si="14">SUM(X29:AA29)</f>
        <v>0</v>
      </c>
      <c r="W29" s="164" t="str">
        <f t="shared" si="9"/>
        <v/>
      </c>
      <c r="X29" s="163"/>
      <c r="Y29" s="163"/>
      <c r="Z29" s="163"/>
      <c r="AA29" s="163"/>
    </row>
    <row r="30" spans="1:27" ht="20.100000000000001" hidden="1" customHeight="1">
      <c r="A30" s="184">
        <v>201402</v>
      </c>
      <c r="B30" s="431" t="s">
        <v>454</v>
      </c>
      <c r="C30" s="232" t="s">
        <v>456</v>
      </c>
      <c r="D30" s="139">
        <v>5.03</v>
      </c>
      <c r="E30" s="139"/>
      <c r="F30" s="158"/>
      <c r="G30" s="159"/>
      <c r="H30" s="438">
        <f t="shared" si="11"/>
        <v>0</v>
      </c>
      <c r="I30" s="160"/>
      <c r="J30" s="161"/>
      <c r="K30" s="162">
        <f t="array" ref="K30">IF(ISERROR(G30/L30),"",G30/L30)</f>
        <v>0</v>
      </c>
      <c r="L30" s="160">
        <v>52</v>
      </c>
      <c r="M30" s="140"/>
      <c r="N30" s="161"/>
      <c r="O30" s="433"/>
      <c r="P30" s="433"/>
      <c r="Q30" s="433"/>
      <c r="R30" s="433"/>
      <c r="S30" s="433"/>
      <c r="T30" s="433"/>
      <c r="U30" s="433"/>
      <c r="V30" s="163"/>
      <c r="W30" s="164"/>
      <c r="X30" s="163"/>
      <c r="Y30" s="163"/>
      <c r="Z30" s="163"/>
      <c r="AA30" s="163"/>
    </row>
    <row r="31" spans="1:27" ht="20.100000000000001" hidden="1" customHeight="1">
      <c r="A31" s="184">
        <v>200012</v>
      </c>
      <c r="B31" s="431" t="s">
        <v>213</v>
      </c>
      <c r="C31" s="157" t="s">
        <v>193</v>
      </c>
      <c r="D31" s="139">
        <v>5.03</v>
      </c>
      <c r="E31" s="139"/>
      <c r="F31" s="158"/>
      <c r="G31" s="159"/>
      <c r="H31" s="438">
        <f t="shared" si="11"/>
        <v>0</v>
      </c>
      <c r="I31" s="160"/>
      <c r="J31" s="161" t="str">
        <f t="array" ref="J31">IF(ISERROR(G31/I31),"",G31/I31)</f>
        <v/>
      </c>
      <c r="K31" s="162">
        <f t="array" ref="K31">IF(ISERROR(G31/L31),"",G31/L31)</f>
        <v>0</v>
      </c>
      <c r="L31" s="160">
        <v>52</v>
      </c>
      <c r="M31" s="140">
        <f t="shared" ref="M31:M33" si="15">IF(ISERROR(I31-K31),"",I31-K31)</f>
        <v>0</v>
      </c>
      <c r="N31" s="161">
        <f t="shared" ref="N31:N33" si="16">SUM(O31:U31)</f>
        <v>0</v>
      </c>
      <c r="O31" s="433"/>
      <c r="P31" s="433"/>
      <c r="Q31" s="433"/>
      <c r="R31" s="433"/>
      <c r="S31" s="433"/>
      <c r="T31" s="433"/>
      <c r="U31" s="433"/>
      <c r="V31" s="163">
        <f t="shared" ref="V31:V33" si="17">SUM(X31:AA31)</f>
        <v>0</v>
      </c>
      <c r="W31" s="164" t="str">
        <f t="shared" ref="W31:W33" si="18">IF(ISERROR(V31/G31),"",V31/G31)</f>
        <v/>
      </c>
      <c r="X31" s="163"/>
      <c r="Y31" s="163"/>
      <c r="Z31" s="163"/>
      <c r="AA31" s="163"/>
    </row>
    <row r="32" spans="1:27" ht="20.100000000000001" hidden="1" customHeight="1">
      <c r="A32" s="184">
        <v>200013</v>
      </c>
      <c r="B32" s="431" t="s">
        <v>213</v>
      </c>
      <c r="C32" s="157" t="s">
        <v>210</v>
      </c>
      <c r="D32" s="139">
        <v>5.03</v>
      </c>
      <c r="E32" s="139"/>
      <c r="F32" s="158"/>
      <c r="G32" s="159"/>
      <c r="H32" s="438">
        <f t="shared" si="11"/>
        <v>0</v>
      </c>
      <c r="I32" s="160"/>
      <c r="J32" s="161" t="str">
        <f t="array" ref="J32">IF(ISERROR(G32/I32),"",G32/I32)</f>
        <v/>
      </c>
      <c r="K32" s="162">
        <f t="array" ref="K32">IF(ISERROR(G32/L32),"",G32/L32)</f>
        <v>0</v>
      </c>
      <c r="L32" s="160">
        <v>52</v>
      </c>
      <c r="M32" s="140">
        <f t="shared" si="15"/>
        <v>0</v>
      </c>
      <c r="N32" s="161">
        <f t="shared" si="16"/>
        <v>0</v>
      </c>
      <c r="O32" s="433"/>
      <c r="P32" s="433"/>
      <c r="Q32" s="433"/>
      <c r="R32" s="433"/>
      <c r="S32" s="433"/>
      <c r="T32" s="433"/>
      <c r="U32" s="433"/>
      <c r="V32" s="163">
        <f t="shared" si="17"/>
        <v>0</v>
      </c>
      <c r="W32" s="164" t="str">
        <f t="shared" si="18"/>
        <v/>
      </c>
      <c r="X32" s="163"/>
      <c r="Y32" s="163"/>
      <c r="Z32" s="163"/>
      <c r="AA32" s="163"/>
    </row>
    <row r="33" spans="1:27" ht="20.100000000000001" hidden="1" customHeight="1">
      <c r="A33" s="184">
        <v>200016</v>
      </c>
      <c r="B33" s="431" t="s">
        <v>213</v>
      </c>
      <c r="C33" s="157" t="s">
        <v>214</v>
      </c>
      <c r="D33" s="139">
        <v>5.03</v>
      </c>
      <c r="E33" s="139"/>
      <c r="F33" s="158"/>
      <c r="G33" s="159"/>
      <c r="H33" s="438">
        <f t="shared" si="11"/>
        <v>0</v>
      </c>
      <c r="I33" s="160"/>
      <c r="J33" s="161" t="str">
        <f t="array" ref="J33">IF(ISERROR(G33/I33),"",G33/I33)</f>
        <v/>
      </c>
      <c r="K33" s="162">
        <f t="array" ref="K33">IF(ISERROR(G33/L33),"",G33/L33)</f>
        <v>0</v>
      </c>
      <c r="L33" s="160">
        <v>52</v>
      </c>
      <c r="M33" s="140">
        <f t="shared" si="15"/>
        <v>0</v>
      </c>
      <c r="N33" s="161">
        <f t="shared" si="16"/>
        <v>0</v>
      </c>
      <c r="O33" s="433"/>
      <c r="P33" s="433"/>
      <c r="Q33" s="433"/>
      <c r="R33" s="433"/>
      <c r="S33" s="433"/>
      <c r="T33" s="433"/>
      <c r="U33" s="433"/>
      <c r="V33" s="163">
        <f t="shared" si="17"/>
        <v>0</v>
      </c>
      <c r="W33" s="164" t="str">
        <f t="shared" si="18"/>
        <v/>
      </c>
      <c r="X33" s="163"/>
      <c r="Y33" s="163"/>
      <c r="Z33" s="163"/>
      <c r="AA33" s="163"/>
    </row>
    <row r="34" spans="1:27" ht="20.100000000000001" hidden="1" customHeight="1">
      <c r="A34" s="184">
        <v>201148</v>
      </c>
      <c r="B34" s="431" t="s">
        <v>440</v>
      </c>
      <c r="C34" s="232" t="s">
        <v>441</v>
      </c>
      <c r="D34" s="139">
        <v>5.03</v>
      </c>
      <c r="E34" s="139"/>
      <c r="F34" s="158"/>
      <c r="G34" s="159"/>
      <c r="H34" s="438">
        <f t="shared" si="11"/>
        <v>0</v>
      </c>
      <c r="I34" s="160"/>
      <c r="J34" s="161"/>
      <c r="K34" s="162"/>
      <c r="L34" s="160">
        <v>52</v>
      </c>
      <c r="M34" s="140"/>
      <c r="N34" s="161"/>
      <c r="O34" s="433"/>
      <c r="P34" s="433"/>
      <c r="Q34" s="433"/>
      <c r="R34" s="433"/>
      <c r="S34" s="433"/>
      <c r="T34" s="433"/>
      <c r="U34" s="433"/>
      <c r="V34" s="163"/>
      <c r="W34" s="164"/>
      <c r="X34" s="163"/>
      <c r="Y34" s="163"/>
      <c r="Z34" s="163"/>
      <c r="AA34" s="163"/>
    </row>
    <row r="35" spans="1:27" ht="20.100000000000001" hidden="1" customHeight="1">
      <c r="A35" s="184">
        <v>201149</v>
      </c>
      <c r="B35" s="431" t="s">
        <v>440</v>
      </c>
      <c r="C35" s="232" t="s">
        <v>442</v>
      </c>
      <c r="D35" s="139">
        <v>5.03</v>
      </c>
      <c r="E35" s="139"/>
      <c r="F35" s="158"/>
      <c r="G35" s="159"/>
      <c r="H35" s="438">
        <f t="shared" si="11"/>
        <v>0</v>
      </c>
      <c r="I35" s="160"/>
      <c r="J35" s="161"/>
      <c r="K35" s="162"/>
      <c r="L35" s="160">
        <v>52</v>
      </c>
      <c r="M35" s="140"/>
      <c r="N35" s="161"/>
      <c r="O35" s="433"/>
      <c r="P35" s="433"/>
      <c r="Q35" s="433"/>
      <c r="R35" s="433"/>
      <c r="S35" s="433"/>
      <c r="T35" s="433"/>
      <c r="U35" s="433"/>
      <c r="V35" s="163"/>
      <c r="W35" s="164"/>
      <c r="X35" s="163"/>
      <c r="Y35" s="163"/>
      <c r="Z35" s="163"/>
      <c r="AA35" s="163"/>
    </row>
    <row r="36" spans="1:27" ht="20.100000000000001" hidden="1" customHeight="1">
      <c r="A36" s="184">
        <v>201150</v>
      </c>
      <c r="B36" s="431" t="s">
        <v>440</v>
      </c>
      <c r="C36" s="232" t="s">
        <v>61</v>
      </c>
      <c r="D36" s="139">
        <v>5.03</v>
      </c>
      <c r="E36" s="139"/>
      <c r="F36" s="158"/>
      <c r="G36" s="159"/>
      <c r="H36" s="438">
        <f t="shared" si="11"/>
        <v>0</v>
      </c>
      <c r="I36" s="160"/>
      <c r="J36" s="161"/>
      <c r="K36" s="162"/>
      <c r="L36" s="160">
        <v>52</v>
      </c>
      <c r="M36" s="140"/>
      <c r="N36" s="161"/>
      <c r="O36" s="433"/>
      <c r="P36" s="433"/>
      <c r="Q36" s="433"/>
      <c r="R36" s="433"/>
      <c r="S36" s="433"/>
      <c r="T36" s="433"/>
      <c r="U36" s="433"/>
      <c r="V36" s="163"/>
      <c r="W36" s="164"/>
      <c r="X36" s="163"/>
      <c r="Y36" s="163"/>
      <c r="Z36" s="163"/>
      <c r="AA36" s="163"/>
    </row>
    <row r="37" spans="1:27" ht="20.100000000000001" hidden="1" customHeight="1">
      <c r="A37" s="184">
        <v>200668</v>
      </c>
      <c r="B37" s="431" t="s">
        <v>215</v>
      </c>
      <c r="C37" s="157" t="s">
        <v>186</v>
      </c>
      <c r="D37" s="139">
        <v>5.08</v>
      </c>
      <c r="E37" s="139"/>
      <c r="F37" s="158"/>
      <c r="G37" s="159"/>
      <c r="H37" s="438">
        <f t="shared" si="11"/>
        <v>0</v>
      </c>
      <c r="I37" s="160"/>
      <c r="J37" s="161" t="str">
        <f t="array" ref="J37">IF(ISERROR(G37/I37),"",G37/I37)</f>
        <v/>
      </c>
      <c r="K37" s="162">
        <f t="array" ref="K37">IF(ISERROR(G37/L37),"",G37/L37)</f>
        <v>0</v>
      </c>
      <c r="L37" s="160">
        <v>21</v>
      </c>
      <c r="M37" s="140">
        <f t="shared" ref="M37:M66" si="19">IF(ISERROR(I37-K37),"",I37-K37)</f>
        <v>0</v>
      </c>
      <c r="N37" s="161">
        <f t="shared" ref="N37:N52" si="20">SUM(O37:U37)</f>
        <v>0</v>
      </c>
      <c r="O37" s="433"/>
      <c r="P37" s="433"/>
      <c r="Q37" s="433"/>
      <c r="R37" s="433"/>
      <c r="S37" s="433"/>
      <c r="T37" s="433"/>
      <c r="U37" s="433"/>
      <c r="V37" s="163">
        <f t="shared" ref="V37:V48" si="21">SUM(X37:AA37)</f>
        <v>0</v>
      </c>
      <c r="W37" s="164" t="str">
        <f t="shared" ref="W37:W48" si="22">IF(ISERROR(V37/G37),"",V37/G37)</f>
        <v/>
      </c>
      <c r="X37" s="163"/>
      <c r="Y37" s="163"/>
      <c r="Z37" s="163"/>
      <c r="AA37" s="163"/>
    </row>
    <row r="38" spans="1:27" ht="20.100000000000001" hidden="1" customHeight="1">
      <c r="A38" s="184">
        <v>200667</v>
      </c>
      <c r="B38" s="431" t="s">
        <v>215</v>
      </c>
      <c r="C38" s="157" t="s">
        <v>211</v>
      </c>
      <c r="D38" s="139">
        <v>5.08</v>
      </c>
      <c r="E38" s="139"/>
      <c r="F38" s="158"/>
      <c r="G38" s="159"/>
      <c r="H38" s="438">
        <f t="shared" si="11"/>
        <v>0</v>
      </c>
      <c r="I38" s="160"/>
      <c r="J38" s="161" t="str">
        <f t="array" ref="J38">IF(ISERROR(G38/I38),"",G38/I38)</f>
        <v/>
      </c>
      <c r="K38" s="162">
        <f t="array" ref="K38">IF(ISERROR(G38/L38),"",G38/L38)</f>
        <v>0</v>
      </c>
      <c r="L38" s="160">
        <v>21</v>
      </c>
      <c r="M38" s="140">
        <f t="shared" si="19"/>
        <v>0</v>
      </c>
      <c r="N38" s="161">
        <f t="shared" si="20"/>
        <v>0</v>
      </c>
      <c r="O38" s="433"/>
      <c r="P38" s="433"/>
      <c r="Q38" s="433"/>
      <c r="R38" s="433"/>
      <c r="S38" s="433"/>
      <c r="T38" s="433"/>
      <c r="U38" s="433"/>
      <c r="V38" s="163">
        <f t="shared" si="21"/>
        <v>0</v>
      </c>
      <c r="W38" s="164" t="str">
        <f t="shared" si="22"/>
        <v/>
      </c>
      <c r="X38" s="163"/>
      <c r="Y38" s="163"/>
      <c r="Z38" s="163"/>
      <c r="AA38" s="163"/>
    </row>
    <row r="39" spans="1:27" ht="20.100000000000001" hidden="1" customHeight="1">
      <c r="A39" s="184">
        <v>200666</v>
      </c>
      <c r="B39" s="431" t="s">
        <v>215</v>
      </c>
      <c r="C39" s="157" t="s">
        <v>212</v>
      </c>
      <c r="D39" s="139">
        <v>5.08</v>
      </c>
      <c r="E39" s="139"/>
      <c r="F39" s="158"/>
      <c r="G39" s="159"/>
      <c r="H39" s="438">
        <f t="shared" si="11"/>
        <v>0</v>
      </c>
      <c r="I39" s="160"/>
      <c r="J39" s="161" t="str">
        <f t="array" ref="J39">IF(ISERROR(G39/I39),"",G39/I39)</f>
        <v/>
      </c>
      <c r="K39" s="162">
        <f t="array" ref="K39">IF(ISERROR(G39/L39),"",G39/L39)</f>
        <v>0</v>
      </c>
      <c r="L39" s="160">
        <v>21</v>
      </c>
      <c r="M39" s="140">
        <f t="shared" si="19"/>
        <v>0</v>
      </c>
      <c r="N39" s="161">
        <f t="shared" si="20"/>
        <v>0</v>
      </c>
      <c r="O39" s="433"/>
      <c r="P39" s="433"/>
      <c r="Q39" s="433"/>
      <c r="R39" s="433"/>
      <c r="S39" s="433"/>
      <c r="T39" s="433"/>
      <c r="U39" s="433"/>
      <c r="V39" s="163">
        <f t="shared" si="21"/>
        <v>0</v>
      </c>
      <c r="W39" s="164" t="str">
        <f t="shared" si="22"/>
        <v/>
      </c>
      <c r="X39" s="163"/>
      <c r="Y39" s="163"/>
      <c r="Z39" s="163"/>
      <c r="AA39" s="163"/>
    </row>
    <row r="40" spans="1:27" ht="20.100000000000001" hidden="1" customHeight="1">
      <c r="A40" s="184">
        <v>200662</v>
      </c>
      <c r="B40" s="431" t="s">
        <v>215</v>
      </c>
      <c r="C40" s="157" t="s">
        <v>193</v>
      </c>
      <c r="D40" s="139">
        <v>5.08</v>
      </c>
      <c r="E40" s="139"/>
      <c r="F40" s="158"/>
      <c r="G40" s="159"/>
      <c r="H40" s="438">
        <f t="shared" si="11"/>
        <v>0</v>
      </c>
      <c r="I40" s="160"/>
      <c r="J40" s="161" t="str">
        <f t="array" ref="J40">IF(ISERROR(G40/I40),"",G40/I40)</f>
        <v/>
      </c>
      <c r="K40" s="162">
        <f t="array" ref="K40">IF(ISERROR(G40/L40),"",G40/L40)</f>
        <v>0</v>
      </c>
      <c r="L40" s="160">
        <v>21</v>
      </c>
      <c r="M40" s="140">
        <f t="shared" si="19"/>
        <v>0</v>
      </c>
      <c r="N40" s="161">
        <f t="shared" si="20"/>
        <v>0</v>
      </c>
      <c r="O40" s="433"/>
      <c r="P40" s="433"/>
      <c r="Q40" s="433"/>
      <c r="R40" s="433"/>
      <c r="S40" s="433"/>
      <c r="T40" s="433"/>
      <c r="U40" s="433"/>
      <c r="V40" s="163">
        <f t="shared" si="21"/>
        <v>0</v>
      </c>
      <c r="W40" s="164" t="str">
        <f t="shared" si="22"/>
        <v/>
      </c>
      <c r="X40" s="163"/>
      <c r="Y40" s="163"/>
      <c r="Z40" s="163"/>
      <c r="AA40" s="163"/>
    </row>
    <row r="41" spans="1:27" ht="20.100000000000001" hidden="1" customHeight="1">
      <c r="A41" s="184">
        <v>200661</v>
      </c>
      <c r="B41" s="431" t="s">
        <v>215</v>
      </c>
      <c r="C41" s="157" t="s">
        <v>210</v>
      </c>
      <c r="D41" s="139">
        <v>5.08</v>
      </c>
      <c r="E41" s="139"/>
      <c r="F41" s="158"/>
      <c r="G41" s="159"/>
      <c r="H41" s="438">
        <f t="shared" si="11"/>
        <v>0</v>
      </c>
      <c r="I41" s="160"/>
      <c r="J41" s="161" t="str">
        <f t="array" ref="J41">IF(ISERROR(G41/I41),"",G41/I41)</f>
        <v/>
      </c>
      <c r="K41" s="162">
        <f t="array" ref="K41">IF(ISERROR(G41/L41),"",G41/L41)</f>
        <v>0</v>
      </c>
      <c r="L41" s="160">
        <v>21</v>
      </c>
      <c r="M41" s="140">
        <f t="shared" si="19"/>
        <v>0</v>
      </c>
      <c r="N41" s="161">
        <f t="shared" si="20"/>
        <v>0</v>
      </c>
      <c r="O41" s="433"/>
      <c r="P41" s="433"/>
      <c r="Q41" s="433"/>
      <c r="R41" s="433"/>
      <c r="S41" s="433"/>
      <c r="T41" s="433"/>
      <c r="U41" s="433"/>
      <c r="V41" s="163">
        <f t="shared" si="21"/>
        <v>0</v>
      </c>
      <c r="W41" s="164" t="str">
        <f t="shared" si="22"/>
        <v/>
      </c>
      <c r="X41" s="163"/>
      <c r="Y41" s="163"/>
      <c r="Z41" s="163"/>
      <c r="AA41" s="163"/>
    </row>
    <row r="42" spans="1:27" ht="20.100000000000001" hidden="1" customHeight="1">
      <c r="A42" s="184">
        <v>200663</v>
      </c>
      <c r="B42" s="431" t="s">
        <v>215</v>
      </c>
      <c r="C42" s="157" t="s">
        <v>206</v>
      </c>
      <c r="D42" s="139">
        <v>5.08</v>
      </c>
      <c r="E42" s="139"/>
      <c r="F42" s="158"/>
      <c r="G42" s="159"/>
      <c r="H42" s="438">
        <f t="shared" si="11"/>
        <v>0</v>
      </c>
      <c r="I42" s="160"/>
      <c r="J42" s="161" t="str">
        <f t="array" ref="J42">IF(ISERROR(G42/I42),"",G42/I42)</f>
        <v/>
      </c>
      <c r="K42" s="162">
        <f t="array" ref="K42">IF(ISERROR(G42/L42),"",G42/L42)</f>
        <v>0</v>
      </c>
      <c r="L42" s="160">
        <v>21</v>
      </c>
      <c r="M42" s="140">
        <f t="shared" si="19"/>
        <v>0</v>
      </c>
      <c r="N42" s="161">
        <f t="shared" si="20"/>
        <v>0</v>
      </c>
      <c r="O42" s="430"/>
      <c r="P42" s="430"/>
      <c r="Q42" s="430"/>
      <c r="R42" s="430"/>
      <c r="S42" s="430"/>
      <c r="T42" s="430"/>
      <c r="U42" s="430"/>
      <c r="V42" s="163">
        <f t="shared" si="21"/>
        <v>0</v>
      </c>
      <c r="W42" s="164" t="str">
        <f t="shared" si="22"/>
        <v/>
      </c>
      <c r="X42" s="163"/>
      <c r="Y42" s="163"/>
      <c r="Z42" s="163"/>
      <c r="AA42" s="163"/>
    </row>
    <row r="43" spans="1:27" ht="20.100000000000001" hidden="1" customHeight="1">
      <c r="A43" s="184">
        <v>200665</v>
      </c>
      <c r="B43" s="431" t="s">
        <v>215</v>
      </c>
      <c r="C43" s="157" t="s">
        <v>194</v>
      </c>
      <c r="D43" s="139">
        <v>5.08</v>
      </c>
      <c r="E43" s="139"/>
      <c r="F43" s="158"/>
      <c r="G43" s="159"/>
      <c r="H43" s="438">
        <f t="shared" si="11"/>
        <v>0</v>
      </c>
      <c r="I43" s="160"/>
      <c r="J43" s="161" t="str">
        <f t="array" ref="J43">IF(ISERROR(G43/I43),"",G43/I43)</f>
        <v/>
      </c>
      <c r="K43" s="162">
        <f t="array" ref="K43">IF(ISERROR(G43/L43),"",G43/L43)</f>
        <v>0</v>
      </c>
      <c r="L43" s="160">
        <v>21</v>
      </c>
      <c r="M43" s="140">
        <f t="shared" si="19"/>
        <v>0</v>
      </c>
      <c r="N43" s="161">
        <f t="shared" si="20"/>
        <v>0</v>
      </c>
      <c r="O43" s="433"/>
      <c r="P43" s="433"/>
      <c r="Q43" s="433"/>
      <c r="R43" s="433"/>
      <c r="S43" s="433"/>
      <c r="T43" s="433"/>
      <c r="U43" s="433"/>
      <c r="V43" s="163">
        <f t="shared" si="21"/>
        <v>0</v>
      </c>
      <c r="W43" s="164" t="str">
        <f t="shared" si="22"/>
        <v/>
      </c>
      <c r="X43" s="163"/>
      <c r="Y43" s="163"/>
      <c r="Z43" s="163"/>
      <c r="AA43" s="163"/>
    </row>
    <row r="44" spans="1:27" ht="20.100000000000001" hidden="1" customHeight="1">
      <c r="A44" s="184">
        <v>200664</v>
      </c>
      <c r="B44" s="431" t="s">
        <v>215</v>
      </c>
      <c r="C44" s="157" t="s">
        <v>214</v>
      </c>
      <c r="D44" s="139">
        <v>5.08</v>
      </c>
      <c r="E44" s="139"/>
      <c r="F44" s="158"/>
      <c r="G44" s="159"/>
      <c r="H44" s="438">
        <f t="shared" si="11"/>
        <v>0</v>
      </c>
      <c r="I44" s="160"/>
      <c r="J44" s="161" t="str">
        <f t="array" ref="J44">IF(ISERROR(G44/I44),"",G44/I44)</f>
        <v/>
      </c>
      <c r="K44" s="162">
        <f t="array" ref="K44">IF(ISERROR(G44/L44),"",G44/L44)</f>
        <v>0</v>
      </c>
      <c r="L44" s="160">
        <v>21</v>
      </c>
      <c r="M44" s="140">
        <f t="shared" si="19"/>
        <v>0</v>
      </c>
      <c r="N44" s="161">
        <f t="shared" si="20"/>
        <v>0</v>
      </c>
      <c r="O44" s="430"/>
      <c r="P44" s="430"/>
      <c r="Q44" s="430"/>
      <c r="R44" s="430"/>
      <c r="S44" s="430"/>
      <c r="T44" s="430"/>
      <c r="U44" s="430"/>
      <c r="V44" s="163">
        <f t="shared" si="21"/>
        <v>0</v>
      </c>
      <c r="W44" s="164" t="str">
        <f t="shared" si="22"/>
        <v/>
      </c>
      <c r="X44" s="163"/>
      <c r="Y44" s="163"/>
      <c r="Z44" s="163"/>
      <c r="AA44" s="163"/>
    </row>
    <row r="45" spans="1:27" ht="20.100000000000001" hidden="1" customHeight="1">
      <c r="A45" s="184">
        <v>200027</v>
      </c>
      <c r="B45" s="431" t="s">
        <v>216</v>
      </c>
      <c r="C45" s="157" t="s">
        <v>201</v>
      </c>
      <c r="D45" s="139">
        <v>5.03</v>
      </c>
      <c r="E45" s="139"/>
      <c r="F45" s="158"/>
      <c r="G45" s="159"/>
      <c r="H45" s="438">
        <f t="shared" si="11"/>
        <v>0</v>
      </c>
      <c r="I45" s="160"/>
      <c r="J45" s="161" t="str">
        <f t="array" ref="J45">IF(ISERROR(G45/I45),"",G45/I45)</f>
        <v/>
      </c>
      <c r="K45" s="162">
        <f t="array" ref="K45">IF(ISERROR(G45/L45),"",G45/L45)</f>
        <v>0</v>
      </c>
      <c r="L45" s="160">
        <v>56</v>
      </c>
      <c r="M45" s="140">
        <f t="shared" si="19"/>
        <v>0</v>
      </c>
      <c r="N45" s="161">
        <f t="shared" si="20"/>
        <v>0</v>
      </c>
      <c r="O45" s="433"/>
      <c r="P45" s="433"/>
      <c r="Q45" s="433"/>
      <c r="R45" s="433"/>
      <c r="S45" s="433"/>
      <c r="T45" s="433"/>
      <c r="U45" s="433"/>
      <c r="V45" s="163">
        <f t="shared" si="21"/>
        <v>0</v>
      </c>
      <c r="W45" s="164" t="str">
        <f t="shared" si="22"/>
        <v/>
      </c>
      <c r="X45" s="163"/>
      <c r="Y45" s="163"/>
      <c r="Z45" s="163"/>
      <c r="AA45" s="163"/>
    </row>
    <row r="46" spans="1:27" ht="20.100000000000001" hidden="1" customHeight="1">
      <c r="A46" s="184">
        <v>200028</v>
      </c>
      <c r="B46" s="431" t="s">
        <v>216</v>
      </c>
      <c r="C46" s="157" t="s">
        <v>186</v>
      </c>
      <c r="D46" s="139">
        <v>5.03</v>
      </c>
      <c r="E46" s="139"/>
      <c r="F46" s="158"/>
      <c r="G46" s="159"/>
      <c r="H46" s="438">
        <f t="shared" si="11"/>
        <v>0</v>
      </c>
      <c r="I46" s="160"/>
      <c r="J46" s="161" t="str">
        <f t="array" ref="J46">IF(ISERROR(G46/I46),"",G46/I46)</f>
        <v/>
      </c>
      <c r="K46" s="162">
        <f t="array" ref="K46">IF(ISERROR(G46/L46),"",G46/L46)</f>
        <v>0</v>
      </c>
      <c r="L46" s="160">
        <v>56</v>
      </c>
      <c r="M46" s="140">
        <f t="shared" si="19"/>
        <v>0</v>
      </c>
      <c r="N46" s="161">
        <f t="shared" si="20"/>
        <v>0</v>
      </c>
      <c r="O46" s="433"/>
      <c r="P46" s="433"/>
      <c r="Q46" s="433"/>
      <c r="R46" s="433"/>
      <c r="S46" s="433"/>
      <c r="T46" s="433"/>
      <c r="U46" s="433"/>
      <c r="V46" s="163">
        <f t="shared" si="21"/>
        <v>0</v>
      </c>
      <c r="W46" s="164" t="str">
        <f t="shared" si="22"/>
        <v/>
      </c>
      <c r="X46" s="163"/>
      <c r="Y46" s="163"/>
      <c r="Z46" s="163"/>
      <c r="AA46" s="163"/>
    </row>
    <row r="47" spans="1:27" ht="20.100000000000001" hidden="1" customHeight="1">
      <c r="A47" s="184">
        <v>200029</v>
      </c>
      <c r="B47" s="431" t="s">
        <v>216</v>
      </c>
      <c r="C47" s="157" t="s">
        <v>202</v>
      </c>
      <c r="D47" s="139">
        <v>5.03</v>
      </c>
      <c r="E47" s="139"/>
      <c r="F47" s="158"/>
      <c r="G47" s="159"/>
      <c r="H47" s="438">
        <f t="shared" si="11"/>
        <v>0</v>
      </c>
      <c r="I47" s="160"/>
      <c r="J47" s="161" t="str">
        <f t="array" ref="J47">IF(ISERROR(G47/I47),"",G47/I47)</f>
        <v/>
      </c>
      <c r="K47" s="162">
        <f t="array" ref="K47">IF(ISERROR(G47/L47),"",G47/L47)</f>
        <v>0</v>
      </c>
      <c r="L47" s="160">
        <v>56</v>
      </c>
      <c r="M47" s="140">
        <f t="shared" si="19"/>
        <v>0</v>
      </c>
      <c r="N47" s="161">
        <f t="shared" si="20"/>
        <v>0</v>
      </c>
      <c r="O47" s="433"/>
      <c r="P47" s="433"/>
      <c r="Q47" s="433"/>
      <c r="R47" s="433"/>
      <c r="S47" s="433"/>
      <c r="T47" s="433"/>
      <c r="U47" s="433"/>
      <c r="V47" s="163">
        <f t="shared" si="21"/>
        <v>0</v>
      </c>
      <c r="W47" s="164" t="str">
        <f t="shared" si="22"/>
        <v/>
      </c>
      <c r="X47" s="163"/>
      <c r="Y47" s="163"/>
      <c r="Z47" s="163"/>
      <c r="AA47" s="163"/>
    </row>
    <row r="48" spans="1:27" ht="20.100000000000001" hidden="1" customHeight="1">
      <c r="A48" s="184">
        <v>200704</v>
      </c>
      <c r="B48" s="431" t="s">
        <v>216</v>
      </c>
      <c r="C48" s="157" t="s">
        <v>211</v>
      </c>
      <c r="D48" s="139">
        <v>5.03</v>
      </c>
      <c r="E48" s="139"/>
      <c r="F48" s="158"/>
      <c r="G48" s="159"/>
      <c r="H48" s="438">
        <f t="shared" si="11"/>
        <v>0</v>
      </c>
      <c r="I48" s="160"/>
      <c r="J48" s="161" t="str">
        <f t="array" ref="J48">IF(ISERROR(G48/I48),"",G48/I48)</f>
        <v/>
      </c>
      <c r="K48" s="162">
        <f t="array" ref="K48">IF(ISERROR(G48/L48),"",G48/L48)</f>
        <v>0</v>
      </c>
      <c r="L48" s="160">
        <v>56</v>
      </c>
      <c r="M48" s="140">
        <f t="shared" si="19"/>
        <v>0</v>
      </c>
      <c r="N48" s="161">
        <f t="shared" si="20"/>
        <v>0</v>
      </c>
      <c r="O48" s="433"/>
      <c r="P48" s="433"/>
      <c r="Q48" s="433"/>
      <c r="R48" s="433"/>
      <c r="S48" s="433"/>
      <c r="T48" s="433"/>
      <c r="U48" s="433"/>
      <c r="V48" s="163">
        <f t="shared" si="21"/>
        <v>0</v>
      </c>
      <c r="W48" s="164" t="str">
        <f t="shared" si="22"/>
        <v/>
      </c>
      <c r="X48" s="163"/>
      <c r="Y48" s="163"/>
      <c r="Z48" s="163"/>
      <c r="AA48" s="163"/>
    </row>
    <row r="49" spans="1:27" ht="20.100000000000001" hidden="1" customHeight="1">
      <c r="A49" s="184">
        <v>201286</v>
      </c>
      <c r="B49" s="431" t="s">
        <v>404</v>
      </c>
      <c r="C49" s="232" t="s">
        <v>405</v>
      </c>
      <c r="D49" s="139">
        <v>5.03</v>
      </c>
      <c r="E49" s="139"/>
      <c r="F49" s="158"/>
      <c r="G49" s="159"/>
      <c r="H49" s="438">
        <f t="shared" si="11"/>
        <v>0</v>
      </c>
      <c r="I49" s="160"/>
      <c r="J49" s="161"/>
      <c r="K49" s="162">
        <f t="array" ref="K49">IF(ISERROR(G49/L49),"",G49/L49)</f>
        <v>0</v>
      </c>
      <c r="L49" s="160">
        <v>54</v>
      </c>
      <c r="M49" s="140">
        <f t="shared" si="19"/>
        <v>0</v>
      </c>
      <c r="N49" s="161">
        <f t="shared" si="20"/>
        <v>0</v>
      </c>
      <c r="O49" s="433"/>
      <c r="P49" s="433"/>
      <c r="Q49" s="433"/>
      <c r="R49" s="433"/>
      <c r="S49" s="433"/>
      <c r="T49" s="433"/>
      <c r="U49" s="433"/>
      <c r="V49" s="163"/>
      <c r="W49" s="164"/>
      <c r="X49" s="163"/>
      <c r="Y49" s="163"/>
      <c r="Z49" s="163"/>
      <c r="AA49" s="163"/>
    </row>
    <row r="50" spans="1:27" ht="20.100000000000001" hidden="1" customHeight="1">
      <c r="A50" s="184">
        <v>201287</v>
      </c>
      <c r="B50" s="431" t="s">
        <v>404</v>
      </c>
      <c r="C50" s="232" t="s">
        <v>406</v>
      </c>
      <c r="D50" s="139">
        <v>5.03</v>
      </c>
      <c r="E50" s="139"/>
      <c r="F50" s="158"/>
      <c r="G50" s="159"/>
      <c r="H50" s="438">
        <f t="shared" si="11"/>
        <v>0</v>
      </c>
      <c r="I50" s="160"/>
      <c r="J50" s="161"/>
      <c r="K50" s="162">
        <f t="array" ref="K50">IF(ISERROR(G50/L50),"",G50/L50)</f>
        <v>0</v>
      </c>
      <c r="L50" s="160">
        <v>54</v>
      </c>
      <c r="M50" s="140">
        <f t="shared" si="19"/>
        <v>0</v>
      </c>
      <c r="N50" s="161">
        <f t="shared" si="20"/>
        <v>0</v>
      </c>
      <c r="O50" s="433"/>
      <c r="P50" s="433"/>
      <c r="Q50" s="433"/>
      <c r="R50" s="433"/>
      <c r="S50" s="433"/>
      <c r="T50" s="433"/>
      <c r="U50" s="433"/>
      <c r="V50" s="163"/>
      <c r="W50" s="164"/>
      <c r="X50" s="163"/>
      <c r="Y50" s="163"/>
      <c r="Z50" s="163"/>
      <c r="AA50" s="163"/>
    </row>
    <row r="51" spans="1:27" ht="20.100000000000001" hidden="1" customHeight="1">
      <c r="A51" s="184">
        <v>201288</v>
      </c>
      <c r="B51" s="431" t="s">
        <v>404</v>
      </c>
      <c r="C51" s="232" t="s">
        <v>411</v>
      </c>
      <c r="D51" s="139">
        <v>5.03</v>
      </c>
      <c r="E51" s="139"/>
      <c r="F51" s="158"/>
      <c r="G51" s="159"/>
      <c r="H51" s="438">
        <f t="shared" si="11"/>
        <v>0</v>
      </c>
      <c r="I51" s="160"/>
      <c r="J51" s="161"/>
      <c r="K51" s="162">
        <f t="array" ref="K51">IF(ISERROR(G51/L51),"",G51/L51)</f>
        <v>0</v>
      </c>
      <c r="L51" s="160">
        <v>54</v>
      </c>
      <c r="M51" s="140">
        <f t="shared" si="19"/>
        <v>0</v>
      </c>
      <c r="N51" s="161">
        <f t="shared" si="20"/>
        <v>0</v>
      </c>
      <c r="O51" s="433"/>
      <c r="P51" s="433"/>
      <c r="Q51" s="433"/>
      <c r="R51" s="433"/>
      <c r="S51" s="433"/>
      <c r="T51" s="433"/>
      <c r="U51" s="433"/>
      <c r="V51" s="163"/>
      <c r="W51" s="164"/>
      <c r="X51" s="163"/>
      <c r="Y51" s="163"/>
      <c r="Z51" s="163"/>
      <c r="AA51" s="163"/>
    </row>
    <row r="52" spans="1:27" ht="20.100000000000001" hidden="1" customHeight="1">
      <c r="A52" s="184">
        <v>201289</v>
      </c>
      <c r="B52" s="431" t="s">
        <v>404</v>
      </c>
      <c r="C52" s="232" t="s">
        <v>413</v>
      </c>
      <c r="D52" s="139">
        <v>5.03</v>
      </c>
      <c r="E52" s="139"/>
      <c r="F52" s="158"/>
      <c r="G52" s="159"/>
      <c r="H52" s="438">
        <f t="shared" si="11"/>
        <v>0</v>
      </c>
      <c r="I52" s="160"/>
      <c r="J52" s="161"/>
      <c r="K52" s="162">
        <f t="array" ref="K52">IF(ISERROR(G52/L52),"",G52/L52)</f>
        <v>0</v>
      </c>
      <c r="L52" s="160">
        <v>54</v>
      </c>
      <c r="M52" s="140">
        <f t="shared" si="19"/>
        <v>0</v>
      </c>
      <c r="N52" s="161">
        <f t="shared" si="20"/>
        <v>0</v>
      </c>
      <c r="O52" s="433"/>
      <c r="P52" s="433"/>
      <c r="Q52" s="433"/>
      <c r="R52" s="433"/>
      <c r="S52" s="433"/>
      <c r="T52" s="433"/>
      <c r="U52" s="433"/>
      <c r="V52" s="163"/>
      <c r="W52" s="164"/>
      <c r="X52" s="163"/>
      <c r="Y52" s="163"/>
      <c r="Z52" s="163"/>
      <c r="AA52" s="163"/>
    </row>
    <row r="53" spans="1:27" ht="20.100000000000001" hidden="1" customHeight="1">
      <c r="A53" s="184">
        <v>201077</v>
      </c>
      <c r="B53" s="431" t="s">
        <v>444</v>
      </c>
      <c r="C53" s="232" t="s">
        <v>384</v>
      </c>
      <c r="D53" s="139">
        <v>5.03</v>
      </c>
      <c r="E53" s="139"/>
      <c r="F53" s="158"/>
      <c r="G53" s="159"/>
      <c r="H53" s="438">
        <f t="shared" si="11"/>
        <v>0</v>
      </c>
      <c r="I53" s="160"/>
      <c r="J53" s="161"/>
      <c r="K53" s="162">
        <f t="array" ref="K53">IF(ISERROR(G53/L53),"",G53/L53)</f>
        <v>0</v>
      </c>
      <c r="L53" s="160">
        <v>3</v>
      </c>
      <c r="M53" s="140">
        <f t="shared" si="19"/>
        <v>0</v>
      </c>
      <c r="N53" s="161"/>
      <c r="O53" s="433"/>
      <c r="P53" s="433"/>
      <c r="Q53" s="433"/>
      <c r="R53" s="433"/>
      <c r="S53" s="433"/>
      <c r="T53" s="433"/>
      <c r="U53" s="433"/>
      <c r="V53" s="163"/>
      <c r="W53" s="164"/>
      <c r="X53" s="163"/>
      <c r="Y53" s="163"/>
      <c r="Z53" s="163"/>
      <c r="AA53" s="163"/>
    </row>
    <row r="54" spans="1:27" ht="20.100000000000001" hidden="1" customHeight="1">
      <c r="A54" s="184">
        <v>201078</v>
      </c>
      <c r="B54" s="431" t="s">
        <v>444</v>
      </c>
      <c r="C54" s="232" t="s">
        <v>385</v>
      </c>
      <c r="D54" s="139">
        <v>5.03</v>
      </c>
      <c r="E54" s="139"/>
      <c r="F54" s="158"/>
      <c r="G54" s="159"/>
      <c r="H54" s="438">
        <f t="shared" si="11"/>
        <v>0</v>
      </c>
      <c r="I54" s="160"/>
      <c r="J54" s="161"/>
      <c r="K54" s="162">
        <f t="array" ref="K54">IF(ISERROR(G54/L54),"",G54/L54)</f>
        <v>0</v>
      </c>
      <c r="L54" s="160">
        <v>3</v>
      </c>
      <c r="M54" s="140">
        <f t="shared" si="19"/>
        <v>0</v>
      </c>
      <c r="N54" s="161"/>
      <c r="O54" s="433"/>
      <c r="P54" s="433"/>
      <c r="Q54" s="433"/>
      <c r="R54" s="433"/>
      <c r="S54" s="433"/>
      <c r="T54" s="433"/>
      <c r="U54" s="433"/>
      <c r="V54" s="163"/>
      <c r="W54" s="164"/>
      <c r="X54" s="163"/>
      <c r="Y54" s="163"/>
      <c r="Z54" s="163"/>
      <c r="AA54" s="163"/>
    </row>
    <row r="55" spans="1:27" ht="20.100000000000001" hidden="1" customHeight="1">
      <c r="A55" s="184">
        <v>201079</v>
      </c>
      <c r="B55" s="431" t="s">
        <v>444</v>
      </c>
      <c r="C55" s="232" t="s">
        <v>386</v>
      </c>
      <c r="D55" s="139">
        <v>5.03</v>
      </c>
      <c r="E55" s="139"/>
      <c r="F55" s="158"/>
      <c r="G55" s="159"/>
      <c r="H55" s="438">
        <f t="shared" si="11"/>
        <v>0</v>
      </c>
      <c r="I55" s="160"/>
      <c r="J55" s="161"/>
      <c r="K55" s="162">
        <f t="array" ref="K55">IF(ISERROR(G55/L55),"",G55/L55)</f>
        <v>0</v>
      </c>
      <c r="L55" s="160">
        <v>3</v>
      </c>
      <c r="M55" s="140">
        <f t="shared" si="19"/>
        <v>0</v>
      </c>
      <c r="N55" s="161"/>
      <c r="O55" s="433"/>
      <c r="P55" s="433"/>
      <c r="Q55" s="433"/>
      <c r="R55" s="433"/>
      <c r="S55" s="433"/>
      <c r="T55" s="433"/>
      <c r="U55" s="433"/>
      <c r="V55" s="163"/>
      <c r="W55" s="164"/>
      <c r="X55" s="163"/>
      <c r="Y55" s="163"/>
      <c r="Z55" s="163"/>
      <c r="AA55" s="163"/>
    </row>
    <row r="56" spans="1:27" ht="20.100000000000001" hidden="1" customHeight="1">
      <c r="A56" s="184">
        <v>201080</v>
      </c>
      <c r="B56" s="431" t="s">
        <v>444</v>
      </c>
      <c r="C56" s="232" t="s">
        <v>387</v>
      </c>
      <c r="D56" s="139">
        <v>5.03</v>
      </c>
      <c r="E56" s="139"/>
      <c r="F56" s="158"/>
      <c r="G56" s="159"/>
      <c r="H56" s="438">
        <f t="shared" si="11"/>
        <v>0</v>
      </c>
      <c r="I56" s="160"/>
      <c r="J56" s="161"/>
      <c r="K56" s="162">
        <f t="array" ref="K56">IF(ISERROR(G56/L56),"",G56/L56)</f>
        <v>0</v>
      </c>
      <c r="L56" s="160">
        <v>3</v>
      </c>
      <c r="M56" s="140">
        <f t="shared" si="19"/>
        <v>0</v>
      </c>
      <c r="N56" s="161"/>
      <c r="O56" s="433"/>
      <c r="P56" s="433"/>
      <c r="Q56" s="433"/>
      <c r="R56" s="433"/>
      <c r="S56" s="433"/>
      <c r="T56" s="433"/>
      <c r="U56" s="433"/>
      <c r="V56" s="163"/>
      <c r="W56" s="164"/>
      <c r="X56" s="163"/>
      <c r="Y56" s="163"/>
      <c r="Z56" s="163"/>
      <c r="AA56" s="163"/>
    </row>
    <row r="57" spans="1:27" ht="20.100000000000001" hidden="1" customHeight="1">
      <c r="A57" s="165">
        <v>200534</v>
      </c>
      <c r="B57" s="166" t="s">
        <v>217</v>
      </c>
      <c r="C57" s="157" t="s">
        <v>194</v>
      </c>
      <c r="D57" s="139">
        <v>5.03</v>
      </c>
      <c r="E57" s="139"/>
      <c r="F57" s="158"/>
      <c r="G57" s="159"/>
      <c r="H57" s="438">
        <f t="shared" si="11"/>
        <v>0</v>
      </c>
      <c r="I57" s="160"/>
      <c r="J57" s="161" t="str">
        <f t="array" ref="J57">IF(ISERROR(G57/I57),"",G57/I57)</f>
        <v/>
      </c>
      <c r="K57" s="162">
        <f t="array" ref="K57">IF(ISERROR(G57/L57),"",G57/L57)</f>
        <v>0</v>
      </c>
      <c r="L57" s="160">
        <v>40</v>
      </c>
      <c r="M57" s="140">
        <f t="shared" si="19"/>
        <v>0</v>
      </c>
      <c r="N57" s="161">
        <f t="shared" ref="N57:N66" si="23">SUM(O57:U57)</f>
        <v>0</v>
      </c>
      <c r="O57" s="430"/>
      <c r="P57" s="430"/>
      <c r="Q57" s="430"/>
      <c r="R57" s="430"/>
      <c r="S57" s="430"/>
      <c r="T57" s="430"/>
      <c r="U57" s="430"/>
      <c r="V57" s="163">
        <f t="shared" ref="V57:V66" si="24">SUM(X57:AA57)</f>
        <v>0</v>
      </c>
      <c r="W57" s="164" t="str">
        <f t="shared" ref="W57:W66" si="25">IF(ISERROR(V57/G57),"",V57/G57)</f>
        <v/>
      </c>
      <c r="X57" s="163"/>
      <c r="Y57" s="163"/>
      <c r="Z57" s="163"/>
      <c r="AA57" s="163"/>
    </row>
    <row r="58" spans="1:27" ht="20.100000000000001" hidden="1" customHeight="1">
      <c r="A58" s="165">
        <v>200535</v>
      </c>
      <c r="B58" s="166" t="s">
        <v>217</v>
      </c>
      <c r="C58" s="157" t="s">
        <v>193</v>
      </c>
      <c r="D58" s="139">
        <v>5.03</v>
      </c>
      <c r="E58" s="139"/>
      <c r="F58" s="158"/>
      <c r="G58" s="159"/>
      <c r="H58" s="438">
        <f t="shared" si="11"/>
        <v>0</v>
      </c>
      <c r="I58" s="160"/>
      <c r="J58" s="161" t="str">
        <f t="array" ref="J58">IF(ISERROR(G58/I58),"",G58/I58)</f>
        <v/>
      </c>
      <c r="K58" s="162">
        <f t="array" ref="K58">IF(ISERROR(G58/L58),"",G58/L58)</f>
        <v>0</v>
      </c>
      <c r="L58" s="160">
        <v>40</v>
      </c>
      <c r="M58" s="140">
        <f t="shared" si="19"/>
        <v>0</v>
      </c>
      <c r="N58" s="161">
        <f t="shared" si="23"/>
        <v>0</v>
      </c>
      <c r="O58" s="430"/>
      <c r="P58" s="430"/>
      <c r="Q58" s="430"/>
      <c r="R58" s="430"/>
      <c r="S58" s="430"/>
      <c r="T58" s="430"/>
      <c r="U58" s="430"/>
      <c r="V58" s="163">
        <f t="shared" si="24"/>
        <v>0</v>
      </c>
      <c r="W58" s="164" t="str">
        <f t="shared" si="25"/>
        <v/>
      </c>
      <c r="X58" s="163"/>
      <c r="Y58" s="163"/>
      <c r="Z58" s="163"/>
      <c r="AA58" s="163"/>
    </row>
    <row r="59" spans="1:27" ht="20.100000000000001" hidden="1" customHeight="1">
      <c r="A59" s="165">
        <v>200536</v>
      </c>
      <c r="B59" s="166" t="s">
        <v>217</v>
      </c>
      <c r="C59" s="157" t="s">
        <v>201</v>
      </c>
      <c r="D59" s="139">
        <v>5.03</v>
      </c>
      <c r="E59" s="139"/>
      <c r="F59" s="158"/>
      <c r="G59" s="159"/>
      <c r="H59" s="438">
        <f t="shared" si="11"/>
        <v>0</v>
      </c>
      <c r="I59" s="160"/>
      <c r="J59" s="161" t="str">
        <f t="array" ref="J59">IF(ISERROR(G59/I59),"",G59/I59)</f>
        <v/>
      </c>
      <c r="K59" s="162">
        <f t="array" ref="K59">IF(ISERROR(G59/L59),"",G59/L59)</f>
        <v>0</v>
      </c>
      <c r="L59" s="160">
        <v>40</v>
      </c>
      <c r="M59" s="140">
        <f t="shared" si="19"/>
        <v>0</v>
      </c>
      <c r="N59" s="161">
        <f t="shared" si="23"/>
        <v>0</v>
      </c>
      <c r="O59" s="430"/>
      <c r="P59" s="430"/>
      <c r="Q59" s="430"/>
      <c r="R59" s="430"/>
      <c r="S59" s="430"/>
      <c r="T59" s="430"/>
      <c r="U59" s="430"/>
      <c r="V59" s="163">
        <f t="shared" si="24"/>
        <v>0</v>
      </c>
      <c r="W59" s="164" t="str">
        <f t="shared" si="25"/>
        <v/>
      </c>
      <c r="X59" s="163"/>
      <c r="Y59" s="163"/>
      <c r="Z59" s="163"/>
      <c r="AA59" s="163"/>
    </row>
    <row r="60" spans="1:27" ht="20.100000000000001" hidden="1" customHeight="1">
      <c r="A60" s="165">
        <v>200437</v>
      </c>
      <c r="B60" s="166" t="s">
        <v>218</v>
      </c>
      <c r="C60" s="157" t="s">
        <v>219</v>
      </c>
      <c r="D60" s="139">
        <v>5.03</v>
      </c>
      <c r="E60" s="139"/>
      <c r="F60" s="158"/>
      <c r="G60" s="159"/>
      <c r="H60" s="438">
        <f t="shared" si="11"/>
        <v>0</v>
      </c>
      <c r="I60" s="160"/>
      <c r="J60" s="161" t="str">
        <f t="array" ref="J60">IF(ISERROR(G60/I60),"",G60/I60)</f>
        <v/>
      </c>
      <c r="K60" s="162">
        <f t="array" ref="K60">IF(ISERROR(G60/L60),"",G60/L60)</f>
        <v>0</v>
      </c>
      <c r="L60" s="160">
        <v>50</v>
      </c>
      <c r="M60" s="140">
        <f t="shared" si="19"/>
        <v>0</v>
      </c>
      <c r="N60" s="161">
        <f t="shared" si="23"/>
        <v>0</v>
      </c>
      <c r="O60" s="430"/>
      <c r="P60" s="430"/>
      <c r="Q60" s="430"/>
      <c r="R60" s="430"/>
      <c r="S60" s="430"/>
      <c r="T60" s="430"/>
      <c r="U60" s="430"/>
      <c r="V60" s="163">
        <f t="shared" si="24"/>
        <v>0</v>
      </c>
      <c r="W60" s="164" t="str">
        <f t="shared" si="25"/>
        <v/>
      </c>
      <c r="X60" s="163"/>
      <c r="Y60" s="163"/>
      <c r="Z60" s="163"/>
      <c r="AA60" s="163"/>
    </row>
    <row r="61" spans="1:27" ht="20.100000000000001" hidden="1" customHeight="1">
      <c r="A61" s="165">
        <v>200438</v>
      </c>
      <c r="B61" s="166" t="s">
        <v>218</v>
      </c>
      <c r="C61" s="157" t="s">
        <v>193</v>
      </c>
      <c r="D61" s="139">
        <v>5.03</v>
      </c>
      <c r="E61" s="139"/>
      <c r="F61" s="158"/>
      <c r="G61" s="159"/>
      <c r="H61" s="438">
        <f t="shared" si="11"/>
        <v>0</v>
      </c>
      <c r="I61" s="160"/>
      <c r="J61" s="161" t="str">
        <f t="array" ref="J61">IF(ISERROR(G61/I61),"",G61/I61)</f>
        <v/>
      </c>
      <c r="K61" s="162">
        <f t="array" ref="K61">IF(ISERROR(G61/L61),"",G61/L61)</f>
        <v>0</v>
      </c>
      <c r="L61" s="160">
        <v>50</v>
      </c>
      <c r="M61" s="140">
        <f t="shared" si="19"/>
        <v>0</v>
      </c>
      <c r="N61" s="161">
        <f t="shared" si="23"/>
        <v>0</v>
      </c>
      <c r="O61" s="430"/>
      <c r="P61" s="430"/>
      <c r="Q61" s="430"/>
      <c r="R61" s="430"/>
      <c r="S61" s="430"/>
      <c r="T61" s="430"/>
      <c r="U61" s="430"/>
      <c r="V61" s="163">
        <f t="shared" si="24"/>
        <v>0</v>
      </c>
      <c r="W61" s="164" t="str">
        <f t="shared" si="25"/>
        <v/>
      </c>
      <c r="X61" s="163"/>
      <c r="Y61" s="163"/>
      <c r="Z61" s="163"/>
      <c r="AA61" s="163"/>
    </row>
    <row r="62" spans="1:27" ht="20.100000000000001" hidden="1" customHeight="1">
      <c r="A62" s="165">
        <v>200439</v>
      </c>
      <c r="B62" s="166" t="s">
        <v>218</v>
      </c>
      <c r="C62" s="157" t="s">
        <v>194</v>
      </c>
      <c r="D62" s="139">
        <v>5.03</v>
      </c>
      <c r="E62" s="139"/>
      <c r="F62" s="158"/>
      <c r="G62" s="159"/>
      <c r="H62" s="438">
        <f t="shared" si="11"/>
        <v>0</v>
      </c>
      <c r="I62" s="160"/>
      <c r="J62" s="161" t="str">
        <f t="array" ref="J62">IF(ISERROR(G62/I62),"",G62/I62)</f>
        <v/>
      </c>
      <c r="K62" s="162">
        <f t="array" ref="K62">IF(ISERROR(G62/L62),"",G62/L62)</f>
        <v>0</v>
      </c>
      <c r="L62" s="160">
        <v>50</v>
      </c>
      <c r="M62" s="140">
        <f t="shared" si="19"/>
        <v>0</v>
      </c>
      <c r="N62" s="161">
        <f t="shared" si="23"/>
        <v>0</v>
      </c>
      <c r="O62" s="430"/>
      <c r="P62" s="430"/>
      <c r="Q62" s="430"/>
      <c r="R62" s="430"/>
      <c r="S62" s="430"/>
      <c r="T62" s="430"/>
      <c r="U62" s="430"/>
      <c r="V62" s="163">
        <f t="shared" si="24"/>
        <v>0</v>
      </c>
      <c r="W62" s="164" t="str">
        <f t="shared" si="25"/>
        <v/>
      </c>
      <c r="X62" s="163"/>
      <c r="Y62" s="163"/>
      <c r="Z62" s="163"/>
      <c r="AA62" s="163"/>
    </row>
    <row r="63" spans="1:27" ht="20.100000000000001" hidden="1" customHeight="1">
      <c r="A63" s="165">
        <v>200440</v>
      </c>
      <c r="B63" s="166" t="s">
        <v>218</v>
      </c>
      <c r="C63" s="157" t="s">
        <v>201</v>
      </c>
      <c r="D63" s="139">
        <v>5.03</v>
      </c>
      <c r="E63" s="139"/>
      <c r="F63" s="158"/>
      <c r="G63" s="159"/>
      <c r="H63" s="438">
        <f t="shared" si="11"/>
        <v>0</v>
      </c>
      <c r="I63" s="160"/>
      <c r="J63" s="161" t="str">
        <f t="array" ref="J63">IF(ISERROR(G63/I63),"",G63/I63)</f>
        <v/>
      </c>
      <c r="K63" s="162">
        <f t="array" ref="K63">IF(ISERROR(G63/L63),"",G63/L63)</f>
        <v>0</v>
      </c>
      <c r="L63" s="160">
        <v>50</v>
      </c>
      <c r="M63" s="140">
        <f t="shared" si="19"/>
        <v>0</v>
      </c>
      <c r="N63" s="161">
        <f t="shared" si="23"/>
        <v>0</v>
      </c>
      <c r="O63" s="430"/>
      <c r="P63" s="430"/>
      <c r="Q63" s="430"/>
      <c r="R63" s="430"/>
      <c r="S63" s="430"/>
      <c r="T63" s="430"/>
      <c r="U63" s="430"/>
      <c r="V63" s="163">
        <f t="shared" si="24"/>
        <v>0</v>
      </c>
      <c r="W63" s="164" t="str">
        <f t="shared" si="25"/>
        <v/>
      </c>
      <c r="X63" s="163"/>
      <c r="Y63" s="163"/>
      <c r="Z63" s="163"/>
      <c r="AA63" s="163"/>
    </row>
    <row r="64" spans="1:27" ht="20.100000000000001" hidden="1" customHeight="1">
      <c r="A64" s="165">
        <v>200051</v>
      </c>
      <c r="B64" s="166" t="s">
        <v>220</v>
      </c>
      <c r="C64" s="157" t="s">
        <v>206</v>
      </c>
      <c r="D64" s="139">
        <v>5.03</v>
      </c>
      <c r="E64" s="139"/>
      <c r="F64" s="158"/>
      <c r="G64" s="159"/>
      <c r="H64" s="438">
        <f t="shared" si="11"/>
        <v>0</v>
      </c>
      <c r="I64" s="160"/>
      <c r="J64" s="161" t="str">
        <f t="array" ref="J64">IF(ISERROR(G64/I64),"",G64/I64)</f>
        <v/>
      </c>
      <c r="K64" s="162">
        <f t="array" ref="K64">IF(ISERROR(G64/L64),"",G64/L64)</f>
        <v>0</v>
      </c>
      <c r="L64" s="160">
        <v>50</v>
      </c>
      <c r="M64" s="140">
        <f t="shared" si="19"/>
        <v>0</v>
      </c>
      <c r="N64" s="161">
        <f t="shared" si="23"/>
        <v>0</v>
      </c>
      <c r="O64" s="430"/>
      <c r="P64" s="430"/>
      <c r="Q64" s="430"/>
      <c r="R64" s="430"/>
      <c r="S64" s="430"/>
      <c r="T64" s="430"/>
      <c r="U64" s="430"/>
      <c r="V64" s="163">
        <f t="shared" si="24"/>
        <v>0</v>
      </c>
      <c r="W64" s="164" t="str">
        <f t="shared" si="25"/>
        <v/>
      </c>
      <c r="X64" s="163"/>
      <c r="Y64" s="163"/>
      <c r="Z64" s="163"/>
      <c r="AA64" s="163"/>
    </row>
    <row r="65" spans="1:27" ht="20.100000000000001" hidden="1" customHeight="1">
      <c r="A65" s="165">
        <v>200052</v>
      </c>
      <c r="B65" s="166" t="s">
        <v>220</v>
      </c>
      <c r="C65" s="157" t="s">
        <v>194</v>
      </c>
      <c r="D65" s="139">
        <v>5.03</v>
      </c>
      <c r="E65" s="139"/>
      <c r="F65" s="158"/>
      <c r="G65" s="159"/>
      <c r="H65" s="438">
        <f t="shared" si="11"/>
        <v>0</v>
      </c>
      <c r="I65" s="160"/>
      <c r="J65" s="161" t="str">
        <f t="array" ref="J65">IF(ISERROR(G65/I65),"",G65/I65)</f>
        <v/>
      </c>
      <c r="K65" s="162">
        <f t="array" ref="K65">IF(ISERROR(G65/L65),"",G65/L65)</f>
        <v>0</v>
      </c>
      <c r="L65" s="160">
        <v>50</v>
      </c>
      <c r="M65" s="140">
        <f t="shared" si="19"/>
        <v>0</v>
      </c>
      <c r="N65" s="161">
        <f t="shared" si="23"/>
        <v>0</v>
      </c>
      <c r="O65" s="430"/>
      <c r="P65" s="430"/>
      <c r="Q65" s="430"/>
      <c r="R65" s="430"/>
      <c r="S65" s="430"/>
      <c r="T65" s="430"/>
      <c r="U65" s="430"/>
      <c r="V65" s="163">
        <f t="shared" si="24"/>
        <v>0</v>
      </c>
      <c r="W65" s="164" t="str">
        <f t="shared" si="25"/>
        <v/>
      </c>
      <c r="X65" s="163"/>
      <c r="Y65" s="163"/>
      <c r="Z65" s="163"/>
      <c r="AA65" s="163"/>
    </row>
    <row r="66" spans="1:27" ht="20.100000000000001" hidden="1" customHeight="1">
      <c r="A66" s="165">
        <v>200054</v>
      </c>
      <c r="B66" s="166" t="s">
        <v>220</v>
      </c>
      <c r="C66" s="157" t="s">
        <v>214</v>
      </c>
      <c r="D66" s="139">
        <v>5.03</v>
      </c>
      <c r="E66" s="139"/>
      <c r="F66" s="158"/>
      <c r="G66" s="159"/>
      <c r="H66" s="438">
        <f t="shared" si="11"/>
        <v>0</v>
      </c>
      <c r="I66" s="160"/>
      <c r="J66" s="161" t="str">
        <f t="array" ref="J66">IF(ISERROR(G66/I66),"",G66/I66)</f>
        <v/>
      </c>
      <c r="K66" s="162">
        <f t="array" ref="K66">IF(ISERROR(G66/L66),"",G66/L66)</f>
        <v>0</v>
      </c>
      <c r="L66" s="160">
        <v>50</v>
      </c>
      <c r="M66" s="140">
        <f t="shared" si="19"/>
        <v>0</v>
      </c>
      <c r="N66" s="161">
        <f t="shared" si="23"/>
        <v>0</v>
      </c>
      <c r="O66" s="430"/>
      <c r="P66" s="430"/>
      <c r="Q66" s="430"/>
      <c r="R66" s="430"/>
      <c r="S66" s="430"/>
      <c r="T66" s="430"/>
      <c r="U66" s="430"/>
      <c r="V66" s="163">
        <f t="shared" si="24"/>
        <v>0</v>
      </c>
      <c r="W66" s="164" t="str">
        <f t="shared" si="25"/>
        <v/>
      </c>
      <c r="X66" s="163"/>
      <c r="Y66" s="163"/>
      <c r="Z66" s="163"/>
      <c r="AA66" s="163"/>
    </row>
    <row r="67" spans="1:27" ht="20.100000000000001" hidden="1" customHeight="1">
      <c r="A67" s="165">
        <v>201403</v>
      </c>
      <c r="B67" s="166" t="s">
        <v>458</v>
      </c>
      <c r="C67" s="232" t="s">
        <v>456</v>
      </c>
      <c r="D67" s="139">
        <v>5.03</v>
      </c>
      <c r="E67" s="139"/>
      <c r="F67" s="158"/>
      <c r="G67" s="159"/>
      <c r="H67" s="438">
        <f t="shared" si="11"/>
        <v>0</v>
      </c>
      <c r="I67" s="160"/>
      <c r="J67" s="161"/>
      <c r="K67" s="162">
        <f t="array" ref="K67">IF(ISERROR(G67/L67),"",G67/L67)</f>
        <v>0</v>
      </c>
      <c r="L67" s="160">
        <v>50</v>
      </c>
      <c r="M67" s="140"/>
      <c r="N67" s="161"/>
      <c r="O67" s="430"/>
      <c r="P67" s="430"/>
      <c r="Q67" s="430"/>
      <c r="R67" s="430"/>
      <c r="S67" s="430"/>
      <c r="T67" s="430"/>
      <c r="U67" s="430"/>
      <c r="V67" s="163"/>
      <c r="W67" s="164"/>
      <c r="X67" s="163"/>
      <c r="Y67" s="163"/>
      <c r="Z67" s="163"/>
      <c r="AA67" s="163"/>
    </row>
    <row r="68" spans="1:27" ht="20.100000000000001" hidden="1" customHeight="1">
      <c r="A68" s="165">
        <v>201290</v>
      </c>
      <c r="B68" s="166" t="s">
        <v>419</v>
      </c>
      <c r="C68" s="232" t="s">
        <v>421</v>
      </c>
      <c r="D68" s="139">
        <v>5</v>
      </c>
      <c r="E68" s="139"/>
      <c r="F68" s="158"/>
      <c r="G68" s="159"/>
      <c r="H68" s="438">
        <f t="shared" si="11"/>
        <v>0</v>
      </c>
      <c r="I68" s="160"/>
      <c r="J68" s="161"/>
      <c r="K68" s="162">
        <f t="array" ref="K68">IF(ISERROR(G68/L68),"",G68/L68)</f>
        <v>0</v>
      </c>
      <c r="L68" s="160">
        <v>50</v>
      </c>
      <c r="M68" s="140"/>
      <c r="N68" s="161"/>
      <c r="O68" s="430"/>
      <c r="P68" s="430"/>
      <c r="Q68" s="430"/>
      <c r="R68" s="430"/>
      <c r="S68" s="430"/>
      <c r="T68" s="430"/>
      <c r="U68" s="430"/>
      <c r="V68" s="163"/>
      <c r="W68" s="164"/>
      <c r="X68" s="163"/>
      <c r="Y68" s="163"/>
      <c r="Z68" s="163"/>
      <c r="AA68" s="163"/>
    </row>
    <row r="69" spans="1:27" ht="20.100000000000001" hidden="1" customHeight="1">
      <c r="A69" s="165">
        <v>200113</v>
      </c>
      <c r="B69" s="166" t="s">
        <v>221</v>
      </c>
      <c r="C69" s="157" t="s">
        <v>197</v>
      </c>
      <c r="D69" s="139">
        <v>5.03</v>
      </c>
      <c r="E69" s="139"/>
      <c r="F69" s="158"/>
      <c r="G69" s="159"/>
      <c r="H69" s="438">
        <f t="shared" si="11"/>
        <v>0</v>
      </c>
      <c r="I69" s="160"/>
      <c r="J69" s="161" t="str">
        <f t="array" ref="J69">IF(ISERROR(G69/I69),"",G69/I69)</f>
        <v/>
      </c>
      <c r="K69" s="162">
        <f t="array" ref="K69">IF(ISERROR(G69/L69),"",G69/L69)</f>
        <v>0</v>
      </c>
      <c r="L69" s="160">
        <v>21.5</v>
      </c>
      <c r="M69" s="140">
        <f t="shared" ref="M69:M70" si="26">IF(ISERROR(I69-K69),"",I69-K69)</f>
        <v>0</v>
      </c>
      <c r="N69" s="161">
        <f t="shared" ref="N69:N70" si="27">SUM(O69:U69)</f>
        <v>0</v>
      </c>
      <c r="O69" s="430"/>
      <c r="P69" s="430"/>
      <c r="Q69" s="430"/>
      <c r="R69" s="430"/>
      <c r="S69" s="430"/>
      <c r="T69" s="430"/>
      <c r="U69" s="430"/>
      <c r="V69" s="163">
        <f t="shared" ref="V69:V70" si="28">SUM(X69:AA69)</f>
        <v>0</v>
      </c>
      <c r="W69" s="164" t="str">
        <f t="shared" ref="W69:W70" si="29">IF(ISERROR(V69/G69),"",V69/G69)</f>
        <v/>
      </c>
      <c r="X69" s="163"/>
      <c r="Y69" s="163"/>
      <c r="Z69" s="163"/>
      <c r="AA69" s="163"/>
    </row>
    <row r="70" spans="1:27" ht="20.100000000000001" hidden="1" customHeight="1">
      <c r="A70" s="165">
        <v>200114</v>
      </c>
      <c r="B70" s="166" t="s">
        <v>221</v>
      </c>
      <c r="C70" s="157" t="s">
        <v>201</v>
      </c>
      <c r="D70" s="139">
        <v>5.03</v>
      </c>
      <c r="E70" s="139"/>
      <c r="F70" s="158"/>
      <c r="G70" s="159"/>
      <c r="H70" s="438">
        <f t="shared" si="11"/>
        <v>0</v>
      </c>
      <c r="I70" s="160"/>
      <c r="J70" s="161" t="str">
        <f t="array" ref="J70">IF(ISERROR(G70/I70),"",G70/I70)</f>
        <v/>
      </c>
      <c r="K70" s="162">
        <f t="array" ref="K70">IF(ISERROR(G70/L70),"",G70/L70)</f>
        <v>0</v>
      </c>
      <c r="L70" s="160">
        <v>21.5</v>
      </c>
      <c r="M70" s="140">
        <f t="shared" si="26"/>
        <v>0</v>
      </c>
      <c r="N70" s="161">
        <f t="shared" si="27"/>
        <v>0</v>
      </c>
      <c r="O70" s="430"/>
      <c r="P70" s="430"/>
      <c r="Q70" s="430"/>
      <c r="R70" s="430"/>
      <c r="S70" s="430"/>
      <c r="T70" s="430"/>
      <c r="U70" s="430"/>
      <c r="V70" s="163">
        <f t="shared" si="28"/>
        <v>0</v>
      </c>
      <c r="W70" s="164" t="str">
        <f t="shared" si="29"/>
        <v/>
      </c>
      <c r="X70" s="163"/>
      <c r="Y70" s="163"/>
      <c r="Z70" s="163"/>
      <c r="AA70" s="163"/>
    </row>
    <row r="71" spans="1:27" ht="20.100000000000001" hidden="1" customHeight="1">
      <c r="A71" s="165"/>
      <c r="B71" s="166" t="s">
        <v>380</v>
      </c>
      <c r="C71" s="232" t="s">
        <v>381</v>
      </c>
      <c r="D71" s="139">
        <v>5.03</v>
      </c>
      <c r="E71" s="139"/>
      <c r="F71" s="158"/>
      <c r="G71" s="159"/>
      <c r="H71" s="438">
        <f t="shared" si="11"/>
        <v>0</v>
      </c>
      <c r="I71" s="160"/>
      <c r="J71" s="161"/>
      <c r="K71" s="162"/>
      <c r="L71" s="160"/>
      <c r="M71" s="140"/>
      <c r="N71" s="161"/>
      <c r="O71" s="430"/>
      <c r="P71" s="430"/>
      <c r="Q71" s="430"/>
      <c r="R71" s="430"/>
      <c r="S71" s="430"/>
      <c r="T71" s="430"/>
      <c r="U71" s="430"/>
      <c r="V71" s="163"/>
      <c r="W71" s="164"/>
      <c r="X71" s="163"/>
      <c r="Y71" s="163"/>
      <c r="Z71" s="163"/>
      <c r="AA71" s="163"/>
    </row>
    <row r="72" spans="1:27" ht="20.100000000000001" hidden="1" customHeight="1">
      <c r="A72" s="172">
        <v>200617</v>
      </c>
      <c r="B72" s="174" t="s">
        <v>222</v>
      </c>
      <c r="C72" s="157" t="s">
        <v>193</v>
      </c>
      <c r="D72" s="139">
        <v>5.0599999999999996</v>
      </c>
      <c r="E72" s="139"/>
      <c r="F72" s="158"/>
      <c r="G72" s="159"/>
      <c r="H72" s="438">
        <f t="shared" si="11"/>
        <v>0</v>
      </c>
      <c r="I72" s="160"/>
      <c r="J72" s="161" t="str">
        <f t="array" ref="J72">IF(ISERROR(G72/I72),"",G72/I72)</f>
        <v/>
      </c>
      <c r="K72" s="162" t="str">
        <f t="array" ref="K72">IF(ISERROR(G72/L72),"",G72/L72)</f>
        <v/>
      </c>
      <c r="L72" s="160"/>
      <c r="M72" s="140" t="str">
        <f t="shared" ref="M72:M79" si="30">IF(ISERROR(I72-K72),"",I72-K72)</f>
        <v/>
      </c>
      <c r="N72" s="161">
        <f t="shared" ref="N72:N75" si="31">SUM(O72:U72)</f>
        <v>0</v>
      </c>
      <c r="O72" s="430"/>
      <c r="P72" s="430"/>
      <c r="Q72" s="430"/>
      <c r="R72" s="430"/>
      <c r="S72" s="430"/>
      <c r="T72" s="430"/>
      <c r="U72" s="430"/>
      <c r="V72" s="163">
        <f t="shared" ref="V72:V75" si="32">SUM(X72:AA72)</f>
        <v>0</v>
      </c>
      <c r="W72" s="164" t="str">
        <f t="shared" ref="W72:W75" si="33">IF(ISERROR(V72/G72),"",V72/G72)</f>
        <v/>
      </c>
      <c r="X72" s="163"/>
      <c r="Y72" s="163"/>
      <c r="Z72" s="163"/>
      <c r="AA72" s="163"/>
    </row>
    <row r="73" spans="1:27" ht="20.100000000000001" hidden="1" customHeight="1">
      <c r="A73" s="172">
        <v>200618</v>
      </c>
      <c r="B73" s="174" t="s">
        <v>222</v>
      </c>
      <c r="C73" s="157" t="s">
        <v>211</v>
      </c>
      <c r="D73" s="139">
        <v>5.0599999999999996</v>
      </c>
      <c r="E73" s="139"/>
      <c r="F73" s="158"/>
      <c r="G73" s="159"/>
      <c r="H73" s="438">
        <f t="shared" si="11"/>
        <v>0</v>
      </c>
      <c r="I73" s="160"/>
      <c r="J73" s="161" t="str">
        <f t="array" ref="J73">IF(ISERROR(G73/I73),"",G73/I73)</f>
        <v/>
      </c>
      <c r="K73" s="162" t="str">
        <f t="array" ref="K73">IF(ISERROR(G73/L73),"",G73/L73)</f>
        <v/>
      </c>
      <c r="L73" s="160"/>
      <c r="M73" s="140" t="str">
        <f t="shared" si="30"/>
        <v/>
      </c>
      <c r="N73" s="161">
        <f t="shared" si="31"/>
        <v>0</v>
      </c>
      <c r="O73" s="430"/>
      <c r="P73" s="430"/>
      <c r="Q73" s="430"/>
      <c r="R73" s="430"/>
      <c r="S73" s="430"/>
      <c r="T73" s="430"/>
      <c r="U73" s="430"/>
      <c r="V73" s="163">
        <f t="shared" si="32"/>
        <v>0</v>
      </c>
      <c r="W73" s="164" t="str">
        <f t="shared" si="33"/>
        <v/>
      </c>
      <c r="X73" s="163"/>
      <c r="Y73" s="163"/>
      <c r="Z73" s="163"/>
      <c r="AA73" s="163"/>
    </row>
    <row r="74" spans="1:27" ht="20.100000000000001" hidden="1" customHeight="1">
      <c r="A74" s="172">
        <v>200619</v>
      </c>
      <c r="B74" s="174" t="s">
        <v>222</v>
      </c>
      <c r="C74" s="157" t="s">
        <v>201</v>
      </c>
      <c r="D74" s="139">
        <v>5.0599999999999996</v>
      </c>
      <c r="E74" s="139"/>
      <c r="F74" s="158"/>
      <c r="G74" s="159"/>
      <c r="H74" s="438">
        <f t="shared" si="11"/>
        <v>0</v>
      </c>
      <c r="I74" s="160"/>
      <c r="J74" s="161" t="str">
        <f t="array" ref="J74">IF(ISERROR(G74/I74),"",G74/I74)</f>
        <v/>
      </c>
      <c r="K74" s="162" t="str">
        <f t="array" ref="K74">IF(ISERROR(G74/L74),"",G74/L74)</f>
        <v/>
      </c>
      <c r="L74" s="160"/>
      <c r="M74" s="140" t="str">
        <f t="shared" si="30"/>
        <v/>
      </c>
      <c r="N74" s="161">
        <f t="shared" si="31"/>
        <v>0</v>
      </c>
      <c r="O74" s="430"/>
      <c r="P74" s="430"/>
      <c r="Q74" s="430"/>
      <c r="R74" s="430"/>
      <c r="S74" s="430"/>
      <c r="T74" s="430"/>
      <c r="U74" s="430"/>
      <c r="V74" s="163">
        <f t="shared" si="32"/>
        <v>0</v>
      </c>
      <c r="W74" s="164" t="str">
        <f t="shared" si="33"/>
        <v/>
      </c>
      <c r="X74" s="163"/>
      <c r="Y74" s="163"/>
      <c r="Z74" s="163"/>
      <c r="AA74" s="163"/>
    </row>
    <row r="75" spans="1:27" ht="20.100000000000001" hidden="1" customHeight="1">
      <c r="A75" s="172">
        <v>200620</v>
      </c>
      <c r="B75" s="174" t="s">
        <v>222</v>
      </c>
      <c r="C75" s="157" t="s">
        <v>194</v>
      </c>
      <c r="D75" s="139">
        <v>5.0599999999999996</v>
      </c>
      <c r="E75" s="139"/>
      <c r="F75" s="158"/>
      <c r="G75" s="159"/>
      <c r="H75" s="438">
        <f t="shared" si="11"/>
        <v>0</v>
      </c>
      <c r="I75" s="160"/>
      <c r="J75" s="161" t="str">
        <f t="array" ref="J75">IF(ISERROR(G75/I75),"",G75/I75)</f>
        <v/>
      </c>
      <c r="K75" s="162" t="str">
        <f t="array" ref="K75">IF(ISERROR(G75/L75),"",G75/L75)</f>
        <v/>
      </c>
      <c r="L75" s="160"/>
      <c r="M75" s="140" t="str">
        <f t="shared" si="30"/>
        <v/>
      </c>
      <c r="N75" s="161">
        <f t="shared" si="31"/>
        <v>0</v>
      </c>
      <c r="O75" s="430"/>
      <c r="P75" s="430"/>
      <c r="Q75" s="430"/>
      <c r="R75" s="430"/>
      <c r="S75" s="430"/>
      <c r="T75" s="430"/>
      <c r="U75" s="430"/>
      <c r="V75" s="163">
        <f t="shared" si="32"/>
        <v>0</v>
      </c>
      <c r="W75" s="164" t="str">
        <f t="shared" si="33"/>
        <v/>
      </c>
      <c r="X75" s="163"/>
      <c r="Y75" s="163"/>
      <c r="Z75" s="163"/>
      <c r="AA75" s="163"/>
    </row>
    <row r="76" spans="1:27" ht="20.100000000000001" hidden="1" customHeight="1">
      <c r="A76" s="172"/>
      <c r="B76" s="248" t="s">
        <v>398</v>
      </c>
      <c r="C76" s="232" t="s">
        <v>394</v>
      </c>
      <c r="D76" s="139">
        <v>5.5</v>
      </c>
      <c r="E76" s="139"/>
      <c r="F76" s="158"/>
      <c r="G76" s="159"/>
      <c r="H76" s="438">
        <f t="shared" si="11"/>
        <v>0</v>
      </c>
      <c r="I76" s="160"/>
      <c r="J76" s="161"/>
      <c r="K76" s="162">
        <f t="array" ref="K76">IF(ISERROR(G76/L76),"",G76/L76)</f>
        <v>0</v>
      </c>
      <c r="L76" s="160">
        <v>24</v>
      </c>
      <c r="M76" s="140">
        <f t="shared" si="30"/>
        <v>0</v>
      </c>
      <c r="N76" s="161"/>
      <c r="O76" s="430"/>
      <c r="P76" s="430"/>
      <c r="Q76" s="430"/>
      <c r="R76" s="430"/>
      <c r="S76" s="430"/>
      <c r="T76" s="430"/>
      <c r="U76" s="430"/>
      <c r="V76" s="163"/>
      <c r="W76" s="164"/>
      <c r="X76" s="163"/>
      <c r="Y76" s="163"/>
      <c r="Z76" s="163"/>
      <c r="AA76" s="163"/>
    </row>
    <row r="77" spans="1:27" ht="20.100000000000001" hidden="1" customHeight="1">
      <c r="A77" s="172"/>
      <c r="B77" s="248" t="s">
        <v>398</v>
      </c>
      <c r="C77" s="232" t="s">
        <v>389</v>
      </c>
      <c r="D77" s="139">
        <v>5.5</v>
      </c>
      <c r="E77" s="139"/>
      <c r="F77" s="158"/>
      <c r="G77" s="159"/>
      <c r="H77" s="438">
        <f t="shared" si="11"/>
        <v>0</v>
      </c>
      <c r="I77" s="160"/>
      <c r="J77" s="161"/>
      <c r="K77" s="162">
        <f t="array" ref="K77">IF(ISERROR(G77/L77),"",G77/L77)</f>
        <v>0</v>
      </c>
      <c r="L77" s="160">
        <v>24</v>
      </c>
      <c r="M77" s="140">
        <f t="shared" si="30"/>
        <v>0</v>
      </c>
      <c r="N77" s="161"/>
      <c r="O77" s="430"/>
      <c r="P77" s="430"/>
      <c r="Q77" s="430"/>
      <c r="R77" s="430"/>
      <c r="S77" s="430"/>
      <c r="T77" s="430"/>
      <c r="U77" s="430"/>
      <c r="V77" s="163"/>
      <c r="W77" s="164"/>
      <c r="X77" s="163"/>
      <c r="Y77" s="163"/>
      <c r="Z77" s="163"/>
      <c r="AA77" s="163"/>
    </row>
    <row r="78" spans="1:27" ht="20.100000000000001" hidden="1" customHeight="1">
      <c r="A78" s="172"/>
      <c r="B78" s="248" t="s">
        <v>398</v>
      </c>
      <c r="C78" s="232" t="s">
        <v>390</v>
      </c>
      <c r="D78" s="139">
        <v>5.5</v>
      </c>
      <c r="E78" s="139"/>
      <c r="F78" s="158"/>
      <c r="G78" s="159"/>
      <c r="H78" s="438">
        <f t="shared" si="11"/>
        <v>0</v>
      </c>
      <c r="I78" s="160"/>
      <c r="J78" s="161"/>
      <c r="K78" s="162">
        <f t="array" ref="K78">IF(ISERROR(G78/L78),"",G78/L78)</f>
        <v>0</v>
      </c>
      <c r="L78" s="160">
        <v>24</v>
      </c>
      <c r="M78" s="140">
        <f t="shared" si="30"/>
        <v>0</v>
      </c>
      <c r="N78" s="161"/>
      <c r="O78" s="430"/>
      <c r="P78" s="430"/>
      <c r="Q78" s="430"/>
      <c r="R78" s="430"/>
      <c r="S78" s="430"/>
      <c r="T78" s="430"/>
      <c r="U78" s="430"/>
      <c r="V78" s="163"/>
      <c r="W78" s="164"/>
      <c r="X78" s="163"/>
      <c r="Y78" s="163"/>
      <c r="Z78" s="163"/>
      <c r="AA78" s="163"/>
    </row>
    <row r="79" spans="1:27" ht="20.100000000000001" hidden="1" customHeight="1">
      <c r="A79" s="172"/>
      <c r="B79" s="248" t="s">
        <v>398</v>
      </c>
      <c r="C79" s="232" t="s">
        <v>391</v>
      </c>
      <c r="D79" s="139">
        <v>5.5</v>
      </c>
      <c r="E79" s="139"/>
      <c r="F79" s="158"/>
      <c r="G79" s="159"/>
      <c r="H79" s="438">
        <f t="shared" si="11"/>
        <v>0</v>
      </c>
      <c r="I79" s="160"/>
      <c r="J79" s="161"/>
      <c r="K79" s="162">
        <f t="array" ref="K79">IF(ISERROR(G79/L79),"",G79/L79)</f>
        <v>0</v>
      </c>
      <c r="L79" s="160">
        <v>24</v>
      </c>
      <c r="M79" s="140">
        <f t="shared" si="30"/>
        <v>0</v>
      </c>
      <c r="N79" s="161"/>
      <c r="O79" s="430"/>
      <c r="P79" s="430"/>
      <c r="Q79" s="430"/>
      <c r="R79" s="430"/>
      <c r="S79" s="430"/>
      <c r="T79" s="430"/>
      <c r="U79" s="430"/>
      <c r="V79" s="163"/>
      <c r="W79" s="164"/>
      <c r="X79" s="163"/>
      <c r="Y79" s="163"/>
      <c r="Z79" s="163"/>
      <c r="AA79" s="163"/>
    </row>
    <row r="80" spans="1:27" ht="20.100000000000001" hidden="1" customHeight="1">
      <c r="A80" s="172">
        <v>201074</v>
      </c>
      <c r="B80" s="248" t="s">
        <v>430</v>
      </c>
      <c r="C80" s="232" t="s">
        <v>432</v>
      </c>
      <c r="D80" s="139">
        <v>5.03</v>
      </c>
      <c r="E80" s="139"/>
      <c r="F80" s="158"/>
      <c r="G80" s="159"/>
      <c r="H80" s="438">
        <f t="shared" si="11"/>
        <v>0</v>
      </c>
      <c r="I80" s="160"/>
      <c r="J80" s="161"/>
      <c r="K80" s="162">
        <f t="array" ref="K80">IF(ISERROR(G80/L80),"",G80/L80)</f>
        <v>0</v>
      </c>
      <c r="L80" s="160">
        <v>4</v>
      </c>
      <c r="M80" s="140"/>
      <c r="N80" s="161"/>
      <c r="O80" s="430"/>
      <c r="P80" s="430"/>
      <c r="Q80" s="430"/>
      <c r="R80" s="430"/>
      <c r="S80" s="430"/>
      <c r="T80" s="430"/>
      <c r="U80" s="430"/>
      <c r="V80" s="163"/>
      <c r="W80" s="164"/>
      <c r="X80" s="163"/>
      <c r="Y80" s="163"/>
      <c r="Z80" s="163"/>
      <c r="AA80" s="163"/>
    </row>
    <row r="81" spans="1:27" ht="20.100000000000001" hidden="1" customHeight="1">
      <c r="A81" s="172">
        <v>201075</v>
      </c>
      <c r="B81" s="248" t="s">
        <v>430</v>
      </c>
      <c r="C81" s="232" t="s">
        <v>434</v>
      </c>
      <c r="D81" s="139">
        <v>5.03</v>
      </c>
      <c r="E81" s="139"/>
      <c r="F81" s="158"/>
      <c r="G81" s="159"/>
      <c r="H81" s="438">
        <f t="shared" si="11"/>
        <v>0</v>
      </c>
      <c r="I81" s="160"/>
      <c r="J81" s="161"/>
      <c r="K81" s="162">
        <f t="array" ref="K81">IF(ISERROR(G81/L81),"",G81/L81)</f>
        <v>0</v>
      </c>
      <c r="L81" s="160">
        <v>4</v>
      </c>
      <c r="M81" s="140"/>
      <c r="N81" s="161"/>
      <c r="O81" s="430"/>
      <c r="P81" s="430"/>
      <c r="Q81" s="430"/>
      <c r="R81" s="430"/>
      <c r="S81" s="430"/>
      <c r="T81" s="430"/>
      <c r="U81" s="430"/>
      <c r="V81" s="163"/>
      <c r="W81" s="164"/>
      <c r="X81" s="163"/>
      <c r="Y81" s="163"/>
      <c r="Z81" s="163"/>
      <c r="AA81" s="163"/>
    </row>
    <row r="82" spans="1:27" ht="20.100000000000001" hidden="1" customHeight="1">
      <c r="A82" s="172">
        <v>201076</v>
      </c>
      <c r="B82" s="248" t="s">
        <v>430</v>
      </c>
      <c r="C82" s="232" t="s">
        <v>436</v>
      </c>
      <c r="D82" s="139">
        <v>5.03</v>
      </c>
      <c r="E82" s="139"/>
      <c r="F82" s="158"/>
      <c r="G82" s="159"/>
      <c r="H82" s="438">
        <f t="shared" si="11"/>
        <v>0</v>
      </c>
      <c r="I82" s="160"/>
      <c r="J82" s="161"/>
      <c r="K82" s="162">
        <f t="array" ref="K82">IF(ISERROR(G82/L82),"",G82/L82)</f>
        <v>0</v>
      </c>
      <c r="L82" s="160">
        <v>4</v>
      </c>
      <c r="M82" s="140"/>
      <c r="N82" s="161"/>
      <c r="O82" s="430"/>
      <c r="P82" s="430"/>
      <c r="Q82" s="430"/>
      <c r="R82" s="430"/>
      <c r="S82" s="430"/>
      <c r="T82" s="430"/>
      <c r="U82" s="430"/>
      <c r="V82" s="163"/>
      <c r="W82" s="164"/>
      <c r="X82" s="163"/>
      <c r="Y82" s="163"/>
      <c r="Z82" s="163"/>
      <c r="AA82" s="163"/>
    </row>
    <row r="83" spans="1:27" ht="20.100000000000001" hidden="1" customHeight="1">
      <c r="A83" s="172">
        <v>201071</v>
      </c>
      <c r="B83" s="174" t="s">
        <v>382</v>
      </c>
      <c r="C83" s="157" t="s">
        <v>356</v>
      </c>
      <c r="D83" s="139">
        <v>5.03</v>
      </c>
      <c r="E83" s="139"/>
      <c r="F83" s="158"/>
      <c r="G83" s="159"/>
      <c r="H83" s="438">
        <f t="shared" si="11"/>
        <v>0</v>
      </c>
      <c r="I83" s="160"/>
      <c r="J83" s="161"/>
      <c r="K83" s="162">
        <f t="array" ref="K83">IF(ISERROR(G83/L83),"",G83/L83)</f>
        <v>0</v>
      </c>
      <c r="L83" s="160">
        <v>4</v>
      </c>
      <c r="M83" s="140"/>
      <c r="N83" s="161"/>
      <c r="O83" s="430"/>
      <c r="P83" s="430"/>
      <c r="Q83" s="430"/>
      <c r="R83" s="430"/>
      <c r="S83" s="430"/>
      <c r="T83" s="430"/>
      <c r="U83" s="430"/>
      <c r="V83" s="163"/>
      <c r="W83" s="164"/>
      <c r="X83" s="163"/>
      <c r="Y83" s="163"/>
      <c r="Z83" s="163"/>
      <c r="AA83" s="163"/>
    </row>
    <row r="84" spans="1:27" ht="20.100000000000001" hidden="1" customHeight="1">
      <c r="A84" s="172">
        <v>201072</v>
      </c>
      <c r="B84" s="174" t="s">
        <v>382</v>
      </c>
      <c r="C84" s="157" t="s">
        <v>358</v>
      </c>
      <c r="D84" s="139">
        <v>5.03</v>
      </c>
      <c r="E84" s="139"/>
      <c r="F84" s="158"/>
      <c r="G84" s="159"/>
      <c r="H84" s="438">
        <f t="shared" si="11"/>
        <v>0</v>
      </c>
      <c r="I84" s="160"/>
      <c r="J84" s="161"/>
      <c r="K84" s="162">
        <f t="array" ref="K84">IF(ISERROR(G84/L84),"",G84/L84)</f>
        <v>0</v>
      </c>
      <c r="L84" s="160">
        <v>4</v>
      </c>
      <c r="M84" s="140"/>
      <c r="N84" s="161"/>
      <c r="O84" s="430"/>
      <c r="P84" s="430"/>
      <c r="Q84" s="430"/>
      <c r="R84" s="430"/>
      <c r="S84" s="430"/>
      <c r="T84" s="430"/>
      <c r="U84" s="430"/>
      <c r="V84" s="163"/>
      <c r="W84" s="164"/>
      <c r="X84" s="163"/>
      <c r="Y84" s="163"/>
      <c r="Z84" s="163"/>
      <c r="AA84" s="163"/>
    </row>
    <row r="85" spans="1:27" ht="20.100000000000001" hidden="1" customHeight="1">
      <c r="A85" s="172">
        <v>201073</v>
      </c>
      <c r="B85" s="174" t="s">
        <v>382</v>
      </c>
      <c r="C85" s="157" t="s">
        <v>360</v>
      </c>
      <c r="D85" s="139">
        <v>5.03</v>
      </c>
      <c r="E85" s="139"/>
      <c r="F85" s="158"/>
      <c r="G85" s="159"/>
      <c r="H85" s="438">
        <f t="shared" si="11"/>
        <v>0</v>
      </c>
      <c r="I85" s="160"/>
      <c r="J85" s="161"/>
      <c r="K85" s="162">
        <f t="array" ref="K85">IF(ISERROR(G85/L85),"",G85/L85)</f>
        <v>0</v>
      </c>
      <c r="L85" s="160">
        <v>4</v>
      </c>
      <c r="M85" s="140"/>
      <c r="N85" s="161"/>
      <c r="O85" s="430"/>
      <c r="P85" s="430"/>
      <c r="Q85" s="430"/>
      <c r="R85" s="430"/>
      <c r="S85" s="430"/>
      <c r="T85" s="430"/>
      <c r="U85" s="430"/>
      <c r="V85" s="163"/>
      <c r="W85" s="164"/>
      <c r="X85" s="163"/>
      <c r="Y85" s="163"/>
      <c r="Z85" s="163"/>
      <c r="AA85" s="163"/>
    </row>
    <row r="86" spans="1:27" ht="20.100000000000001" hidden="1" customHeight="1">
      <c r="A86" s="476" t="s">
        <v>223</v>
      </c>
      <c r="B86" s="476"/>
      <c r="C86" s="436" t="s">
        <v>209</v>
      </c>
      <c r="D86" s="177"/>
      <c r="E86" s="177"/>
      <c r="F86" s="178"/>
      <c r="G86" s="179">
        <f>SUM(G29:G85)</f>
        <v>0</v>
      </c>
      <c r="H86" s="180">
        <f>SUM(H29:H85)</f>
        <v>0</v>
      </c>
      <c r="I86" s="180">
        <f>SUM(I29:I85)</f>
        <v>0</v>
      </c>
      <c r="J86" s="161" t="str">
        <f t="array" ref="J86">IF(ISERROR(G86/I86),"",G86/I86)</f>
        <v/>
      </c>
      <c r="K86" s="180">
        <f>SUM(K29:K85)</f>
        <v>0</v>
      </c>
      <c r="L86" s="181"/>
      <c r="M86" s="185">
        <f t="shared" ref="M86:V86" si="34">SUM(M29:M85)</f>
        <v>0</v>
      </c>
      <c r="N86" s="180">
        <f t="shared" si="34"/>
        <v>0</v>
      </c>
      <c r="O86" s="182">
        <f t="shared" si="34"/>
        <v>0</v>
      </c>
      <c r="P86" s="182">
        <f t="shared" si="34"/>
        <v>0</v>
      </c>
      <c r="Q86" s="182">
        <f t="shared" si="34"/>
        <v>0</v>
      </c>
      <c r="R86" s="182">
        <f t="shared" si="34"/>
        <v>0</v>
      </c>
      <c r="S86" s="182">
        <f t="shared" si="34"/>
        <v>0</v>
      </c>
      <c r="T86" s="182">
        <f t="shared" si="34"/>
        <v>0</v>
      </c>
      <c r="U86" s="182">
        <f t="shared" si="34"/>
        <v>0</v>
      </c>
      <c r="V86" s="183">
        <f t="shared" si="34"/>
        <v>0</v>
      </c>
      <c r="W86" s="164" t="str">
        <f t="shared" ref="W86:W93" si="35">IF(ISERROR(V86/G86),"",V86/G86)</f>
        <v/>
      </c>
      <c r="X86" s="183">
        <f>SUM(X29:X85)</f>
        <v>0</v>
      </c>
      <c r="Y86" s="183">
        <f>SUM(Y29:Y85)</f>
        <v>0</v>
      </c>
      <c r="Z86" s="183">
        <f>SUM(Z29:Z85)</f>
        <v>0</v>
      </c>
      <c r="AA86" s="183">
        <f>SUM(AA29:AA85)</f>
        <v>0</v>
      </c>
    </row>
    <row r="87" spans="1:27" ht="20.100000000000001" hidden="1" customHeight="1">
      <c r="A87" s="157">
        <v>200065</v>
      </c>
      <c r="B87" s="431" t="s">
        <v>224</v>
      </c>
      <c r="C87" s="157" t="s">
        <v>186</v>
      </c>
      <c r="D87" s="139">
        <v>5.03</v>
      </c>
      <c r="E87" s="139"/>
      <c r="F87" s="158"/>
      <c r="G87" s="159"/>
      <c r="H87" s="438">
        <f t="shared" ref="H87:H120" si="36">D87*G87</f>
        <v>0</v>
      </c>
      <c r="I87" s="160"/>
      <c r="J87" s="161" t="str">
        <f t="array" ref="J87">IF(ISERROR(G87/I87),"",G87/I87)</f>
        <v/>
      </c>
      <c r="K87" s="162">
        <f t="array" ref="K87">IF(ISERROR(G87/L87),"",G87/L87)</f>
        <v>0</v>
      </c>
      <c r="L87" s="160">
        <v>8.8000000000000007</v>
      </c>
      <c r="M87" s="140">
        <f t="shared" ref="M87:M114" si="37">IF(ISERROR(I87-K87),"",I87-K87)</f>
        <v>0</v>
      </c>
      <c r="N87" s="161">
        <f t="shared" ref="N87:N93" si="38">SUM(O87:U87)</f>
        <v>0</v>
      </c>
      <c r="O87" s="430"/>
      <c r="P87" s="430"/>
      <c r="Q87" s="430"/>
      <c r="R87" s="430"/>
      <c r="S87" s="430"/>
      <c r="T87" s="430"/>
      <c r="U87" s="430"/>
      <c r="V87" s="163">
        <f t="shared" ref="V87:V93" si="39">SUM(X87:AA87)</f>
        <v>0</v>
      </c>
      <c r="W87" s="164" t="str">
        <f t="shared" si="35"/>
        <v/>
      </c>
      <c r="X87" s="163"/>
      <c r="Y87" s="163"/>
      <c r="Z87" s="163"/>
      <c r="AA87" s="163"/>
    </row>
    <row r="88" spans="1:27" ht="20.100000000000001" hidden="1" customHeight="1">
      <c r="A88" s="157">
        <v>200067</v>
      </c>
      <c r="B88" s="431" t="s">
        <v>224</v>
      </c>
      <c r="C88" s="157" t="s">
        <v>193</v>
      </c>
      <c r="D88" s="139">
        <v>5.03</v>
      </c>
      <c r="E88" s="139"/>
      <c r="F88" s="158"/>
      <c r="G88" s="159"/>
      <c r="H88" s="438">
        <f t="shared" si="36"/>
        <v>0</v>
      </c>
      <c r="I88" s="160"/>
      <c r="J88" s="161" t="str">
        <f t="array" ref="J88">IF(ISERROR(G88/I88),"",G88/I88)</f>
        <v/>
      </c>
      <c r="K88" s="162">
        <f t="array" ref="K88">IF(ISERROR(G88/L88),"",G88/L88)</f>
        <v>0</v>
      </c>
      <c r="L88" s="160">
        <v>8.8000000000000007</v>
      </c>
      <c r="M88" s="140">
        <f t="shared" si="37"/>
        <v>0</v>
      </c>
      <c r="N88" s="161">
        <f t="shared" si="38"/>
        <v>0</v>
      </c>
      <c r="O88" s="430"/>
      <c r="P88" s="430"/>
      <c r="Q88" s="430"/>
      <c r="R88" s="430"/>
      <c r="S88" s="430"/>
      <c r="T88" s="430"/>
      <c r="U88" s="430"/>
      <c r="V88" s="163">
        <f t="shared" si="39"/>
        <v>0</v>
      </c>
      <c r="W88" s="164" t="str">
        <f t="shared" si="35"/>
        <v/>
      </c>
      <c r="X88" s="163"/>
      <c r="Y88" s="163"/>
      <c r="Z88" s="163"/>
      <c r="AA88" s="163"/>
    </row>
    <row r="89" spans="1:27" ht="20.100000000000001" hidden="1" customHeight="1">
      <c r="A89" s="157">
        <v>200068</v>
      </c>
      <c r="B89" s="431" t="s">
        <v>224</v>
      </c>
      <c r="C89" s="157" t="s">
        <v>211</v>
      </c>
      <c r="D89" s="139">
        <v>5.03</v>
      </c>
      <c r="E89" s="139"/>
      <c r="F89" s="158"/>
      <c r="G89" s="159"/>
      <c r="H89" s="438">
        <f t="shared" si="36"/>
        <v>0</v>
      </c>
      <c r="I89" s="160"/>
      <c r="J89" s="161" t="str">
        <f t="array" ref="J89">IF(ISERROR(G89/I89),"",G89/I89)</f>
        <v/>
      </c>
      <c r="K89" s="162">
        <f t="array" ref="K89">IF(ISERROR(G89/L89),"",G89/L89)</f>
        <v>0</v>
      </c>
      <c r="L89" s="160">
        <v>8.8000000000000007</v>
      </c>
      <c r="M89" s="140">
        <f t="shared" si="37"/>
        <v>0</v>
      </c>
      <c r="N89" s="161">
        <f t="shared" si="38"/>
        <v>0</v>
      </c>
      <c r="O89" s="430"/>
      <c r="P89" s="430"/>
      <c r="Q89" s="430"/>
      <c r="R89" s="430"/>
      <c r="S89" s="430"/>
      <c r="T89" s="430"/>
      <c r="U89" s="430"/>
      <c r="V89" s="163">
        <f t="shared" si="39"/>
        <v>0</v>
      </c>
      <c r="W89" s="164" t="str">
        <f t="shared" si="35"/>
        <v/>
      </c>
      <c r="X89" s="163"/>
      <c r="Y89" s="163"/>
      <c r="Z89" s="163"/>
      <c r="AA89" s="163"/>
    </row>
    <row r="90" spans="1:27" ht="20.100000000000001" hidden="1" customHeight="1">
      <c r="A90" s="186">
        <v>200064</v>
      </c>
      <c r="B90" s="187" t="s">
        <v>225</v>
      </c>
      <c r="C90" s="157" t="s">
        <v>186</v>
      </c>
      <c r="D90" s="139">
        <v>5.03</v>
      </c>
      <c r="E90" s="139"/>
      <c r="F90" s="158"/>
      <c r="G90" s="159"/>
      <c r="H90" s="438">
        <f t="shared" si="36"/>
        <v>0</v>
      </c>
      <c r="I90" s="160"/>
      <c r="J90" s="161" t="str">
        <f t="array" ref="J90">IF(ISERROR(G90/I90),"",G90/I90)</f>
        <v/>
      </c>
      <c r="K90" s="162">
        <f t="array" ref="K90">IF(ISERROR(G90/L90),"",G90/L90)</f>
        <v>0</v>
      </c>
      <c r="L90" s="160">
        <v>9.3000000000000007</v>
      </c>
      <c r="M90" s="140">
        <f t="shared" si="37"/>
        <v>0</v>
      </c>
      <c r="N90" s="161">
        <f t="shared" si="38"/>
        <v>0</v>
      </c>
      <c r="O90" s="430"/>
      <c r="P90" s="430"/>
      <c r="Q90" s="430"/>
      <c r="R90" s="430"/>
      <c r="S90" s="430"/>
      <c r="T90" s="430"/>
      <c r="U90" s="430"/>
      <c r="V90" s="163">
        <f t="shared" si="39"/>
        <v>0</v>
      </c>
      <c r="W90" s="164" t="str">
        <f t="shared" si="35"/>
        <v/>
      </c>
      <c r="X90" s="163"/>
      <c r="Y90" s="163"/>
      <c r="Z90" s="163"/>
      <c r="AA90" s="163"/>
    </row>
    <row r="91" spans="1:27" ht="20.100000000000001" hidden="1" customHeight="1">
      <c r="A91" s="186">
        <v>200058</v>
      </c>
      <c r="B91" s="187" t="s">
        <v>225</v>
      </c>
      <c r="C91" s="157" t="s">
        <v>210</v>
      </c>
      <c r="D91" s="139">
        <v>5.03</v>
      </c>
      <c r="E91" s="139"/>
      <c r="F91" s="158"/>
      <c r="G91" s="159"/>
      <c r="H91" s="438">
        <f t="shared" si="36"/>
        <v>0</v>
      </c>
      <c r="I91" s="160"/>
      <c r="J91" s="161" t="str">
        <f t="array" ref="J91">IF(ISERROR(G91/I91),"",G91/I91)</f>
        <v/>
      </c>
      <c r="K91" s="162">
        <f t="array" ref="K91">IF(ISERROR(G91/L91),"",G91/L91)</f>
        <v>0</v>
      </c>
      <c r="L91" s="160">
        <v>9.3000000000000007</v>
      </c>
      <c r="M91" s="140">
        <f t="shared" si="37"/>
        <v>0</v>
      </c>
      <c r="N91" s="161">
        <f t="shared" si="38"/>
        <v>0</v>
      </c>
      <c r="O91" s="430"/>
      <c r="P91" s="430"/>
      <c r="Q91" s="430"/>
      <c r="R91" s="430"/>
      <c r="S91" s="430"/>
      <c r="T91" s="430"/>
      <c r="U91" s="430"/>
      <c r="V91" s="163">
        <f t="shared" si="39"/>
        <v>0</v>
      </c>
      <c r="W91" s="164" t="str">
        <f t="shared" si="35"/>
        <v/>
      </c>
      <c r="X91" s="163"/>
      <c r="Y91" s="163"/>
      <c r="Z91" s="163"/>
      <c r="AA91" s="163"/>
    </row>
    <row r="92" spans="1:27" ht="20.100000000000001" hidden="1" customHeight="1">
      <c r="A92" s="186">
        <v>200061</v>
      </c>
      <c r="B92" s="187" t="s">
        <v>225</v>
      </c>
      <c r="C92" s="157" t="s">
        <v>193</v>
      </c>
      <c r="D92" s="139">
        <v>5.03</v>
      </c>
      <c r="E92" s="139"/>
      <c r="F92" s="158"/>
      <c r="G92" s="159"/>
      <c r="H92" s="438">
        <f t="shared" si="36"/>
        <v>0</v>
      </c>
      <c r="I92" s="160"/>
      <c r="J92" s="161" t="str">
        <f t="array" ref="J92">IF(ISERROR(G92/I92),"",G92/I92)</f>
        <v/>
      </c>
      <c r="K92" s="162">
        <f t="array" ref="K92">IF(ISERROR(G92/L92),"",G92/L92)</f>
        <v>0</v>
      </c>
      <c r="L92" s="160">
        <v>9.3000000000000007</v>
      </c>
      <c r="M92" s="140">
        <f t="shared" si="37"/>
        <v>0</v>
      </c>
      <c r="N92" s="161">
        <f t="shared" si="38"/>
        <v>0</v>
      </c>
      <c r="O92" s="430"/>
      <c r="P92" s="430"/>
      <c r="Q92" s="430"/>
      <c r="R92" s="430"/>
      <c r="S92" s="430"/>
      <c r="T92" s="430"/>
      <c r="U92" s="430"/>
      <c r="V92" s="163">
        <f t="shared" si="39"/>
        <v>0</v>
      </c>
      <c r="W92" s="164" t="str">
        <f t="shared" si="35"/>
        <v/>
      </c>
      <c r="X92" s="163"/>
      <c r="Y92" s="163"/>
      <c r="Z92" s="163"/>
      <c r="AA92" s="163"/>
    </row>
    <row r="93" spans="1:27" ht="20.100000000000001" hidden="1" customHeight="1">
      <c r="A93" s="186">
        <v>200060</v>
      </c>
      <c r="B93" s="187" t="s">
        <v>225</v>
      </c>
      <c r="C93" s="157" t="s">
        <v>202</v>
      </c>
      <c r="D93" s="139">
        <v>5.03</v>
      </c>
      <c r="E93" s="139"/>
      <c r="F93" s="158"/>
      <c r="G93" s="159"/>
      <c r="H93" s="438">
        <f t="shared" si="36"/>
        <v>0</v>
      </c>
      <c r="I93" s="160"/>
      <c r="J93" s="161" t="str">
        <f t="array" ref="J93">IF(ISERROR(G93/I93),"",G93/I93)</f>
        <v/>
      </c>
      <c r="K93" s="162">
        <f t="array" ref="K93">IF(ISERROR(G93/L93),"",G93/L93)</f>
        <v>0</v>
      </c>
      <c r="L93" s="160">
        <v>9.3000000000000007</v>
      </c>
      <c r="M93" s="140">
        <f t="shared" si="37"/>
        <v>0</v>
      </c>
      <c r="N93" s="161">
        <f t="shared" si="38"/>
        <v>0</v>
      </c>
      <c r="O93" s="430"/>
      <c r="P93" s="430"/>
      <c r="Q93" s="430"/>
      <c r="R93" s="430"/>
      <c r="S93" s="430"/>
      <c r="T93" s="430"/>
      <c r="U93" s="430"/>
      <c r="V93" s="163">
        <f t="shared" si="39"/>
        <v>0</v>
      </c>
      <c r="W93" s="164" t="str">
        <f t="shared" si="35"/>
        <v/>
      </c>
      <c r="X93" s="163"/>
      <c r="Y93" s="163"/>
      <c r="Z93" s="163"/>
      <c r="AA93" s="163"/>
    </row>
    <row r="94" spans="1:27" ht="20.100000000000001" hidden="1" customHeight="1">
      <c r="A94" s="186">
        <v>300389</v>
      </c>
      <c r="B94" s="187" t="s">
        <v>226</v>
      </c>
      <c r="C94" s="157" t="s">
        <v>227</v>
      </c>
      <c r="D94" s="188">
        <v>5.03</v>
      </c>
      <c r="E94" s="139"/>
      <c r="F94" s="158"/>
      <c r="G94" s="159"/>
      <c r="H94" s="438">
        <f t="shared" si="36"/>
        <v>0</v>
      </c>
      <c r="I94" s="160"/>
      <c r="J94" s="161"/>
      <c r="K94" s="162">
        <f t="array" ref="K94">IF(ISERROR(G94/L94),"",G94/L94)</f>
        <v>0</v>
      </c>
      <c r="L94" s="160">
        <v>9.3000000000000007</v>
      </c>
      <c r="M94" s="140">
        <f t="shared" si="37"/>
        <v>0</v>
      </c>
      <c r="N94" s="161"/>
      <c r="O94" s="430"/>
      <c r="P94" s="430"/>
      <c r="Q94" s="430"/>
      <c r="R94" s="430"/>
      <c r="S94" s="430"/>
      <c r="T94" s="430"/>
      <c r="U94" s="430"/>
      <c r="V94" s="163"/>
      <c r="W94" s="164"/>
      <c r="X94" s="163"/>
      <c r="Y94" s="163"/>
      <c r="Z94" s="163"/>
      <c r="AA94" s="163"/>
    </row>
    <row r="95" spans="1:27" ht="20.100000000000001" hidden="1" customHeight="1">
      <c r="A95" s="186">
        <v>200556</v>
      </c>
      <c r="B95" s="187" t="s">
        <v>228</v>
      </c>
      <c r="C95" s="157" t="s">
        <v>186</v>
      </c>
      <c r="D95" s="139">
        <v>5.03</v>
      </c>
      <c r="E95" s="139"/>
      <c r="F95" s="158"/>
      <c r="G95" s="188"/>
      <c r="H95" s="438">
        <f t="shared" si="36"/>
        <v>0</v>
      </c>
      <c r="I95" s="160"/>
      <c r="J95" s="161" t="str">
        <f t="array" ref="J95">IF(ISERROR(G95/I95),"",G95/I95)</f>
        <v/>
      </c>
      <c r="K95" s="162">
        <f t="array" ref="K95">IF(ISERROR(G95/L95),"",G95/L95)</f>
        <v>0</v>
      </c>
      <c r="L95" s="160">
        <v>8</v>
      </c>
      <c r="M95" s="140">
        <f t="shared" si="37"/>
        <v>0</v>
      </c>
      <c r="N95" s="161">
        <f t="shared" ref="N95:N114" si="40">SUM(O95:U95)</f>
        <v>0</v>
      </c>
      <c r="O95" s="430"/>
      <c r="P95" s="430"/>
      <c r="Q95" s="430"/>
      <c r="R95" s="430"/>
      <c r="S95" s="430"/>
      <c r="T95" s="430"/>
      <c r="U95" s="430"/>
      <c r="V95" s="163">
        <f t="shared" ref="V95:V102" si="41">SUM(X95:AA95)</f>
        <v>0</v>
      </c>
      <c r="W95" s="164" t="str">
        <f t="shared" ref="W95:W106" si="42">IF(ISERROR(V95/G95),"",V95/G95)</f>
        <v/>
      </c>
      <c r="X95" s="163"/>
      <c r="Y95" s="163"/>
      <c r="Z95" s="163"/>
      <c r="AA95" s="163"/>
    </row>
    <row r="96" spans="1:27" ht="20.100000000000001" hidden="1" customHeight="1">
      <c r="A96" s="186">
        <v>200557</v>
      </c>
      <c r="B96" s="187" t="s">
        <v>228</v>
      </c>
      <c r="C96" s="157" t="s">
        <v>188</v>
      </c>
      <c r="D96" s="139">
        <v>5.03</v>
      </c>
      <c r="E96" s="139"/>
      <c r="F96" s="158"/>
      <c r="G96" s="159"/>
      <c r="H96" s="438">
        <f t="shared" si="36"/>
        <v>0</v>
      </c>
      <c r="I96" s="160"/>
      <c r="J96" s="161" t="str">
        <f t="array" ref="J96">IF(ISERROR(G96/I96),"",G96/I96)</f>
        <v/>
      </c>
      <c r="K96" s="162">
        <f t="array" ref="K96">IF(ISERROR(G96/L96),"",G96/L96)</f>
        <v>0</v>
      </c>
      <c r="L96" s="160">
        <v>8</v>
      </c>
      <c r="M96" s="140">
        <f t="shared" si="37"/>
        <v>0</v>
      </c>
      <c r="N96" s="161">
        <f t="shared" si="40"/>
        <v>0</v>
      </c>
      <c r="O96" s="430"/>
      <c r="P96" s="430"/>
      <c r="Q96" s="430"/>
      <c r="R96" s="430"/>
      <c r="S96" s="430"/>
      <c r="T96" s="430"/>
      <c r="U96" s="430"/>
      <c r="V96" s="163">
        <f t="shared" si="41"/>
        <v>0</v>
      </c>
      <c r="W96" s="164" t="str">
        <f t="shared" si="42"/>
        <v/>
      </c>
      <c r="X96" s="163"/>
      <c r="Y96" s="163"/>
      <c r="Z96" s="163"/>
      <c r="AA96" s="163"/>
    </row>
    <row r="97" spans="1:27" ht="20.100000000000001" hidden="1" customHeight="1">
      <c r="A97" s="186">
        <v>200558</v>
      </c>
      <c r="B97" s="187" t="s">
        <v>228</v>
      </c>
      <c r="C97" s="157" t="s">
        <v>193</v>
      </c>
      <c r="D97" s="139">
        <v>5.03</v>
      </c>
      <c r="E97" s="139"/>
      <c r="F97" s="158"/>
      <c r="G97" s="159"/>
      <c r="H97" s="438">
        <f t="shared" si="36"/>
        <v>0</v>
      </c>
      <c r="I97" s="160"/>
      <c r="J97" s="161" t="str">
        <f t="array" ref="J97">IF(ISERROR(G97/I97),"",G97/I97)</f>
        <v/>
      </c>
      <c r="K97" s="162">
        <f t="array" ref="K97">IF(ISERROR(G97/L97),"",G97/L97)</f>
        <v>0</v>
      </c>
      <c r="L97" s="160">
        <v>8</v>
      </c>
      <c r="M97" s="140">
        <f t="shared" si="37"/>
        <v>0</v>
      </c>
      <c r="N97" s="161">
        <f t="shared" si="40"/>
        <v>0</v>
      </c>
      <c r="O97" s="430"/>
      <c r="P97" s="430"/>
      <c r="Q97" s="430"/>
      <c r="R97" s="430"/>
      <c r="S97" s="430"/>
      <c r="T97" s="430"/>
      <c r="U97" s="430"/>
      <c r="V97" s="163">
        <f t="shared" si="41"/>
        <v>0</v>
      </c>
      <c r="W97" s="164" t="str">
        <f t="shared" si="42"/>
        <v/>
      </c>
      <c r="X97" s="163"/>
      <c r="Y97" s="163"/>
      <c r="Z97" s="163"/>
      <c r="AA97" s="163"/>
    </row>
    <row r="98" spans="1:27" ht="20.100000000000001" hidden="1" customHeight="1">
      <c r="A98" s="186">
        <v>200559</v>
      </c>
      <c r="B98" s="187" t="s">
        <v>228</v>
      </c>
      <c r="C98" s="246" t="s">
        <v>90</v>
      </c>
      <c r="D98" s="139">
        <v>5.03</v>
      </c>
      <c r="E98" s="139"/>
      <c r="F98" s="158"/>
      <c r="G98" s="159"/>
      <c r="H98" s="438">
        <f t="shared" si="36"/>
        <v>0</v>
      </c>
      <c r="I98" s="160"/>
      <c r="J98" s="161" t="str">
        <f t="array" ref="J98">IF(ISERROR(G98/I98),"",G98/I98)</f>
        <v/>
      </c>
      <c r="K98" s="162">
        <f t="array" ref="K98">IF(ISERROR(G98/L98),"",G98/L98)</f>
        <v>0</v>
      </c>
      <c r="L98" s="160">
        <v>8</v>
      </c>
      <c r="M98" s="140">
        <f t="shared" si="37"/>
        <v>0</v>
      </c>
      <c r="N98" s="161">
        <f t="shared" si="40"/>
        <v>0</v>
      </c>
      <c r="O98" s="430"/>
      <c r="P98" s="430"/>
      <c r="Q98" s="430"/>
      <c r="R98" s="430"/>
      <c r="S98" s="430"/>
      <c r="T98" s="430"/>
      <c r="U98" s="430"/>
      <c r="V98" s="163">
        <f t="shared" si="41"/>
        <v>0</v>
      </c>
      <c r="W98" s="164" t="str">
        <f t="shared" si="42"/>
        <v/>
      </c>
      <c r="X98" s="163"/>
      <c r="Y98" s="163"/>
      <c r="Z98" s="163"/>
      <c r="AA98" s="163"/>
    </row>
    <row r="99" spans="1:27" ht="20.100000000000001" hidden="1" customHeight="1">
      <c r="A99" s="186">
        <v>200556</v>
      </c>
      <c r="B99" s="187" t="s">
        <v>229</v>
      </c>
      <c r="C99" s="157" t="s">
        <v>186</v>
      </c>
      <c r="D99" s="139">
        <v>5.03</v>
      </c>
      <c r="E99" s="139"/>
      <c r="F99" s="158"/>
      <c r="G99" s="159"/>
      <c r="H99" s="438">
        <f t="shared" si="36"/>
        <v>0</v>
      </c>
      <c r="I99" s="160"/>
      <c r="J99" s="161" t="str">
        <f t="array" ref="J99">IF(ISERROR(G99/I99),"",G99/I99)</f>
        <v/>
      </c>
      <c r="K99" s="162">
        <f t="array" ref="K99">IF(ISERROR(G99/L99),"",G99/L99)</f>
        <v>0</v>
      </c>
      <c r="L99" s="160">
        <v>10</v>
      </c>
      <c r="M99" s="140">
        <f t="shared" si="37"/>
        <v>0</v>
      </c>
      <c r="N99" s="161">
        <f t="shared" si="40"/>
        <v>0</v>
      </c>
      <c r="O99" s="430"/>
      <c r="P99" s="430"/>
      <c r="Q99" s="430"/>
      <c r="R99" s="430"/>
      <c r="S99" s="430"/>
      <c r="T99" s="430"/>
      <c r="U99" s="430"/>
      <c r="V99" s="163">
        <f t="shared" si="41"/>
        <v>0</v>
      </c>
      <c r="W99" s="164" t="str">
        <f t="shared" si="42"/>
        <v/>
      </c>
      <c r="X99" s="163"/>
      <c r="Y99" s="163"/>
      <c r="Z99" s="163"/>
      <c r="AA99" s="163"/>
    </row>
    <row r="100" spans="1:27" ht="20.100000000000001" hidden="1" customHeight="1">
      <c r="A100" s="186">
        <v>200557</v>
      </c>
      <c r="B100" s="187" t="s">
        <v>229</v>
      </c>
      <c r="C100" s="157" t="s">
        <v>210</v>
      </c>
      <c r="D100" s="139">
        <v>5.03</v>
      </c>
      <c r="E100" s="139"/>
      <c r="F100" s="158"/>
      <c r="G100" s="159"/>
      <c r="H100" s="438">
        <f t="shared" si="36"/>
        <v>0</v>
      </c>
      <c r="I100" s="160"/>
      <c r="J100" s="161" t="str">
        <f t="array" ref="J100">IF(ISERROR(G100/I100),"",G100/I100)</f>
        <v/>
      </c>
      <c r="K100" s="162" t="str">
        <f t="array" ref="K100">IF(ISERROR(G100/L100),"",G100/L100)</f>
        <v/>
      </c>
      <c r="L100" s="160"/>
      <c r="M100" s="140" t="str">
        <f t="shared" si="37"/>
        <v/>
      </c>
      <c r="N100" s="161">
        <f t="shared" si="40"/>
        <v>0</v>
      </c>
      <c r="O100" s="430"/>
      <c r="P100" s="430"/>
      <c r="Q100" s="430"/>
      <c r="R100" s="430"/>
      <c r="S100" s="430"/>
      <c r="T100" s="430"/>
      <c r="U100" s="430"/>
      <c r="V100" s="163">
        <f t="shared" si="41"/>
        <v>0</v>
      </c>
      <c r="W100" s="164" t="str">
        <f t="shared" si="42"/>
        <v/>
      </c>
      <c r="X100" s="163"/>
      <c r="Y100" s="163"/>
      <c r="Z100" s="163"/>
      <c r="AA100" s="163"/>
    </row>
    <row r="101" spans="1:27" ht="20.100000000000001" hidden="1" customHeight="1">
      <c r="A101" s="186">
        <v>200558</v>
      </c>
      <c r="B101" s="187" t="s">
        <v>229</v>
      </c>
      <c r="C101" s="157" t="s">
        <v>193</v>
      </c>
      <c r="D101" s="139">
        <v>5.03</v>
      </c>
      <c r="E101" s="139"/>
      <c r="F101" s="158"/>
      <c r="G101" s="159"/>
      <c r="H101" s="438">
        <f t="shared" si="36"/>
        <v>0</v>
      </c>
      <c r="I101" s="160"/>
      <c r="J101" s="161" t="str">
        <f t="array" ref="J101">IF(ISERROR(G101/I101),"",G101/I101)</f>
        <v/>
      </c>
      <c r="K101" s="162" t="str">
        <f t="array" ref="K101">IF(ISERROR(G101/L101),"",G101/L101)</f>
        <v/>
      </c>
      <c r="L101" s="160"/>
      <c r="M101" s="140" t="str">
        <f t="shared" si="37"/>
        <v/>
      </c>
      <c r="N101" s="161">
        <f t="shared" si="40"/>
        <v>0</v>
      </c>
      <c r="O101" s="430"/>
      <c r="P101" s="430"/>
      <c r="Q101" s="430"/>
      <c r="R101" s="430"/>
      <c r="S101" s="430"/>
      <c r="T101" s="430"/>
      <c r="U101" s="430"/>
      <c r="V101" s="163">
        <f t="shared" si="41"/>
        <v>0</v>
      </c>
      <c r="W101" s="164" t="str">
        <f t="shared" si="42"/>
        <v/>
      </c>
      <c r="X101" s="163"/>
      <c r="Y101" s="163"/>
      <c r="Z101" s="163"/>
      <c r="AA101" s="163"/>
    </row>
    <row r="102" spans="1:27" ht="20.100000000000001" hidden="1" customHeight="1">
      <c r="A102" s="186">
        <v>200559</v>
      </c>
      <c r="B102" s="187" t="s">
        <v>229</v>
      </c>
      <c r="C102" s="157" t="s">
        <v>202</v>
      </c>
      <c r="D102" s="139">
        <v>5.03</v>
      </c>
      <c r="E102" s="139"/>
      <c r="F102" s="158"/>
      <c r="G102" s="159"/>
      <c r="H102" s="438">
        <f t="shared" si="36"/>
        <v>0</v>
      </c>
      <c r="I102" s="160"/>
      <c r="J102" s="161" t="str">
        <f t="array" ref="J102">IF(ISERROR(G102/I102),"",G102/I102)</f>
        <v/>
      </c>
      <c r="K102" s="162" t="str">
        <f t="array" ref="K102">IF(ISERROR(G102/L102),"",G102/L102)</f>
        <v/>
      </c>
      <c r="L102" s="160"/>
      <c r="M102" s="140" t="str">
        <f t="shared" si="37"/>
        <v/>
      </c>
      <c r="N102" s="161">
        <f t="shared" si="40"/>
        <v>0</v>
      </c>
      <c r="O102" s="430"/>
      <c r="P102" s="430"/>
      <c r="Q102" s="430"/>
      <c r="R102" s="430"/>
      <c r="S102" s="430"/>
      <c r="T102" s="430"/>
      <c r="U102" s="430"/>
      <c r="V102" s="163">
        <f t="shared" si="41"/>
        <v>0</v>
      </c>
      <c r="W102" s="164" t="str">
        <f t="shared" si="42"/>
        <v/>
      </c>
      <c r="X102" s="163"/>
      <c r="Y102" s="163"/>
      <c r="Z102" s="163"/>
      <c r="AA102" s="163"/>
    </row>
    <row r="103" spans="1:27" ht="20.100000000000001" hidden="1" customHeight="1">
      <c r="A103" s="157">
        <v>200947</v>
      </c>
      <c r="B103" s="431" t="s">
        <v>231</v>
      </c>
      <c r="C103" s="157" t="s">
        <v>188</v>
      </c>
      <c r="D103" s="139">
        <v>10.199999999999999</v>
      </c>
      <c r="E103" s="139"/>
      <c r="F103" s="158"/>
      <c r="G103" s="159"/>
      <c r="H103" s="438">
        <f t="shared" si="36"/>
        <v>0</v>
      </c>
      <c r="I103" s="160"/>
      <c r="J103" s="161" t="str">
        <f t="array" ref="J103">IF(ISERROR(G103/I103),"",G103/I103)</f>
        <v/>
      </c>
      <c r="K103" s="162">
        <f t="array" ref="K103">IF(ISERROR(G103/L103),"",G103/L103)</f>
        <v>0</v>
      </c>
      <c r="L103" s="160">
        <v>6</v>
      </c>
      <c r="M103" s="140">
        <f t="shared" si="37"/>
        <v>0</v>
      </c>
      <c r="N103" s="161">
        <f t="shared" si="40"/>
        <v>0</v>
      </c>
      <c r="O103" s="430"/>
      <c r="P103" s="430"/>
      <c r="Q103" s="430"/>
      <c r="R103" s="430"/>
      <c r="S103" s="430"/>
      <c r="T103" s="430"/>
      <c r="U103" s="430"/>
      <c r="V103" s="163">
        <f t="shared" ref="V103:V106" si="43">SUM(X103:AA103)</f>
        <v>0</v>
      </c>
      <c r="W103" s="164" t="str">
        <f t="shared" si="42"/>
        <v/>
      </c>
      <c r="X103" s="163"/>
      <c r="Y103" s="163"/>
      <c r="Z103" s="163"/>
      <c r="AA103" s="163"/>
    </row>
    <row r="104" spans="1:27" ht="20.100000000000001" hidden="1" customHeight="1">
      <c r="A104" s="157">
        <v>200945</v>
      </c>
      <c r="B104" s="431" t="s">
        <v>231</v>
      </c>
      <c r="C104" s="157" t="s">
        <v>186</v>
      </c>
      <c r="D104" s="139">
        <v>10.199999999999999</v>
      </c>
      <c r="E104" s="139"/>
      <c r="F104" s="158"/>
      <c r="G104" s="159"/>
      <c r="H104" s="438">
        <f t="shared" si="36"/>
        <v>0</v>
      </c>
      <c r="I104" s="160"/>
      <c r="J104" s="161" t="str">
        <f t="array" ref="J104">IF(ISERROR(G104/I104),"",G104/I104)</f>
        <v/>
      </c>
      <c r="K104" s="162">
        <f t="array" ref="K104">IF(ISERROR(G104/L104),"",G104/L104)</f>
        <v>0</v>
      </c>
      <c r="L104" s="160">
        <v>6</v>
      </c>
      <c r="M104" s="140">
        <f t="shared" si="37"/>
        <v>0</v>
      </c>
      <c r="N104" s="161">
        <f t="shared" si="40"/>
        <v>0</v>
      </c>
      <c r="O104" s="430"/>
      <c r="P104" s="430"/>
      <c r="Q104" s="430"/>
      <c r="R104" s="430"/>
      <c r="S104" s="430"/>
      <c r="T104" s="430"/>
      <c r="U104" s="430"/>
      <c r="V104" s="163">
        <f t="shared" si="43"/>
        <v>0</v>
      </c>
      <c r="W104" s="164" t="str">
        <f t="shared" si="42"/>
        <v/>
      </c>
      <c r="X104" s="163"/>
      <c r="Y104" s="163"/>
      <c r="Z104" s="163"/>
      <c r="AA104" s="163"/>
    </row>
    <row r="105" spans="1:27" ht="20.100000000000001" hidden="1" customHeight="1">
      <c r="A105" s="157">
        <v>200946</v>
      </c>
      <c r="B105" s="431" t="s">
        <v>231</v>
      </c>
      <c r="C105" s="157" t="s">
        <v>230</v>
      </c>
      <c r="D105" s="139">
        <v>10.199999999999999</v>
      </c>
      <c r="E105" s="139"/>
      <c r="F105" s="158"/>
      <c r="G105" s="159"/>
      <c r="H105" s="438">
        <f t="shared" si="36"/>
        <v>0</v>
      </c>
      <c r="I105" s="160"/>
      <c r="J105" s="161" t="str">
        <f t="array" ref="J105">IF(ISERROR(G105/I105),"",G105/I105)</f>
        <v/>
      </c>
      <c r="K105" s="162">
        <f t="array" ref="K105">IF(ISERROR(G105/L105),"",G105/L105)</f>
        <v>0</v>
      </c>
      <c r="L105" s="160">
        <v>6</v>
      </c>
      <c r="M105" s="140">
        <f t="shared" si="37"/>
        <v>0</v>
      </c>
      <c r="N105" s="161">
        <f t="shared" si="40"/>
        <v>0</v>
      </c>
      <c r="O105" s="430"/>
      <c r="P105" s="430"/>
      <c r="Q105" s="430"/>
      <c r="R105" s="430"/>
      <c r="S105" s="430"/>
      <c r="T105" s="430"/>
      <c r="U105" s="430"/>
      <c r="V105" s="163">
        <f t="shared" si="43"/>
        <v>0</v>
      </c>
      <c r="W105" s="164" t="str">
        <f t="shared" si="42"/>
        <v/>
      </c>
      <c r="X105" s="163"/>
      <c r="Y105" s="163"/>
      <c r="Z105" s="163"/>
      <c r="AA105" s="163"/>
    </row>
    <row r="106" spans="1:27" ht="20.100000000000001" hidden="1" customHeight="1">
      <c r="A106" s="157">
        <v>200944</v>
      </c>
      <c r="B106" s="431" t="s">
        <v>231</v>
      </c>
      <c r="C106" s="157" t="s">
        <v>193</v>
      </c>
      <c r="D106" s="139">
        <v>10.199999999999999</v>
      </c>
      <c r="E106" s="139"/>
      <c r="F106" s="158"/>
      <c r="G106" s="159"/>
      <c r="H106" s="438">
        <f t="shared" si="36"/>
        <v>0</v>
      </c>
      <c r="I106" s="160"/>
      <c r="J106" s="161" t="str">
        <f t="array" ref="J106">IF(ISERROR(G106/I106),"",G106/I106)</f>
        <v/>
      </c>
      <c r="K106" s="162">
        <f t="array" ref="K106">IF(ISERROR(G106/L106),"",G106/L106)</f>
        <v>0</v>
      </c>
      <c r="L106" s="160">
        <v>6</v>
      </c>
      <c r="M106" s="140">
        <f t="shared" si="37"/>
        <v>0</v>
      </c>
      <c r="N106" s="161">
        <f t="shared" si="40"/>
        <v>0</v>
      </c>
      <c r="O106" s="430"/>
      <c r="P106" s="430"/>
      <c r="Q106" s="430"/>
      <c r="R106" s="430"/>
      <c r="S106" s="430"/>
      <c r="T106" s="430"/>
      <c r="U106" s="430"/>
      <c r="V106" s="163">
        <f t="shared" si="43"/>
        <v>0</v>
      </c>
      <c r="W106" s="164" t="str">
        <f t="shared" si="42"/>
        <v/>
      </c>
      <c r="X106" s="163"/>
      <c r="Y106" s="163"/>
      <c r="Z106" s="163"/>
      <c r="AA106" s="163"/>
    </row>
    <row r="107" spans="1:27" ht="20.100000000000001" hidden="1" customHeight="1">
      <c r="A107" s="157">
        <v>201372</v>
      </c>
      <c r="B107" s="431" t="s">
        <v>415</v>
      </c>
      <c r="C107" s="232" t="s">
        <v>417</v>
      </c>
      <c r="D107" s="139">
        <v>5</v>
      </c>
      <c r="E107" s="139"/>
      <c r="F107" s="158"/>
      <c r="G107" s="159"/>
      <c r="H107" s="438">
        <f t="shared" si="36"/>
        <v>0</v>
      </c>
      <c r="I107" s="160"/>
      <c r="J107" s="161"/>
      <c r="K107" s="162">
        <f t="array" ref="K107">IF(ISERROR(G107/L107),"",G107/L107)</f>
        <v>0</v>
      </c>
      <c r="L107" s="160">
        <v>5</v>
      </c>
      <c r="M107" s="140">
        <f t="shared" si="37"/>
        <v>0</v>
      </c>
      <c r="N107" s="161">
        <f t="shared" si="40"/>
        <v>0</v>
      </c>
      <c r="O107" s="430"/>
      <c r="P107" s="430"/>
      <c r="Q107" s="430"/>
      <c r="R107" s="430"/>
      <c r="S107" s="430"/>
      <c r="T107" s="430"/>
      <c r="U107" s="430"/>
      <c r="V107" s="163"/>
      <c r="W107" s="164"/>
      <c r="X107" s="163"/>
      <c r="Y107" s="163"/>
      <c r="Z107" s="163"/>
      <c r="AA107" s="163"/>
    </row>
    <row r="108" spans="1:27" ht="20.100000000000001" hidden="1" customHeight="1">
      <c r="A108" s="157">
        <v>201374</v>
      </c>
      <c r="B108" s="431" t="s">
        <v>415</v>
      </c>
      <c r="C108" s="232" t="s">
        <v>425</v>
      </c>
      <c r="D108" s="139">
        <v>5</v>
      </c>
      <c r="E108" s="139"/>
      <c r="F108" s="158"/>
      <c r="G108" s="159"/>
      <c r="H108" s="438">
        <f t="shared" si="36"/>
        <v>0</v>
      </c>
      <c r="I108" s="160"/>
      <c r="J108" s="161"/>
      <c r="K108" s="162">
        <f t="array" ref="K108">IF(ISERROR(G108/L108),"",G108/L108)</f>
        <v>0</v>
      </c>
      <c r="L108" s="160">
        <v>5</v>
      </c>
      <c r="M108" s="140">
        <f t="shared" si="37"/>
        <v>0</v>
      </c>
      <c r="N108" s="161">
        <f t="shared" si="40"/>
        <v>0</v>
      </c>
      <c r="O108" s="430"/>
      <c r="P108" s="430"/>
      <c r="Q108" s="430"/>
      <c r="R108" s="430"/>
      <c r="S108" s="430"/>
      <c r="T108" s="430"/>
      <c r="U108" s="430"/>
      <c r="V108" s="163"/>
      <c r="W108" s="164"/>
      <c r="X108" s="163"/>
      <c r="Y108" s="163"/>
      <c r="Z108" s="163"/>
      <c r="AA108" s="163"/>
    </row>
    <row r="109" spans="1:27" ht="20.100000000000001" hidden="1" customHeight="1">
      <c r="A109" s="157">
        <v>201373</v>
      </c>
      <c r="B109" s="431" t="s">
        <v>427</v>
      </c>
      <c r="C109" s="232" t="s">
        <v>428</v>
      </c>
      <c r="D109" s="139">
        <v>5</v>
      </c>
      <c r="E109" s="139"/>
      <c r="F109" s="158"/>
      <c r="G109" s="159"/>
      <c r="H109" s="438">
        <f t="shared" si="36"/>
        <v>0</v>
      </c>
      <c r="I109" s="160"/>
      <c r="J109" s="161"/>
      <c r="K109" s="162">
        <f t="array" ref="K109">IF(ISERROR(G109/L109),"",G109/L109)</f>
        <v>0</v>
      </c>
      <c r="L109" s="160">
        <v>5</v>
      </c>
      <c r="M109" s="140">
        <f t="shared" si="37"/>
        <v>0</v>
      </c>
      <c r="N109" s="161">
        <f t="shared" si="40"/>
        <v>0</v>
      </c>
      <c r="O109" s="430"/>
      <c r="P109" s="430"/>
      <c r="Q109" s="430"/>
      <c r="R109" s="430"/>
      <c r="S109" s="430"/>
      <c r="T109" s="430"/>
      <c r="U109" s="430"/>
      <c r="V109" s="163"/>
      <c r="W109" s="164"/>
      <c r="X109" s="163"/>
      <c r="Y109" s="163"/>
      <c r="Z109" s="163"/>
      <c r="AA109" s="163"/>
    </row>
    <row r="110" spans="1:27" ht="20.100000000000001" hidden="1" customHeight="1">
      <c r="A110" s="157">
        <v>201066</v>
      </c>
      <c r="B110" s="431" t="s">
        <v>361</v>
      </c>
      <c r="C110" s="232" t="s">
        <v>392</v>
      </c>
      <c r="D110" s="139">
        <v>5</v>
      </c>
      <c r="E110" s="139"/>
      <c r="F110" s="158"/>
      <c r="G110" s="159"/>
      <c r="H110" s="438">
        <f t="shared" si="36"/>
        <v>0</v>
      </c>
      <c r="I110" s="160"/>
      <c r="J110" s="161"/>
      <c r="K110" s="162">
        <f t="array" ref="K110">IF(ISERROR(G110/L110),"",G110/L110)</f>
        <v>0</v>
      </c>
      <c r="L110" s="160">
        <v>5</v>
      </c>
      <c r="M110" s="140">
        <f t="shared" si="37"/>
        <v>0</v>
      </c>
      <c r="N110" s="161">
        <f t="shared" si="40"/>
        <v>0</v>
      </c>
      <c r="O110" s="430"/>
      <c r="P110" s="430"/>
      <c r="Q110" s="430"/>
      <c r="R110" s="430"/>
      <c r="S110" s="430"/>
      <c r="T110" s="430"/>
      <c r="U110" s="430"/>
      <c r="V110" s="163"/>
      <c r="W110" s="164"/>
      <c r="X110" s="163"/>
      <c r="Y110" s="163"/>
      <c r="Z110" s="163"/>
      <c r="AA110" s="163"/>
    </row>
    <row r="111" spans="1:27" ht="20.100000000000001" hidden="1" customHeight="1">
      <c r="A111" s="157">
        <v>201064</v>
      </c>
      <c r="B111" s="431" t="s">
        <v>363</v>
      </c>
      <c r="C111" s="157" t="s">
        <v>365</v>
      </c>
      <c r="D111" s="139">
        <v>5</v>
      </c>
      <c r="E111" s="139"/>
      <c r="F111" s="158"/>
      <c r="G111" s="159"/>
      <c r="H111" s="438">
        <f t="shared" si="36"/>
        <v>0</v>
      </c>
      <c r="I111" s="160"/>
      <c r="J111" s="161"/>
      <c r="K111" s="162">
        <f t="array" ref="K111">IF(ISERROR(G111/L111),"",G111/L111)</f>
        <v>0</v>
      </c>
      <c r="L111" s="160">
        <v>5</v>
      </c>
      <c r="M111" s="140">
        <f t="shared" si="37"/>
        <v>0</v>
      </c>
      <c r="N111" s="161">
        <f t="shared" si="40"/>
        <v>0</v>
      </c>
      <c r="O111" s="430"/>
      <c r="P111" s="430"/>
      <c r="Q111" s="430"/>
      <c r="R111" s="430"/>
      <c r="S111" s="430"/>
      <c r="T111" s="430"/>
      <c r="U111" s="430"/>
      <c r="V111" s="163"/>
      <c r="W111" s="164"/>
      <c r="X111" s="163"/>
      <c r="Y111" s="163"/>
      <c r="Z111" s="163"/>
      <c r="AA111" s="163"/>
    </row>
    <row r="112" spans="1:27" ht="20.100000000000001" hidden="1" customHeight="1">
      <c r="A112" s="157">
        <v>201065</v>
      </c>
      <c r="B112" s="431" t="s">
        <v>363</v>
      </c>
      <c r="C112" s="157" t="s">
        <v>367</v>
      </c>
      <c r="D112" s="139">
        <v>5</v>
      </c>
      <c r="E112" s="139"/>
      <c r="F112" s="158"/>
      <c r="G112" s="159"/>
      <c r="H112" s="438">
        <f t="shared" si="36"/>
        <v>0</v>
      </c>
      <c r="I112" s="160"/>
      <c r="J112" s="161"/>
      <c r="K112" s="162">
        <f t="array" ref="K112">IF(ISERROR(G112/L112),"",G112/L112)</f>
        <v>0</v>
      </c>
      <c r="L112" s="160">
        <v>5</v>
      </c>
      <c r="M112" s="140">
        <f t="shared" si="37"/>
        <v>0</v>
      </c>
      <c r="N112" s="161">
        <f t="shared" si="40"/>
        <v>0</v>
      </c>
      <c r="O112" s="430"/>
      <c r="P112" s="430"/>
      <c r="Q112" s="430"/>
      <c r="R112" s="430"/>
      <c r="S112" s="430"/>
      <c r="T112" s="430"/>
      <c r="U112" s="430"/>
      <c r="V112" s="163"/>
      <c r="W112" s="164"/>
      <c r="X112" s="163"/>
      <c r="Y112" s="163"/>
      <c r="Z112" s="163"/>
      <c r="AA112" s="163"/>
    </row>
    <row r="113" spans="1:27" ht="20.100000000000001" hidden="1" customHeight="1">
      <c r="A113" s="186">
        <v>200088</v>
      </c>
      <c r="B113" s="187" t="s">
        <v>232</v>
      </c>
      <c r="C113" s="157" t="s">
        <v>194</v>
      </c>
      <c r="D113" s="139">
        <v>5.0599999999999996</v>
      </c>
      <c r="E113" s="139"/>
      <c r="F113" s="158"/>
      <c r="G113" s="159"/>
      <c r="H113" s="438">
        <f t="shared" si="36"/>
        <v>0</v>
      </c>
      <c r="I113" s="160"/>
      <c r="J113" s="161" t="str">
        <f t="array" ref="J113">IF(ISERROR(G113/I113),"",G113/I113)</f>
        <v/>
      </c>
      <c r="K113" s="162">
        <f t="array" ref="K113">IF(ISERROR(G113/L113),"",G113/L113)</f>
        <v>0</v>
      </c>
      <c r="L113" s="160">
        <v>15.5</v>
      </c>
      <c r="M113" s="140">
        <f t="shared" si="37"/>
        <v>0</v>
      </c>
      <c r="N113" s="161">
        <f t="shared" si="40"/>
        <v>0</v>
      </c>
      <c r="O113" s="430"/>
      <c r="P113" s="430"/>
      <c r="Q113" s="430"/>
      <c r="R113" s="430"/>
      <c r="S113" s="430"/>
      <c r="T113" s="430"/>
      <c r="U113" s="430"/>
      <c r="V113" s="163">
        <f t="shared" ref="V113:V114" si="44">SUM(X113:AA113)</f>
        <v>0</v>
      </c>
      <c r="W113" s="164" t="str">
        <f t="shared" ref="W113:W114" si="45">IF(ISERROR(V113/G113),"",V113/G113)</f>
        <v/>
      </c>
      <c r="X113" s="163"/>
      <c r="Y113" s="163"/>
      <c r="Z113" s="163"/>
      <c r="AA113" s="163"/>
    </row>
    <row r="114" spans="1:27" ht="20.100000000000001" hidden="1" customHeight="1">
      <c r="A114" s="186">
        <v>200089</v>
      </c>
      <c r="B114" s="187" t="s">
        <v>232</v>
      </c>
      <c r="C114" s="157" t="s">
        <v>210</v>
      </c>
      <c r="D114" s="139">
        <v>5.0599999999999996</v>
      </c>
      <c r="E114" s="139"/>
      <c r="F114" s="158"/>
      <c r="G114" s="159"/>
      <c r="H114" s="438">
        <f t="shared" si="36"/>
        <v>0</v>
      </c>
      <c r="I114" s="160"/>
      <c r="J114" s="161" t="str">
        <f t="array" ref="J114">IF(ISERROR(G114/I114),"",G114/I114)</f>
        <v/>
      </c>
      <c r="K114" s="162">
        <f t="array" ref="K114">IF(ISERROR(G114/L114),"",G114/L114)</f>
        <v>0</v>
      </c>
      <c r="L114" s="160">
        <v>15.5</v>
      </c>
      <c r="M114" s="140">
        <f t="shared" si="37"/>
        <v>0</v>
      </c>
      <c r="N114" s="161">
        <f t="shared" si="40"/>
        <v>0</v>
      </c>
      <c r="O114" s="430"/>
      <c r="P114" s="430"/>
      <c r="Q114" s="430"/>
      <c r="R114" s="430"/>
      <c r="S114" s="430"/>
      <c r="T114" s="430"/>
      <c r="U114" s="430"/>
      <c r="V114" s="163">
        <f t="shared" si="44"/>
        <v>0</v>
      </c>
      <c r="W114" s="164" t="str">
        <f t="shared" si="45"/>
        <v/>
      </c>
      <c r="X114" s="163"/>
      <c r="Y114" s="163"/>
      <c r="Z114" s="163"/>
      <c r="AA114" s="163"/>
    </row>
    <row r="115" spans="1:27" ht="20.100000000000001" hidden="1" customHeight="1">
      <c r="A115" s="186">
        <v>201383</v>
      </c>
      <c r="B115" s="187" t="s">
        <v>446</v>
      </c>
      <c r="C115" s="232" t="s">
        <v>73</v>
      </c>
      <c r="D115" s="139">
        <v>5</v>
      </c>
      <c r="E115" s="139"/>
      <c r="F115" s="158"/>
      <c r="G115" s="159"/>
      <c r="H115" s="438">
        <f t="shared" si="36"/>
        <v>0</v>
      </c>
      <c r="I115" s="160"/>
      <c r="J115" s="161"/>
      <c r="K115" s="162">
        <f t="array" ref="K115">IF(ISERROR(G115/L115),"",G115/L115)</f>
        <v>0</v>
      </c>
      <c r="L115" s="160">
        <v>24</v>
      </c>
      <c r="M115" s="140"/>
      <c r="N115" s="161"/>
      <c r="O115" s="430"/>
      <c r="P115" s="430"/>
      <c r="Q115" s="430"/>
      <c r="R115" s="430"/>
      <c r="S115" s="430"/>
      <c r="T115" s="430"/>
      <c r="U115" s="430"/>
      <c r="V115" s="163"/>
      <c r="W115" s="164"/>
      <c r="X115" s="163"/>
      <c r="Y115" s="163"/>
      <c r="Z115" s="163"/>
      <c r="AA115" s="163"/>
    </row>
    <row r="116" spans="1:27" ht="20.100000000000001" hidden="1" customHeight="1">
      <c r="A116" s="186">
        <v>201384</v>
      </c>
      <c r="B116" s="187" t="s">
        <v>446</v>
      </c>
      <c r="C116" s="232" t="s">
        <v>60</v>
      </c>
      <c r="D116" s="139">
        <v>5</v>
      </c>
      <c r="E116" s="139"/>
      <c r="F116" s="158"/>
      <c r="G116" s="159"/>
      <c r="H116" s="438">
        <f t="shared" si="36"/>
        <v>0</v>
      </c>
      <c r="I116" s="160"/>
      <c r="J116" s="161"/>
      <c r="K116" s="162">
        <f t="array" ref="K116">IF(ISERROR(G116/L116),"",G116/L116)</f>
        <v>0</v>
      </c>
      <c r="L116" s="160">
        <v>24</v>
      </c>
      <c r="M116" s="140"/>
      <c r="N116" s="161"/>
      <c r="O116" s="430"/>
      <c r="P116" s="430"/>
      <c r="Q116" s="430"/>
      <c r="R116" s="430"/>
      <c r="S116" s="430"/>
      <c r="T116" s="430"/>
      <c r="U116" s="430"/>
      <c r="V116" s="163"/>
      <c r="W116" s="164"/>
      <c r="X116" s="163"/>
      <c r="Y116" s="163"/>
      <c r="Z116" s="163"/>
      <c r="AA116" s="163"/>
    </row>
    <row r="117" spans="1:27" ht="20.100000000000001" hidden="1" customHeight="1">
      <c r="A117" s="186">
        <v>201385</v>
      </c>
      <c r="B117" s="187" t="s">
        <v>446</v>
      </c>
      <c r="C117" s="232" t="s">
        <v>449</v>
      </c>
      <c r="D117" s="139">
        <v>5</v>
      </c>
      <c r="E117" s="139"/>
      <c r="F117" s="158"/>
      <c r="G117" s="159"/>
      <c r="H117" s="438">
        <f t="shared" si="36"/>
        <v>0</v>
      </c>
      <c r="I117" s="160"/>
      <c r="J117" s="161"/>
      <c r="K117" s="162">
        <f t="array" ref="K117">IF(ISERROR(G117/L117),"",G117/L117)</f>
        <v>0</v>
      </c>
      <c r="L117" s="160">
        <v>24</v>
      </c>
      <c r="M117" s="140"/>
      <c r="N117" s="161"/>
      <c r="O117" s="430"/>
      <c r="P117" s="430"/>
      <c r="Q117" s="430"/>
      <c r="R117" s="430"/>
      <c r="S117" s="430"/>
      <c r="T117" s="430"/>
      <c r="U117" s="430"/>
      <c r="V117" s="163"/>
      <c r="W117" s="164"/>
      <c r="X117" s="163"/>
      <c r="Y117" s="163"/>
      <c r="Z117" s="163"/>
      <c r="AA117" s="163"/>
    </row>
    <row r="118" spans="1:27" ht="20.100000000000001" hidden="1" customHeight="1">
      <c r="A118" s="186">
        <v>200121</v>
      </c>
      <c r="B118" s="187" t="s">
        <v>233</v>
      </c>
      <c r="C118" s="157" t="s">
        <v>211</v>
      </c>
      <c r="D118" s="139">
        <v>5.07</v>
      </c>
      <c r="E118" s="139"/>
      <c r="F118" s="158"/>
      <c r="G118" s="159"/>
      <c r="H118" s="438">
        <f t="shared" si="36"/>
        <v>0</v>
      </c>
      <c r="I118" s="160"/>
      <c r="J118" s="161" t="str">
        <f t="array" ref="J118">IF(ISERROR(G118/I118),"",G118/I118)</f>
        <v/>
      </c>
      <c r="K118" s="162">
        <f t="array" ref="K118">IF(ISERROR(G118/L118),"",G118/L118)</f>
        <v>0</v>
      </c>
      <c r="L118" s="160">
        <v>9</v>
      </c>
      <c r="M118" s="140">
        <f t="shared" ref="M118:M120" si="46">IF(ISERROR(I118-K118),"",I118-K118)</f>
        <v>0</v>
      </c>
      <c r="N118" s="161">
        <f t="shared" ref="N118:N120" si="47">SUM(O118:U118)</f>
        <v>0</v>
      </c>
      <c r="O118" s="430"/>
      <c r="P118" s="430"/>
      <c r="Q118" s="430"/>
      <c r="R118" s="430"/>
      <c r="S118" s="430"/>
      <c r="T118" s="430"/>
      <c r="U118" s="430"/>
      <c r="V118" s="163">
        <f t="shared" ref="V118:V120" si="48">SUM(X118:AA118)</f>
        <v>0</v>
      </c>
      <c r="W118" s="164" t="str">
        <f t="shared" ref="W118:W142" si="49">IF(ISERROR(V118/G118),"",V118/G118)</f>
        <v/>
      </c>
      <c r="X118" s="163"/>
      <c r="Y118" s="163"/>
      <c r="Z118" s="163"/>
      <c r="AA118" s="163"/>
    </row>
    <row r="119" spans="1:27" ht="20.100000000000001" hidden="1" customHeight="1">
      <c r="A119" s="186">
        <v>200164</v>
      </c>
      <c r="B119" s="187" t="s">
        <v>233</v>
      </c>
      <c r="C119" s="157" t="s">
        <v>186</v>
      </c>
      <c r="D119" s="139">
        <v>5.07</v>
      </c>
      <c r="E119" s="139"/>
      <c r="F119" s="158"/>
      <c r="G119" s="159"/>
      <c r="H119" s="438">
        <f t="shared" si="36"/>
        <v>0</v>
      </c>
      <c r="I119" s="160"/>
      <c r="J119" s="161" t="str">
        <f t="array" ref="J119">IF(ISERROR(G119/I119),"",G119/I119)</f>
        <v/>
      </c>
      <c r="K119" s="162">
        <f t="array" ref="K119">IF(ISERROR(G119/L119),"",G119/L119)</f>
        <v>0</v>
      </c>
      <c r="L119" s="160">
        <v>9</v>
      </c>
      <c r="M119" s="140">
        <f t="shared" si="46"/>
        <v>0</v>
      </c>
      <c r="N119" s="161">
        <f t="shared" si="47"/>
        <v>0</v>
      </c>
      <c r="O119" s="430"/>
      <c r="P119" s="430"/>
      <c r="Q119" s="430"/>
      <c r="R119" s="430"/>
      <c r="S119" s="430"/>
      <c r="T119" s="430"/>
      <c r="U119" s="430"/>
      <c r="V119" s="163">
        <f t="shared" si="48"/>
        <v>0</v>
      </c>
      <c r="W119" s="164" t="str">
        <f t="shared" si="49"/>
        <v/>
      </c>
      <c r="X119" s="163"/>
      <c r="Y119" s="163"/>
      <c r="Z119" s="163"/>
      <c r="AA119" s="163"/>
    </row>
    <row r="120" spans="1:27" ht="20.100000000000001" hidden="1" customHeight="1">
      <c r="A120" s="186">
        <v>200165</v>
      </c>
      <c r="B120" s="187" t="s">
        <v>233</v>
      </c>
      <c r="C120" s="157" t="s">
        <v>193</v>
      </c>
      <c r="D120" s="139">
        <v>5.0599999999999996</v>
      </c>
      <c r="E120" s="139"/>
      <c r="F120" s="189"/>
      <c r="G120" s="159"/>
      <c r="H120" s="438">
        <f t="shared" si="36"/>
        <v>0</v>
      </c>
      <c r="I120" s="160"/>
      <c r="J120" s="161" t="str">
        <f t="array" ref="J120">IF(ISERROR(G120/I120),"",G120/I120)</f>
        <v/>
      </c>
      <c r="K120" s="438">
        <f t="array" ref="K120">IF(ISERROR(G120/L120),"",G120/L120)</f>
        <v>0</v>
      </c>
      <c r="L120" s="160">
        <v>9</v>
      </c>
      <c r="M120" s="140">
        <f t="shared" si="46"/>
        <v>0</v>
      </c>
      <c r="N120" s="161">
        <f t="shared" si="47"/>
        <v>0</v>
      </c>
      <c r="O120" s="430"/>
      <c r="P120" s="430"/>
      <c r="Q120" s="430"/>
      <c r="R120" s="430"/>
      <c r="S120" s="430"/>
      <c r="T120" s="430"/>
      <c r="U120" s="430"/>
      <c r="V120" s="163">
        <f t="shared" si="48"/>
        <v>0</v>
      </c>
      <c r="W120" s="164" t="str">
        <f t="shared" si="49"/>
        <v/>
      </c>
      <c r="X120" s="163"/>
      <c r="Y120" s="163"/>
      <c r="Z120" s="163"/>
      <c r="AA120" s="163"/>
    </row>
    <row r="121" spans="1:27" ht="20.100000000000001" hidden="1" customHeight="1">
      <c r="A121" s="465" t="s">
        <v>234</v>
      </c>
      <c r="B121" s="466"/>
      <c r="C121" s="436" t="s">
        <v>209</v>
      </c>
      <c r="D121" s="177"/>
      <c r="E121" s="177"/>
      <c r="F121" s="178"/>
      <c r="G121" s="179">
        <f>SUM(G87:G120)</f>
        <v>0</v>
      </c>
      <c r="H121" s="180">
        <f>SUM(H87:H120)</f>
        <v>0</v>
      </c>
      <c r="I121" s="180">
        <f>SUM(I87:I120)</f>
        <v>0</v>
      </c>
      <c r="J121" s="161" t="str">
        <f t="array" ref="J121">IF(ISERROR(G121/I121),"",G121/I121)</f>
        <v/>
      </c>
      <c r="K121" s="180">
        <f>SUM(K87:K120)</f>
        <v>0</v>
      </c>
      <c r="L121" s="181"/>
      <c r="M121" s="185">
        <f t="shared" ref="M121:V121" si="50">SUM(M87:M120)</f>
        <v>0</v>
      </c>
      <c r="N121" s="180">
        <f t="shared" si="50"/>
        <v>0</v>
      </c>
      <c r="O121" s="182">
        <f t="shared" si="50"/>
        <v>0</v>
      </c>
      <c r="P121" s="182">
        <f t="shared" si="50"/>
        <v>0</v>
      </c>
      <c r="Q121" s="182">
        <f t="shared" si="50"/>
        <v>0</v>
      </c>
      <c r="R121" s="182">
        <f t="shared" si="50"/>
        <v>0</v>
      </c>
      <c r="S121" s="182">
        <f t="shared" si="50"/>
        <v>0</v>
      </c>
      <c r="T121" s="182">
        <f t="shared" si="50"/>
        <v>0</v>
      </c>
      <c r="U121" s="182">
        <f t="shared" si="50"/>
        <v>0</v>
      </c>
      <c r="V121" s="183">
        <f t="shared" si="50"/>
        <v>0</v>
      </c>
      <c r="W121" s="164" t="str">
        <f t="shared" si="49"/>
        <v/>
      </c>
      <c r="X121" s="183">
        <f>SUM(X87:X120)</f>
        <v>0</v>
      </c>
      <c r="Y121" s="183">
        <f>SUM(Y87:Y120)</f>
        <v>0</v>
      </c>
      <c r="Z121" s="183">
        <f>SUM(Z87:Z120)</f>
        <v>0</v>
      </c>
      <c r="AA121" s="183">
        <f>SUM(AA87:AA120)</f>
        <v>0</v>
      </c>
    </row>
    <row r="122" spans="1:27" ht="20.100000000000001" hidden="1" customHeight="1">
      <c r="A122" s="157">
        <v>200036</v>
      </c>
      <c r="B122" s="166" t="s">
        <v>235</v>
      </c>
      <c r="C122" s="157" t="s">
        <v>236</v>
      </c>
      <c r="D122" s="139">
        <v>5.03</v>
      </c>
      <c r="E122" s="139"/>
      <c r="F122" s="158"/>
      <c r="G122" s="159"/>
      <c r="H122" s="438">
        <f t="shared" ref="H122:H136" si="51">D122*G122</f>
        <v>0</v>
      </c>
      <c r="I122" s="160"/>
      <c r="J122" s="161" t="str">
        <f t="array" ref="J122">IF(ISERROR(G122/I122),"",G122/I122)</f>
        <v/>
      </c>
      <c r="K122" s="162">
        <f t="array" ref="K122">IF(ISERROR(G122/L122),"",G122/L122)</f>
        <v>0</v>
      </c>
      <c r="L122" s="160">
        <v>25</v>
      </c>
      <c r="M122" s="140">
        <f t="shared" ref="M122:M136" si="52">IF(ISERROR(I122-K122),"",I122-K122)</f>
        <v>0</v>
      </c>
      <c r="N122" s="161">
        <f t="shared" ref="N122:N136" si="53">SUM(O122:U122)</f>
        <v>0</v>
      </c>
      <c r="O122" s="430"/>
      <c r="P122" s="430"/>
      <c r="Q122" s="430"/>
      <c r="R122" s="430"/>
      <c r="S122" s="430"/>
      <c r="T122" s="430"/>
      <c r="U122" s="430"/>
      <c r="V122" s="163">
        <f t="shared" ref="V122:V136" si="54">SUM(X122:AA122)</f>
        <v>0</v>
      </c>
      <c r="W122" s="164" t="str">
        <f t="shared" si="49"/>
        <v/>
      </c>
      <c r="X122" s="163"/>
      <c r="Y122" s="163"/>
      <c r="Z122" s="163"/>
      <c r="AA122" s="163"/>
    </row>
    <row r="123" spans="1:27" ht="20.100000000000001" hidden="1" customHeight="1">
      <c r="A123" s="157">
        <v>200037</v>
      </c>
      <c r="B123" s="166" t="s">
        <v>235</v>
      </c>
      <c r="C123" s="157" t="s">
        <v>211</v>
      </c>
      <c r="D123" s="139">
        <v>5.03</v>
      </c>
      <c r="E123" s="139"/>
      <c r="F123" s="158"/>
      <c r="G123" s="159"/>
      <c r="H123" s="438">
        <f t="shared" si="51"/>
        <v>0</v>
      </c>
      <c r="I123" s="160"/>
      <c r="J123" s="161" t="str">
        <f t="array" ref="J123">IF(ISERROR(G123/I123),"",G123/I123)</f>
        <v/>
      </c>
      <c r="K123" s="162">
        <f t="array" ref="K123">IF(ISERROR(G123/L123),"",G123/L123)</f>
        <v>0</v>
      </c>
      <c r="L123" s="160">
        <v>25</v>
      </c>
      <c r="M123" s="140">
        <f t="shared" si="52"/>
        <v>0</v>
      </c>
      <c r="N123" s="161">
        <f t="shared" si="53"/>
        <v>0</v>
      </c>
      <c r="O123" s="430"/>
      <c r="P123" s="430"/>
      <c r="Q123" s="430"/>
      <c r="R123" s="430"/>
      <c r="S123" s="430"/>
      <c r="T123" s="430"/>
      <c r="U123" s="430"/>
      <c r="V123" s="163">
        <f t="shared" si="54"/>
        <v>0</v>
      </c>
      <c r="W123" s="164" t="str">
        <f t="shared" si="49"/>
        <v/>
      </c>
      <c r="X123" s="163"/>
      <c r="Y123" s="163"/>
      <c r="Z123" s="163"/>
      <c r="AA123" s="163"/>
    </row>
    <row r="124" spans="1:27" ht="20.100000000000001" hidden="1" customHeight="1">
      <c r="A124" s="165">
        <v>200074</v>
      </c>
      <c r="B124" s="166" t="s">
        <v>191</v>
      </c>
      <c r="C124" s="157" t="s">
        <v>201</v>
      </c>
      <c r="D124" s="139">
        <v>5.04</v>
      </c>
      <c r="E124" s="139"/>
      <c r="F124" s="158"/>
      <c r="G124" s="159"/>
      <c r="H124" s="438">
        <f t="shared" si="51"/>
        <v>0</v>
      </c>
      <c r="I124" s="160"/>
      <c r="J124" s="161" t="str">
        <f t="array" ref="J124">IF(ISERROR(G124/I124),"",G124/I124)</f>
        <v/>
      </c>
      <c r="K124" s="162">
        <f t="array" ref="K124">IF(ISERROR(G124/L124),"",G124/L124)</f>
        <v>0</v>
      </c>
      <c r="L124" s="160">
        <v>20</v>
      </c>
      <c r="M124" s="140">
        <f t="shared" si="52"/>
        <v>0</v>
      </c>
      <c r="N124" s="161">
        <f t="shared" si="53"/>
        <v>0</v>
      </c>
      <c r="O124" s="430"/>
      <c r="P124" s="430"/>
      <c r="Q124" s="430"/>
      <c r="R124" s="430"/>
      <c r="S124" s="430"/>
      <c r="T124" s="430"/>
      <c r="U124" s="430"/>
      <c r="V124" s="163">
        <f t="shared" si="54"/>
        <v>0</v>
      </c>
      <c r="W124" s="164" t="str">
        <f t="shared" si="49"/>
        <v/>
      </c>
      <c r="X124" s="163"/>
      <c r="Y124" s="163"/>
      <c r="Z124" s="163"/>
      <c r="AA124" s="163"/>
    </row>
    <row r="125" spans="1:27" ht="20.100000000000001" hidden="1" customHeight="1">
      <c r="A125" s="172">
        <v>200904</v>
      </c>
      <c r="B125" s="174" t="s">
        <v>237</v>
      </c>
      <c r="C125" s="157" t="s">
        <v>219</v>
      </c>
      <c r="D125" s="139">
        <v>5.03</v>
      </c>
      <c r="E125" s="139"/>
      <c r="F125" s="158"/>
      <c r="G125" s="159"/>
      <c r="H125" s="438">
        <f t="shared" si="51"/>
        <v>0</v>
      </c>
      <c r="I125" s="160"/>
      <c r="J125" s="161" t="str">
        <f t="array" ref="J125">IF(ISERROR(G125/I125),"",G125/I125)</f>
        <v/>
      </c>
      <c r="K125" s="162">
        <f t="array" ref="K125">IF(ISERROR(G125/L125),"",G125/L125)</f>
        <v>0</v>
      </c>
      <c r="L125" s="160">
        <v>4</v>
      </c>
      <c r="M125" s="140">
        <f t="shared" si="52"/>
        <v>0</v>
      </c>
      <c r="N125" s="161">
        <f t="shared" si="53"/>
        <v>0</v>
      </c>
      <c r="O125" s="430"/>
      <c r="P125" s="430"/>
      <c r="Q125" s="430"/>
      <c r="R125" s="430"/>
      <c r="S125" s="430"/>
      <c r="T125" s="430"/>
      <c r="U125" s="430"/>
      <c r="V125" s="163">
        <f t="shared" si="54"/>
        <v>0</v>
      </c>
      <c r="W125" s="164" t="str">
        <f t="shared" si="49"/>
        <v/>
      </c>
      <c r="X125" s="163"/>
      <c r="Y125" s="163"/>
      <c r="Z125" s="163"/>
      <c r="AA125" s="163"/>
    </row>
    <row r="126" spans="1:27" ht="20.100000000000001" hidden="1" customHeight="1">
      <c r="A126" s="172">
        <v>200905</v>
      </c>
      <c r="B126" s="174" t="s">
        <v>237</v>
      </c>
      <c r="C126" s="434" t="s">
        <v>210</v>
      </c>
      <c r="D126" s="139">
        <v>5.03</v>
      </c>
      <c r="E126" s="139"/>
      <c r="F126" s="158"/>
      <c r="G126" s="159"/>
      <c r="H126" s="438">
        <f t="shared" si="51"/>
        <v>0</v>
      </c>
      <c r="I126" s="160"/>
      <c r="J126" s="161" t="str">
        <f t="array" ref="J126">IF(ISERROR(G126/I126),"",G126/I126)</f>
        <v/>
      </c>
      <c r="K126" s="162">
        <f t="array" ref="K126">IF(ISERROR(G126/L126),"",G126/L126)</f>
        <v>0</v>
      </c>
      <c r="L126" s="160">
        <v>4</v>
      </c>
      <c r="M126" s="140">
        <f t="shared" si="52"/>
        <v>0</v>
      </c>
      <c r="N126" s="161">
        <f t="shared" si="53"/>
        <v>0</v>
      </c>
      <c r="O126" s="430"/>
      <c r="P126" s="430"/>
      <c r="Q126" s="430"/>
      <c r="R126" s="430"/>
      <c r="S126" s="430"/>
      <c r="T126" s="430"/>
      <c r="U126" s="430"/>
      <c r="V126" s="163">
        <f t="shared" si="54"/>
        <v>0</v>
      </c>
      <c r="W126" s="164" t="str">
        <f t="shared" si="49"/>
        <v/>
      </c>
      <c r="X126" s="163"/>
      <c r="Y126" s="163"/>
      <c r="Z126" s="163"/>
      <c r="AA126" s="163"/>
    </row>
    <row r="127" spans="1:27" ht="20.100000000000001" hidden="1" customHeight="1">
      <c r="A127" s="172">
        <v>200906</v>
      </c>
      <c r="B127" s="174" t="s">
        <v>237</v>
      </c>
      <c r="C127" s="157" t="s">
        <v>206</v>
      </c>
      <c r="D127" s="139">
        <v>5.03</v>
      </c>
      <c r="E127" s="139"/>
      <c r="F127" s="158"/>
      <c r="G127" s="159"/>
      <c r="H127" s="438">
        <f t="shared" si="51"/>
        <v>0</v>
      </c>
      <c r="I127" s="160"/>
      <c r="J127" s="161" t="str">
        <f t="array" ref="J127">IF(ISERROR(G127/I127),"",G127/I127)</f>
        <v/>
      </c>
      <c r="K127" s="162">
        <f t="array" ref="K127">IF(ISERROR(G127/L127),"",G127/L127)</f>
        <v>0</v>
      </c>
      <c r="L127" s="160">
        <v>4</v>
      </c>
      <c r="M127" s="140">
        <f t="shared" si="52"/>
        <v>0</v>
      </c>
      <c r="N127" s="161">
        <f t="shared" si="53"/>
        <v>0</v>
      </c>
      <c r="O127" s="430"/>
      <c r="P127" s="430"/>
      <c r="Q127" s="430"/>
      <c r="R127" s="430"/>
      <c r="S127" s="430"/>
      <c r="T127" s="430"/>
      <c r="U127" s="430"/>
      <c r="V127" s="163">
        <f t="shared" si="54"/>
        <v>0</v>
      </c>
      <c r="W127" s="164" t="str">
        <f t="shared" si="49"/>
        <v/>
      </c>
      <c r="X127" s="163"/>
      <c r="Y127" s="163"/>
      <c r="Z127" s="163"/>
      <c r="AA127" s="163"/>
    </row>
    <row r="128" spans="1:27" ht="20.100000000000001" hidden="1" customHeight="1">
      <c r="A128" s="172">
        <v>200907</v>
      </c>
      <c r="B128" s="174" t="s">
        <v>237</v>
      </c>
      <c r="C128" s="157" t="s">
        <v>193</v>
      </c>
      <c r="D128" s="139">
        <v>5.03</v>
      </c>
      <c r="E128" s="139"/>
      <c r="F128" s="158"/>
      <c r="G128" s="159"/>
      <c r="H128" s="438">
        <f t="shared" si="51"/>
        <v>0</v>
      </c>
      <c r="I128" s="160"/>
      <c r="J128" s="161" t="str">
        <f t="array" ref="J128">IF(ISERROR(G128/I128),"",G128/I128)</f>
        <v/>
      </c>
      <c r="K128" s="162">
        <f t="array" ref="K128">IF(ISERROR(G128/L128),"",G128/L128)</f>
        <v>0</v>
      </c>
      <c r="L128" s="160">
        <v>4</v>
      </c>
      <c r="M128" s="140">
        <f t="shared" si="52"/>
        <v>0</v>
      </c>
      <c r="N128" s="161">
        <f t="shared" si="53"/>
        <v>0</v>
      </c>
      <c r="O128" s="430"/>
      <c r="P128" s="430"/>
      <c r="Q128" s="430"/>
      <c r="R128" s="430"/>
      <c r="S128" s="430"/>
      <c r="T128" s="430"/>
      <c r="U128" s="430"/>
      <c r="V128" s="163">
        <f t="shared" si="54"/>
        <v>0</v>
      </c>
      <c r="W128" s="164" t="str">
        <f t="shared" si="49"/>
        <v/>
      </c>
      <c r="X128" s="163"/>
      <c r="Y128" s="163"/>
      <c r="Z128" s="163"/>
      <c r="AA128" s="163"/>
    </row>
    <row r="129" spans="1:27" ht="20.100000000000001" hidden="1" customHeight="1">
      <c r="A129" s="172">
        <v>200908</v>
      </c>
      <c r="B129" s="174" t="s">
        <v>237</v>
      </c>
      <c r="C129" s="434" t="s">
        <v>238</v>
      </c>
      <c r="D129" s="139">
        <v>5.03</v>
      </c>
      <c r="E129" s="139"/>
      <c r="F129" s="158"/>
      <c r="G129" s="159"/>
      <c r="H129" s="438">
        <f t="shared" si="51"/>
        <v>0</v>
      </c>
      <c r="I129" s="160"/>
      <c r="J129" s="161" t="str">
        <f t="array" ref="J129">IF(ISERROR(G129/I129),"",G129/I129)</f>
        <v/>
      </c>
      <c r="K129" s="162">
        <f t="array" ref="K129">IF(ISERROR(G129/L129),"",G129/L129)</f>
        <v>0</v>
      </c>
      <c r="L129" s="160">
        <v>4</v>
      </c>
      <c r="M129" s="140">
        <f t="shared" si="52"/>
        <v>0</v>
      </c>
      <c r="N129" s="161">
        <f t="shared" si="53"/>
        <v>0</v>
      </c>
      <c r="O129" s="430"/>
      <c r="P129" s="430"/>
      <c r="Q129" s="430"/>
      <c r="R129" s="430"/>
      <c r="S129" s="430"/>
      <c r="T129" s="430"/>
      <c r="U129" s="430"/>
      <c r="V129" s="163">
        <f t="shared" si="54"/>
        <v>0</v>
      </c>
      <c r="W129" s="164" t="str">
        <f t="shared" si="49"/>
        <v/>
      </c>
      <c r="X129" s="163"/>
      <c r="Y129" s="163"/>
      <c r="Z129" s="163"/>
      <c r="AA129" s="163"/>
    </row>
    <row r="130" spans="1:27" ht="20.100000000000001" hidden="1" customHeight="1">
      <c r="A130" s="172">
        <v>200904</v>
      </c>
      <c r="B130" s="174" t="s">
        <v>239</v>
      </c>
      <c r="C130" s="434" t="s">
        <v>219</v>
      </c>
      <c r="D130" s="139">
        <v>5.03</v>
      </c>
      <c r="E130" s="139"/>
      <c r="F130" s="158"/>
      <c r="G130" s="159"/>
      <c r="H130" s="438">
        <f t="shared" si="51"/>
        <v>0</v>
      </c>
      <c r="I130" s="160"/>
      <c r="J130" s="161" t="str">
        <f t="array" ref="J130">IF(ISERROR(G130/I130),"",G130/I130)</f>
        <v/>
      </c>
      <c r="K130" s="162" t="str">
        <f t="array" ref="K130">IF(ISERROR(G130/L130),"",G130/L130)</f>
        <v/>
      </c>
      <c r="L130" s="160"/>
      <c r="M130" s="140" t="str">
        <f t="shared" si="52"/>
        <v/>
      </c>
      <c r="N130" s="161">
        <f t="shared" si="53"/>
        <v>0</v>
      </c>
      <c r="O130" s="430"/>
      <c r="P130" s="430"/>
      <c r="Q130" s="430"/>
      <c r="R130" s="430"/>
      <c r="S130" s="430"/>
      <c r="T130" s="430"/>
      <c r="U130" s="430"/>
      <c r="V130" s="163">
        <f t="shared" si="54"/>
        <v>0</v>
      </c>
      <c r="W130" s="164" t="str">
        <f t="shared" si="49"/>
        <v/>
      </c>
      <c r="X130" s="163"/>
      <c r="Y130" s="163"/>
      <c r="Z130" s="163"/>
      <c r="AA130" s="163"/>
    </row>
    <row r="131" spans="1:27" ht="20.100000000000001" hidden="1" customHeight="1">
      <c r="A131" s="172">
        <v>200905</v>
      </c>
      <c r="B131" s="174" t="s">
        <v>239</v>
      </c>
      <c r="C131" s="434" t="s">
        <v>210</v>
      </c>
      <c r="D131" s="139">
        <v>5.03</v>
      </c>
      <c r="E131" s="139"/>
      <c r="F131" s="158"/>
      <c r="G131" s="159"/>
      <c r="H131" s="438">
        <f t="shared" si="51"/>
        <v>0</v>
      </c>
      <c r="I131" s="160"/>
      <c r="J131" s="161" t="str">
        <f t="array" ref="J131">IF(ISERROR(G131/I131),"",G131/I131)</f>
        <v/>
      </c>
      <c r="K131" s="162" t="str">
        <f t="array" ref="K131">IF(ISERROR(G131/L131),"",G131/L131)</f>
        <v/>
      </c>
      <c r="L131" s="160"/>
      <c r="M131" s="140" t="str">
        <f t="shared" si="52"/>
        <v/>
      </c>
      <c r="N131" s="161">
        <f t="shared" si="53"/>
        <v>0</v>
      </c>
      <c r="O131" s="430"/>
      <c r="P131" s="430"/>
      <c r="Q131" s="430"/>
      <c r="R131" s="430"/>
      <c r="S131" s="430"/>
      <c r="T131" s="430"/>
      <c r="U131" s="430"/>
      <c r="V131" s="163">
        <f t="shared" si="54"/>
        <v>0</v>
      </c>
      <c r="W131" s="164" t="str">
        <f t="shared" si="49"/>
        <v/>
      </c>
      <c r="X131" s="163"/>
      <c r="Y131" s="163"/>
      <c r="Z131" s="163"/>
      <c r="AA131" s="163"/>
    </row>
    <row r="132" spans="1:27" ht="20.100000000000001" hidden="1" customHeight="1">
      <c r="A132" s="172">
        <v>200904</v>
      </c>
      <c r="B132" s="174" t="s">
        <v>239</v>
      </c>
      <c r="C132" s="434" t="s">
        <v>193</v>
      </c>
      <c r="D132" s="139">
        <v>5.03</v>
      </c>
      <c r="E132" s="139"/>
      <c r="F132" s="158"/>
      <c r="G132" s="159"/>
      <c r="H132" s="438">
        <f t="shared" si="51"/>
        <v>0</v>
      </c>
      <c r="I132" s="160"/>
      <c r="J132" s="161" t="str">
        <f t="array" ref="J132">IF(ISERROR(G132/I132),"",G132/I132)</f>
        <v/>
      </c>
      <c r="K132" s="162" t="str">
        <f t="array" ref="K132">IF(ISERROR(G132/L132),"",G132/L132)</f>
        <v/>
      </c>
      <c r="L132" s="160"/>
      <c r="M132" s="140" t="str">
        <f t="shared" si="52"/>
        <v/>
      </c>
      <c r="N132" s="161">
        <f t="shared" si="53"/>
        <v>0</v>
      </c>
      <c r="O132" s="430"/>
      <c r="P132" s="430"/>
      <c r="Q132" s="430"/>
      <c r="R132" s="430"/>
      <c r="S132" s="430"/>
      <c r="T132" s="430"/>
      <c r="U132" s="430"/>
      <c r="V132" s="163">
        <f t="shared" si="54"/>
        <v>0</v>
      </c>
      <c r="W132" s="164" t="str">
        <f t="shared" si="49"/>
        <v/>
      </c>
      <c r="X132" s="163"/>
      <c r="Y132" s="163"/>
      <c r="Z132" s="163"/>
      <c r="AA132" s="163"/>
    </row>
    <row r="133" spans="1:27" ht="20.100000000000001" hidden="1" customHeight="1">
      <c r="A133" s="172">
        <v>200904</v>
      </c>
      <c r="B133" s="174" t="s">
        <v>239</v>
      </c>
      <c r="C133" s="434" t="s">
        <v>238</v>
      </c>
      <c r="D133" s="139">
        <v>5.03</v>
      </c>
      <c r="E133" s="139"/>
      <c r="F133" s="158"/>
      <c r="G133" s="159"/>
      <c r="H133" s="438">
        <f t="shared" si="51"/>
        <v>0</v>
      </c>
      <c r="I133" s="160"/>
      <c r="J133" s="161" t="str">
        <f t="array" ref="J133">IF(ISERROR(G133/I133),"",G133/I133)</f>
        <v/>
      </c>
      <c r="K133" s="162" t="str">
        <f t="array" ref="K133">IF(ISERROR(G133/L133),"",G133/L133)</f>
        <v/>
      </c>
      <c r="L133" s="160"/>
      <c r="M133" s="140" t="str">
        <f t="shared" si="52"/>
        <v/>
      </c>
      <c r="N133" s="161">
        <f t="shared" si="53"/>
        <v>0</v>
      </c>
      <c r="O133" s="430"/>
      <c r="P133" s="430"/>
      <c r="Q133" s="430"/>
      <c r="R133" s="430"/>
      <c r="S133" s="430"/>
      <c r="T133" s="430"/>
      <c r="U133" s="430"/>
      <c r="V133" s="163">
        <f t="shared" si="54"/>
        <v>0</v>
      </c>
      <c r="W133" s="164" t="str">
        <f t="shared" si="49"/>
        <v/>
      </c>
      <c r="X133" s="163"/>
      <c r="Y133" s="163"/>
      <c r="Z133" s="163"/>
      <c r="AA133" s="163"/>
    </row>
    <row r="134" spans="1:27" ht="20.100000000000001" hidden="1" customHeight="1">
      <c r="A134" s="172">
        <v>200908</v>
      </c>
      <c r="B134" s="174" t="s">
        <v>239</v>
      </c>
      <c r="C134" s="434" t="s">
        <v>206</v>
      </c>
      <c r="D134" s="139">
        <v>5.03</v>
      </c>
      <c r="E134" s="139"/>
      <c r="F134" s="158"/>
      <c r="G134" s="159"/>
      <c r="H134" s="438">
        <f t="shared" si="51"/>
        <v>0</v>
      </c>
      <c r="I134" s="160"/>
      <c r="J134" s="161" t="str">
        <f t="array" ref="J134">IF(ISERROR(G134/I134),"",G134/I134)</f>
        <v/>
      </c>
      <c r="K134" s="162" t="str">
        <f t="array" ref="K134">IF(ISERROR(G134/L134),"",G134/L134)</f>
        <v/>
      </c>
      <c r="L134" s="160"/>
      <c r="M134" s="140" t="str">
        <f t="shared" si="52"/>
        <v/>
      </c>
      <c r="N134" s="161">
        <f t="shared" si="53"/>
        <v>0</v>
      </c>
      <c r="O134" s="430"/>
      <c r="P134" s="430"/>
      <c r="Q134" s="430"/>
      <c r="R134" s="430"/>
      <c r="S134" s="430"/>
      <c r="T134" s="430"/>
      <c r="U134" s="430"/>
      <c r="V134" s="163">
        <f t="shared" si="54"/>
        <v>0</v>
      </c>
      <c r="W134" s="164" t="str">
        <f t="shared" si="49"/>
        <v/>
      </c>
      <c r="X134" s="163"/>
      <c r="Y134" s="163"/>
      <c r="Z134" s="163"/>
      <c r="AA134" s="163"/>
    </row>
    <row r="135" spans="1:27" ht="20.100000000000001" hidden="1" customHeight="1">
      <c r="A135" s="165">
        <v>200096</v>
      </c>
      <c r="B135" s="166" t="s">
        <v>240</v>
      </c>
      <c r="C135" s="157" t="s">
        <v>211</v>
      </c>
      <c r="D135" s="139">
        <v>5.0599999999999996</v>
      </c>
      <c r="E135" s="139"/>
      <c r="F135" s="158"/>
      <c r="G135" s="159"/>
      <c r="H135" s="438">
        <f t="shared" si="51"/>
        <v>0</v>
      </c>
      <c r="I135" s="160"/>
      <c r="J135" s="161" t="str">
        <f t="array" ref="J135">IF(ISERROR(G135/I135),"",G135/I135)</f>
        <v/>
      </c>
      <c r="K135" s="162">
        <f t="array" ref="K135">IF(ISERROR(G135/L135),"",G135/L135)</f>
        <v>0</v>
      </c>
      <c r="L135" s="160">
        <v>25</v>
      </c>
      <c r="M135" s="140">
        <f t="shared" si="52"/>
        <v>0</v>
      </c>
      <c r="N135" s="161">
        <f t="shared" si="53"/>
        <v>0</v>
      </c>
      <c r="O135" s="430"/>
      <c r="P135" s="430"/>
      <c r="Q135" s="430"/>
      <c r="R135" s="430"/>
      <c r="S135" s="430"/>
      <c r="T135" s="430"/>
      <c r="U135" s="430"/>
      <c r="V135" s="163">
        <f t="shared" si="54"/>
        <v>0</v>
      </c>
      <c r="W135" s="164" t="str">
        <f t="shared" si="49"/>
        <v/>
      </c>
      <c r="X135" s="163"/>
      <c r="Y135" s="163"/>
      <c r="Z135" s="163"/>
      <c r="AA135" s="163"/>
    </row>
    <row r="136" spans="1:27" ht="20.100000000000001" hidden="1" customHeight="1">
      <c r="A136" s="165">
        <v>200097</v>
      </c>
      <c r="B136" s="166" t="s">
        <v>240</v>
      </c>
      <c r="C136" s="157" t="s">
        <v>236</v>
      </c>
      <c r="D136" s="139">
        <v>5.0599999999999996</v>
      </c>
      <c r="E136" s="139"/>
      <c r="F136" s="158"/>
      <c r="G136" s="159"/>
      <c r="H136" s="438">
        <f t="shared" si="51"/>
        <v>0</v>
      </c>
      <c r="I136" s="160"/>
      <c r="J136" s="161" t="str">
        <f t="array" ref="J136">IF(ISERROR(G136/I136),"",G136/I136)</f>
        <v/>
      </c>
      <c r="K136" s="162">
        <f t="array" ref="K136">IF(ISERROR(G136/L136),"",G136/L136)</f>
        <v>0</v>
      </c>
      <c r="L136" s="160">
        <v>23</v>
      </c>
      <c r="M136" s="140">
        <f t="shared" si="52"/>
        <v>0</v>
      </c>
      <c r="N136" s="161">
        <f t="shared" si="53"/>
        <v>0</v>
      </c>
      <c r="O136" s="430"/>
      <c r="P136" s="430"/>
      <c r="Q136" s="430"/>
      <c r="R136" s="430"/>
      <c r="S136" s="430"/>
      <c r="T136" s="430"/>
      <c r="U136" s="430"/>
      <c r="V136" s="163">
        <f t="shared" si="54"/>
        <v>0</v>
      </c>
      <c r="W136" s="164" t="str">
        <f t="shared" si="49"/>
        <v/>
      </c>
      <c r="X136" s="163"/>
      <c r="Y136" s="163"/>
      <c r="Z136" s="163"/>
      <c r="AA136" s="163"/>
    </row>
    <row r="137" spans="1:27" ht="20.100000000000001" hidden="1" customHeight="1">
      <c r="A137" s="465" t="s">
        <v>241</v>
      </c>
      <c r="B137" s="466"/>
      <c r="C137" s="436" t="s">
        <v>209</v>
      </c>
      <c r="D137" s="177"/>
      <c r="E137" s="177"/>
      <c r="F137" s="178"/>
      <c r="G137" s="179">
        <f>SUM(G122:G136)</f>
        <v>0</v>
      </c>
      <c r="H137" s="180">
        <f>SUM(H122:H136)</f>
        <v>0</v>
      </c>
      <c r="I137" s="180">
        <f>SUM(I122:I136)</f>
        <v>0</v>
      </c>
      <c r="J137" s="161" t="str">
        <f t="array" ref="J137">IF(ISERROR(G137/I137),"",G137/I137)</f>
        <v/>
      </c>
      <c r="K137" s="180">
        <f>SUM(K122:K136)</f>
        <v>0</v>
      </c>
      <c r="L137" s="181"/>
      <c r="M137" s="185">
        <f>SUM(M122:M136)</f>
        <v>0</v>
      </c>
      <c r="N137" s="180">
        <f>SUM(N122:N136)</f>
        <v>0</v>
      </c>
      <c r="O137" s="182">
        <f>SUM(O122:O136)</f>
        <v>0</v>
      </c>
      <c r="P137" s="182">
        <f>SUM(P122:P136)</f>
        <v>0</v>
      </c>
      <c r="Q137" s="182">
        <f>SUM(Q122:Q136)</f>
        <v>0</v>
      </c>
      <c r="R137" s="182"/>
      <c r="S137" s="182">
        <f>SUM(S122:S136)</f>
        <v>0</v>
      </c>
      <c r="T137" s="182">
        <f>SUM(T122:T136)</f>
        <v>0</v>
      </c>
      <c r="U137" s="182">
        <f>SUM(U122:U136)</f>
        <v>0</v>
      </c>
      <c r="V137" s="183">
        <f>SUM(V122:V136)</f>
        <v>0</v>
      </c>
      <c r="W137" s="164" t="str">
        <f t="shared" si="49"/>
        <v/>
      </c>
      <c r="X137" s="183">
        <f>SUM(X122:X136)</f>
        <v>0</v>
      </c>
      <c r="Y137" s="183">
        <f>SUM(Y122:Y136)</f>
        <v>0</v>
      </c>
      <c r="Z137" s="183">
        <f>SUM(Z122:Z136)</f>
        <v>0</v>
      </c>
      <c r="AA137" s="183">
        <f>SUM(AA122:AA136)</f>
        <v>0</v>
      </c>
    </row>
    <row r="138" spans="1:27" ht="20.100000000000001" hidden="1" customHeight="1">
      <c r="A138" s="165">
        <v>200544</v>
      </c>
      <c r="B138" s="166" t="s">
        <v>242</v>
      </c>
      <c r="C138" s="157" t="s">
        <v>186</v>
      </c>
      <c r="D138" s="139">
        <v>5.04</v>
      </c>
      <c r="E138" s="139"/>
      <c r="F138" s="158"/>
      <c r="G138" s="159"/>
      <c r="H138" s="438">
        <f t="shared" ref="H138:H142" si="55">D138*G138</f>
        <v>0</v>
      </c>
      <c r="I138" s="160"/>
      <c r="J138" s="161" t="str">
        <f t="array" ref="J138">IF(ISERROR(G138/I138),"",G138/I138)</f>
        <v/>
      </c>
      <c r="K138" s="162">
        <f t="array" ref="K138">IF(ISERROR(G138/L138),"",G138/L138)</f>
        <v>0</v>
      </c>
      <c r="L138" s="160">
        <v>22</v>
      </c>
      <c r="M138" s="140">
        <f t="shared" ref="M138:M142" si="56">IF(ISERROR(I138-K138),"",I138-K138)</f>
        <v>0</v>
      </c>
      <c r="N138" s="161">
        <f t="shared" ref="N138:N142" si="57">SUM(O138:U138)</f>
        <v>0</v>
      </c>
      <c r="O138" s="430"/>
      <c r="P138" s="430"/>
      <c r="Q138" s="430"/>
      <c r="R138" s="430"/>
      <c r="S138" s="430"/>
      <c r="T138" s="430"/>
      <c r="U138" s="430"/>
      <c r="V138" s="163">
        <f t="shared" ref="V138:V142" si="58">SUM(X138:AA138)</f>
        <v>0</v>
      </c>
      <c r="W138" s="164" t="str">
        <f t="shared" si="49"/>
        <v/>
      </c>
      <c r="X138" s="163"/>
      <c r="Y138" s="163"/>
      <c r="Z138" s="163"/>
      <c r="AA138" s="163"/>
    </row>
    <row r="139" spans="1:27" ht="20.100000000000001" hidden="1" customHeight="1">
      <c r="A139" s="165">
        <v>200545</v>
      </c>
      <c r="B139" s="166" t="s">
        <v>242</v>
      </c>
      <c r="C139" s="157" t="s">
        <v>193</v>
      </c>
      <c r="D139" s="139">
        <v>5.04</v>
      </c>
      <c r="E139" s="139"/>
      <c r="F139" s="158"/>
      <c r="G139" s="159"/>
      <c r="H139" s="438">
        <f t="shared" si="55"/>
        <v>0</v>
      </c>
      <c r="I139" s="160"/>
      <c r="J139" s="161" t="str">
        <f t="array" ref="J139">IF(ISERROR(G139/I139),"",G139/I139)</f>
        <v/>
      </c>
      <c r="K139" s="162">
        <f t="array" ref="K139">IF(ISERROR(G139/L139),"",G139/L139)</f>
        <v>0</v>
      </c>
      <c r="L139" s="160">
        <v>22</v>
      </c>
      <c r="M139" s="140">
        <f t="shared" si="56"/>
        <v>0</v>
      </c>
      <c r="N139" s="161">
        <f t="shared" si="57"/>
        <v>0</v>
      </c>
      <c r="O139" s="430"/>
      <c r="P139" s="430"/>
      <c r="Q139" s="430"/>
      <c r="R139" s="430"/>
      <c r="S139" s="430"/>
      <c r="T139" s="430"/>
      <c r="U139" s="430"/>
      <c r="V139" s="163">
        <f t="shared" si="58"/>
        <v>0</v>
      </c>
      <c r="W139" s="164" t="str">
        <f t="shared" si="49"/>
        <v/>
      </c>
      <c r="X139" s="163"/>
      <c r="Y139" s="163"/>
      <c r="Z139" s="163"/>
      <c r="AA139" s="163"/>
    </row>
    <row r="140" spans="1:27" ht="20.100000000000001" hidden="1" customHeight="1">
      <c r="A140" s="165">
        <v>200546</v>
      </c>
      <c r="B140" s="166" t="s">
        <v>242</v>
      </c>
      <c r="C140" s="157" t="s">
        <v>211</v>
      </c>
      <c r="D140" s="139">
        <v>5.04</v>
      </c>
      <c r="E140" s="139"/>
      <c r="F140" s="158"/>
      <c r="G140" s="159"/>
      <c r="H140" s="438">
        <f t="shared" si="55"/>
        <v>0</v>
      </c>
      <c r="I140" s="160"/>
      <c r="J140" s="161" t="str">
        <f t="array" ref="J140">IF(ISERROR(G140/I140),"",G140/I140)</f>
        <v/>
      </c>
      <c r="K140" s="162">
        <f t="array" ref="K140">IF(ISERROR(G140/L140),"",G140/L140)</f>
        <v>0</v>
      </c>
      <c r="L140" s="160">
        <v>22</v>
      </c>
      <c r="M140" s="140">
        <f t="shared" si="56"/>
        <v>0</v>
      </c>
      <c r="N140" s="161">
        <f t="shared" si="57"/>
        <v>0</v>
      </c>
      <c r="O140" s="430"/>
      <c r="P140" s="430"/>
      <c r="Q140" s="430"/>
      <c r="R140" s="430"/>
      <c r="S140" s="430"/>
      <c r="T140" s="430"/>
      <c r="U140" s="430"/>
      <c r="V140" s="163">
        <f t="shared" si="58"/>
        <v>0</v>
      </c>
      <c r="W140" s="164" t="str">
        <f t="shared" si="49"/>
        <v/>
      </c>
      <c r="X140" s="163"/>
      <c r="Y140" s="163"/>
      <c r="Z140" s="163"/>
      <c r="AA140" s="163"/>
    </row>
    <row r="141" spans="1:27" ht="20.100000000000001" hidden="1" customHeight="1">
      <c r="A141" s="165">
        <v>200547</v>
      </c>
      <c r="B141" s="166" t="s">
        <v>242</v>
      </c>
      <c r="C141" s="157" t="s">
        <v>202</v>
      </c>
      <c r="D141" s="139">
        <v>5.04</v>
      </c>
      <c r="E141" s="139"/>
      <c r="F141" s="158"/>
      <c r="G141" s="159"/>
      <c r="H141" s="438">
        <f t="shared" si="55"/>
        <v>0</v>
      </c>
      <c r="I141" s="160"/>
      <c r="J141" s="161" t="str">
        <f t="array" ref="J141">IF(ISERROR(G141/I141),"",G141/I141)</f>
        <v/>
      </c>
      <c r="K141" s="162">
        <f t="array" ref="K141">IF(ISERROR(G141/L141),"",G141/L141)</f>
        <v>0</v>
      </c>
      <c r="L141" s="160">
        <v>22</v>
      </c>
      <c r="M141" s="140">
        <f t="shared" si="56"/>
        <v>0</v>
      </c>
      <c r="N141" s="161">
        <f t="shared" si="57"/>
        <v>0</v>
      </c>
      <c r="O141" s="430"/>
      <c r="P141" s="430"/>
      <c r="Q141" s="430"/>
      <c r="R141" s="430"/>
      <c r="S141" s="430"/>
      <c r="T141" s="430"/>
      <c r="U141" s="430"/>
      <c r="V141" s="163">
        <f t="shared" si="58"/>
        <v>0</v>
      </c>
      <c r="W141" s="164" t="str">
        <f t="shared" si="49"/>
        <v/>
      </c>
      <c r="X141" s="163"/>
      <c r="Y141" s="163"/>
      <c r="Z141" s="163"/>
      <c r="AA141" s="163"/>
    </row>
    <row r="142" spans="1:27" ht="20.100000000000001" hidden="1" customHeight="1">
      <c r="A142" s="165">
        <v>200548</v>
      </c>
      <c r="B142" s="166" t="s">
        <v>242</v>
      </c>
      <c r="C142" s="157" t="s">
        <v>243</v>
      </c>
      <c r="D142" s="139">
        <v>5.04</v>
      </c>
      <c r="E142" s="139"/>
      <c r="F142" s="158"/>
      <c r="G142" s="159"/>
      <c r="H142" s="438">
        <f t="shared" si="55"/>
        <v>0</v>
      </c>
      <c r="I142" s="160"/>
      <c r="J142" s="161" t="str">
        <f t="array" ref="J142">IF(ISERROR(G142/I142),"",G142/I142)</f>
        <v/>
      </c>
      <c r="K142" s="162">
        <f t="array" ref="K142">IF(ISERROR(G142/L142),"",G142/L142)</f>
        <v>0</v>
      </c>
      <c r="L142" s="160">
        <v>22</v>
      </c>
      <c r="M142" s="140">
        <f t="shared" si="56"/>
        <v>0</v>
      </c>
      <c r="N142" s="161">
        <f t="shared" si="57"/>
        <v>0</v>
      </c>
      <c r="O142" s="430"/>
      <c r="P142" s="430"/>
      <c r="Q142" s="430"/>
      <c r="R142" s="430"/>
      <c r="S142" s="430"/>
      <c r="T142" s="430"/>
      <c r="U142" s="430"/>
      <c r="V142" s="163">
        <f t="shared" si="58"/>
        <v>0</v>
      </c>
      <c r="W142" s="164" t="str">
        <f t="shared" si="49"/>
        <v/>
      </c>
      <c r="X142" s="163"/>
      <c r="Y142" s="163"/>
      <c r="Z142" s="163"/>
      <c r="AA142" s="163"/>
    </row>
    <row r="143" spans="1:27" ht="20.100000000000001" hidden="1" customHeight="1">
      <c r="A143" s="165">
        <v>201407</v>
      </c>
      <c r="B143" s="166" t="s">
        <v>475</v>
      </c>
      <c r="C143" s="232" t="s">
        <v>477</v>
      </c>
      <c r="D143" s="139">
        <v>5.04</v>
      </c>
      <c r="E143" s="139"/>
      <c r="F143" s="158"/>
      <c r="G143" s="159"/>
      <c r="H143" s="438"/>
      <c r="I143" s="160"/>
      <c r="J143" s="161"/>
      <c r="K143" s="162"/>
      <c r="L143" s="160"/>
      <c r="M143" s="140"/>
      <c r="N143" s="161"/>
      <c r="O143" s="430"/>
      <c r="P143" s="430"/>
      <c r="Q143" s="430"/>
      <c r="R143" s="430"/>
      <c r="S143" s="430"/>
      <c r="T143" s="430"/>
      <c r="U143" s="430"/>
      <c r="V143" s="163"/>
      <c r="W143" s="164"/>
      <c r="X143" s="163"/>
      <c r="Y143" s="163"/>
      <c r="Z143" s="163"/>
      <c r="AA143" s="163"/>
    </row>
    <row r="144" spans="1:27" ht="20.100000000000001" hidden="1" customHeight="1">
      <c r="A144" s="165">
        <v>200549</v>
      </c>
      <c r="B144" s="166" t="s">
        <v>242</v>
      </c>
      <c r="C144" s="157" t="s">
        <v>188</v>
      </c>
      <c r="D144" s="139">
        <v>5.04</v>
      </c>
      <c r="E144" s="139"/>
      <c r="F144" s="158"/>
      <c r="G144" s="159"/>
      <c r="H144" s="438">
        <f t="shared" ref="H144" si="59">D144*G144</f>
        <v>0</v>
      </c>
      <c r="I144" s="160"/>
      <c r="J144" s="161" t="str">
        <f t="array" ref="J144">IF(ISERROR(G144/I144),"",G144/I144)</f>
        <v/>
      </c>
      <c r="K144" s="162">
        <f t="array" ref="K144">IF(ISERROR(G144/L144),"",G144/L144)</f>
        <v>0</v>
      </c>
      <c r="L144" s="160">
        <v>22</v>
      </c>
      <c r="M144" s="140">
        <f t="shared" ref="M144" si="60">IF(ISERROR(I144-K144),"",I144-K144)</f>
        <v>0</v>
      </c>
      <c r="N144" s="161">
        <f t="shared" ref="N144" si="61">SUM(O144:U144)</f>
        <v>0</v>
      </c>
      <c r="O144" s="430"/>
      <c r="P144" s="430"/>
      <c r="Q144" s="430"/>
      <c r="R144" s="430"/>
      <c r="S144" s="430"/>
      <c r="T144" s="430"/>
      <c r="U144" s="430"/>
      <c r="V144" s="163">
        <f t="shared" ref="V144" si="62">SUM(X144:AA144)</f>
        <v>0</v>
      </c>
      <c r="W144" s="164" t="str">
        <f t="shared" ref="W144:W149" si="63">IF(ISERROR(V144/G144),"",V144/G144)</f>
        <v/>
      </c>
      <c r="X144" s="163"/>
      <c r="Y144" s="163"/>
      <c r="Z144" s="163"/>
      <c r="AA144" s="163"/>
    </row>
    <row r="145" spans="1:27" ht="20.100000000000001" hidden="1" customHeight="1">
      <c r="A145" s="465" t="s">
        <v>244</v>
      </c>
      <c r="B145" s="466"/>
      <c r="C145" s="436" t="s">
        <v>209</v>
      </c>
      <c r="D145" s="177"/>
      <c r="E145" s="177"/>
      <c r="F145" s="178"/>
      <c r="G145" s="179">
        <f>SUM(G138:G144)</f>
        <v>0</v>
      </c>
      <c r="H145" s="180">
        <f>SUM(H138:H144)</f>
        <v>0</v>
      </c>
      <c r="I145" s="180">
        <f>SUM(I138:I144)</f>
        <v>0</v>
      </c>
      <c r="J145" s="161" t="str">
        <f t="array" ref="J145">IF(ISERROR(G145/I145),"",G145/I145)</f>
        <v/>
      </c>
      <c r="K145" s="180">
        <f>SUM(K138:K144)</f>
        <v>0</v>
      </c>
      <c r="L145" s="181"/>
      <c r="M145" s="185">
        <f>SUM(M138:M144)</f>
        <v>0</v>
      </c>
      <c r="N145" s="180">
        <f>SUM(N138:N144)</f>
        <v>0</v>
      </c>
      <c r="O145" s="182">
        <f>SUM(O138:O144)</f>
        <v>0</v>
      </c>
      <c r="P145" s="182">
        <f>SUM(P138:P144)</f>
        <v>0</v>
      </c>
      <c r="Q145" s="182">
        <f>SUM(Q138:Q144)</f>
        <v>0</v>
      </c>
      <c r="R145" s="182"/>
      <c r="S145" s="182">
        <f>SUM(S138:S144)</f>
        <v>0</v>
      </c>
      <c r="T145" s="182">
        <f>SUM(T138:T144)</f>
        <v>0</v>
      </c>
      <c r="U145" s="182">
        <f>SUM(U138:U144)</f>
        <v>0</v>
      </c>
      <c r="V145" s="183">
        <f>SUM(V138:V144)</f>
        <v>0</v>
      </c>
      <c r="W145" s="164" t="str">
        <f t="shared" si="63"/>
        <v/>
      </c>
      <c r="X145" s="183">
        <f>SUM(X138:X144)</f>
        <v>0</v>
      </c>
      <c r="Y145" s="183">
        <f>SUM(Y138:Y144)</f>
        <v>0</v>
      </c>
      <c r="Z145" s="183">
        <f>SUM(Z138:Z144)</f>
        <v>0</v>
      </c>
      <c r="AA145" s="183">
        <f>SUM(AA138:AA144)</f>
        <v>0</v>
      </c>
    </row>
    <row r="146" spans="1:27" ht="20.100000000000001" hidden="1" customHeight="1">
      <c r="A146" s="157">
        <v>200112</v>
      </c>
      <c r="B146" s="175" t="s">
        <v>245</v>
      </c>
      <c r="C146" s="429"/>
      <c r="D146" s="139">
        <v>3.65</v>
      </c>
      <c r="E146" s="139"/>
      <c r="F146" s="189"/>
      <c r="G146" s="159"/>
      <c r="H146" s="438">
        <f t="shared" ref="H146:H149" si="64">D146*G146</f>
        <v>0</v>
      </c>
      <c r="I146" s="160"/>
      <c r="J146" s="161" t="str">
        <f t="array" ref="J146">IF(ISERROR(G146/I146),"",G146/I146)</f>
        <v/>
      </c>
      <c r="K146" s="438">
        <f t="array" ref="K146">IF(ISERROR(G146/L146),"",G146/L146)</f>
        <v>0</v>
      </c>
      <c r="L146" s="160">
        <v>5</v>
      </c>
      <c r="M146" s="140">
        <f t="shared" ref="M146:M149" si="65">IF(ISERROR(I146-K146),"",I146-K146)</f>
        <v>0</v>
      </c>
      <c r="N146" s="161">
        <f t="shared" ref="N146:N149" si="66">SUM(O146:U146)</f>
        <v>0</v>
      </c>
      <c r="O146" s="430"/>
      <c r="P146" s="430"/>
      <c r="Q146" s="430"/>
      <c r="R146" s="430"/>
      <c r="S146" s="430"/>
      <c r="T146" s="430"/>
      <c r="U146" s="430"/>
      <c r="V146" s="163">
        <f t="shared" ref="V146:V149" si="67">SUM(X146:AA146)</f>
        <v>0</v>
      </c>
      <c r="W146" s="164" t="str">
        <f t="shared" si="63"/>
        <v/>
      </c>
      <c r="X146" s="163"/>
      <c r="Y146" s="163"/>
      <c r="Z146" s="163"/>
      <c r="AA146" s="163"/>
    </row>
    <row r="147" spans="1:27" ht="20.100000000000001" hidden="1" customHeight="1">
      <c r="A147" s="157">
        <v>200116</v>
      </c>
      <c r="B147" s="175" t="s">
        <v>246</v>
      </c>
      <c r="C147" s="429"/>
      <c r="D147" s="139">
        <v>6.58</v>
      </c>
      <c r="E147" s="139"/>
      <c r="F147" s="158"/>
      <c r="G147" s="159"/>
      <c r="H147" s="438">
        <f t="shared" si="64"/>
        <v>0</v>
      </c>
      <c r="I147" s="160"/>
      <c r="J147" s="161" t="str">
        <f t="array" ref="J147">IF(ISERROR(G147/I147),"",G147/I147)</f>
        <v/>
      </c>
      <c r="K147" s="162">
        <f t="array" ref="K147">IF(ISERROR(G147/L147),"",G147/L147)</f>
        <v>0</v>
      </c>
      <c r="L147" s="160">
        <v>5</v>
      </c>
      <c r="M147" s="140">
        <f t="shared" si="65"/>
        <v>0</v>
      </c>
      <c r="N147" s="161">
        <f t="shared" si="66"/>
        <v>0</v>
      </c>
      <c r="O147" s="430"/>
      <c r="P147" s="430"/>
      <c r="Q147" s="430"/>
      <c r="R147" s="430"/>
      <c r="S147" s="430"/>
      <c r="T147" s="430"/>
      <c r="U147" s="430"/>
      <c r="V147" s="163">
        <f t="shared" si="67"/>
        <v>0</v>
      </c>
      <c r="W147" s="164" t="str">
        <f t="shared" si="63"/>
        <v/>
      </c>
      <c r="X147" s="163"/>
      <c r="Y147" s="163"/>
      <c r="Z147" s="163"/>
      <c r="AA147" s="163"/>
    </row>
    <row r="148" spans="1:27" ht="20.100000000000001" hidden="1" customHeight="1">
      <c r="A148" s="157">
        <v>200120</v>
      </c>
      <c r="B148" s="175" t="s">
        <v>247</v>
      </c>
      <c r="C148" s="429"/>
      <c r="D148" s="139">
        <v>7.8</v>
      </c>
      <c r="E148" s="139"/>
      <c r="F148" s="158"/>
      <c r="G148" s="159"/>
      <c r="H148" s="438">
        <f t="shared" si="64"/>
        <v>0</v>
      </c>
      <c r="I148" s="160"/>
      <c r="J148" s="161" t="str">
        <f t="array" ref="J148">IF(ISERROR(G148/I148),"",G148/I148)</f>
        <v/>
      </c>
      <c r="K148" s="162">
        <f t="array" ref="K148">IF(ISERROR(G148/L148),"",G148/L148)</f>
        <v>0</v>
      </c>
      <c r="L148" s="160">
        <v>4.5999999999999996</v>
      </c>
      <c r="M148" s="140">
        <f t="shared" si="65"/>
        <v>0</v>
      </c>
      <c r="N148" s="161">
        <f t="shared" si="66"/>
        <v>0</v>
      </c>
      <c r="O148" s="430"/>
      <c r="P148" s="430"/>
      <c r="Q148" s="430"/>
      <c r="R148" s="430"/>
      <c r="S148" s="430"/>
      <c r="T148" s="430"/>
      <c r="U148" s="430"/>
      <c r="V148" s="163">
        <f t="shared" si="67"/>
        <v>0</v>
      </c>
      <c r="W148" s="164" t="str">
        <f t="shared" si="63"/>
        <v/>
      </c>
      <c r="X148" s="163"/>
      <c r="Y148" s="163"/>
      <c r="Z148" s="163"/>
      <c r="AA148" s="163"/>
    </row>
    <row r="149" spans="1:27" ht="20.100000000000001" hidden="1" customHeight="1">
      <c r="A149" s="157">
        <v>200528</v>
      </c>
      <c r="B149" s="175" t="s">
        <v>248</v>
      </c>
      <c r="C149" s="429"/>
      <c r="D149" s="139">
        <v>4.4000000000000004</v>
      </c>
      <c r="E149" s="139"/>
      <c r="F149" s="158"/>
      <c r="G149" s="159"/>
      <c r="H149" s="438">
        <f t="shared" si="64"/>
        <v>0</v>
      </c>
      <c r="I149" s="160"/>
      <c r="J149" s="161" t="str">
        <f t="array" ref="J149">IF(ISERROR(G149/I149),"",G149/I149)</f>
        <v/>
      </c>
      <c r="K149" s="162">
        <f t="array" ref="K149">IF(ISERROR(G149/L149),"",G149/L149)</f>
        <v>0</v>
      </c>
      <c r="L149" s="160">
        <v>5.8</v>
      </c>
      <c r="M149" s="140">
        <f t="shared" si="65"/>
        <v>0</v>
      </c>
      <c r="N149" s="161">
        <f t="shared" si="66"/>
        <v>0</v>
      </c>
      <c r="O149" s="430"/>
      <c r="P149" s="430"/>
      <c r="Q149" s="430"/>
      <c r="R149" s="430"/>
      <c r="S149" s="430"/>
      <c r="T149" s="430"/>
      <c r="U149" s="430"/>
      <c r="V149" s="163">
        <f t="shared" si="67"/>
        <v>0</v>
      </c>
      <c r="W149" s="164" t="str">
        <f t="shared" si="63"/>
        <v/>
      </c>
      <c r="X149" s="163"/>
      <c r="Y149" s="163"/>
      <c r="Z149" s="163"/>
      <c r="AA149" s="163"/>
    </row>
    <row r="150" spans="1:27" ht="20.100000000000001" hidden="1" customHeight="1">
      <c r="A150" s="157">
        <v>201062</v>
      </c>
      <c r="B150" s="158" t="s">
        <v>379</v>
      </c>
      <c r="C150" s="233"/>
      <c r="D150" s="139"/>
      <c r="E150" s="139"/>
      <c r="F150" s="158"/>
      <c r="G150" s="159"/>
      <c r="H150" s="438"/>
      <c r="I150" s="160"/>
      <c r="J150" s="161"/>
      <c r="K150" s="162"/>
      <c r="L150" s="160">
        <v>6</v>
      </c>
      <c r="M150" s="140"/>
      <c r="N150" s="161"/>
      <c r="O150" s="430"/>
      <c r="P150" s="430"/>
      <c r="Q150" s="430"/>
      <c r="R150" s="430"/>
      <c r="S150" s="430"/>
      <c r="T150" s="430"/>
      <c r="U150" s="430"/>
      <c r="V150" s="163"/>
      <c r="W150" s="164"/>
      <c r="X150" s="163"/>
      <c r="Y150" s="163"/>
      <c r="Z150" s="163"/>
      <c r="AA150" s="163"/>
    </row>
    <row r="151" spans="1:27" ht="20.100000000000001" hidden="1" customHeight="1">
      <c r="A151" s="190">
        <v>200298</v>
      </c>
      <c r="B151" s="429" t="s">
        <v>249</v>
      </c>
      <c r="C151" s="429" t="s">
        <v>186</v>
      </c>
      <c r="D151" s="139">
        <v>6.04</v>
      </c>
      <c r="E151" s="139"/>
      <c r="F151" s="158"/>
      <c r="G151" s="159"/>
      <c r="H151" s="438">
        <f t="shared" ref="H151:H152" si="68">D151*G151</f>
        <v>0</v>
      </c>
      <c r="I151" s="160"/>
      <c r="J151" s="161" t="str">
        <f t="array" ref="J151">IF(ISERROR(G151/I151),"",G151/I151)</f>
        <v/>
      </c>
      <c r="K151" s="162">
        <f t="array" ref="K151">IF(ISERROR(G151/L151),"",G151/L151)</f>
        <v>0</v>
      </c>
      <c r="L151" s="160">
        <v>6</v>
      </c>
      <c r="M151" s="140">
        <f t="shared" ref="M151:M152" si="69">IF(ISERROR(I151-K151),"",I151-K151)</f>
        <v>0</v>
      </c>
      <c r="N151" s="161">
        <f t="shared" ref="N151:N152" si="70">SUM(O151:U151)</f>
        <v>0</v>
      </c>
      <c r="O151" s="430"/>
      <c r="P151" s="430"/>
      <c r="Q151" s="430"/>
      <c r="R151" s="430"/>
      <c r="S151" s="430"/>
      <c r="T151" s="430"/>
      <c r="U151" s="430"/>
      <c r="V151" s="163">
        <f t="shared" ref="V151:V152" si="71">SUM(X151:AA151)</f>
        <v>0</v>
      </c>
      <c r="W151" s="164" t="str">
        <f t="shared" ref="W151:W152" si="72">IF(ISERROR(V151/G151),"",V151/G151)</f>
        <v/>
      </c>
      <c r="X151" s="163"/>
      <c r="Y151" s="163"/>
      <c r="Z151" s="163"/>
      <c r="AA151" s="163"/>
    </row>
    <row r="152" spans="1:27" ht="20.100000000000001" hidden="1" customHeight="1">
      <c r="A152" s="190">
        <v>200299</v>
      </c>
      <c r="B152" s="429" t="s">
        <v>249</v>
      </c>
      <c r="C152" s="429" t="s">
        <v>193</v>
      </c>
      <c r="D152" s="139">
        <v>6.04</v>
      </c>
      <c r="E152" s="139"/>
      <c r="F152" s="158"/>
      <c r="G152" s="159"/>
      <c r="H152" s="438">
        <f t="shared" si="68"/>
        <v>0</v>
      </c>
      <c r="I152" s="160"/>
      <c r="J152" s="161" t="str">
        <f t="array" ref="J152">IF(ISERROR(G152/I152),"",G152/I152)</f>
        <v/>
      </c>
      <c r="K152" s="162">
        <f t="array" ref="K152">IF(ISERROR(G152/L152),"",G152/L152)</f>
        <v>0</v>
      </c>
      <c r="L152" s="160">
        <v>6</v>
      </c>
      <c r="M152" s="140">
        <f t="shared" si="69"/>
        <v>0</v>
      </c>
      <c r="N152" s="161">
        <f t="shared" si="70"/>
        <v>0</v>
      </c>
      <c r="O152" s="430"/>
      <c r="P152" s="430"/>
      <c r="Q152" s="430"/>
      <c r="R152" s="430"/>
      <c r="S152" s="430"/>
      <c r="T152" s="430"/>
      <c r="U152" s="430"/>
      <c r="V152" s="163">
        <f t="shared" si="71"/>
        <v>0</v>
      </c>
      <c r="W152" s="164" t="str">
        <f t="shared" si="72"/>
        <v/>
      </c>
      <c r="X152" s="163"/>
      <c r="Y152" s="163"/>
      <c r="Z152" s="163"/>
      <c r="AA152" s="163"/>
    </row>
    <row r="153" spans="1:27" ht="20.100000000000001" hidden="1" customHeight="1">
      <c r="A153" s="190">
        <v>201492</v>
      </c>
      <c r="B153" s="429" t="s">
        <v>479</v>
      </c>
      <c r="C153" s="429" t="s">
        <v>186</v>
      </c>
      <c r="D153" s="139">
        <v>6</v>
      </c>
      <c r="E153" s="139"/>
      <c r="F153" s="158"/>
      <c r="G153" s="159"/>
      <c r="H153" s="438"/>
      <c r="I153" s="160"/>
      <c r="J153" s="161"/>
      <c r="K153" s="162"/>
      <c r="L153" s="160"/>
      <c r="M153" s="140"/>
      <c r="N153" s="161"/>
      <c r="O153" s="430"/>
      <c r="P153" s="430"/>
      <c r="Q153" s="430"/>
      <c r="R153" s="430"/>
      <c r="S153" s="430"/>
      <c r="T153" s="430"/>
      <c r="U153" s="430"/>
      <c r="V153" s="163"/>
      <c r="W153" s="164"/>
      <c r="X153" s="163"/>
      <c r="Y153" s="163"/>
      <c r="Z153" s="163"/>
      <c r="AA153" s="163"/>
    </row>
    <row r="154" spans="1:27" ht="20.100000000000001" hidden="1" customHeight="1">
      <c r="A154" s="190">
        <v>201491</v>
      </c>
      <c r="B154" s="429" t="s">
        <v>479</v>
      </c>
      <c r="C154" s="429" t="s">
        <v>60</v>
      </c>
      <c r="D154" s="139">
        <v>6</v>
      </c>
      <c r="E154" s="139"/>
      <c r="F154" s="158"/>
      <c r="G154" s="159"/>
      <c r="H154" s="438"/>
      <c r="I154" s="160"/>
      <c r="J154" s="161"/>
      <c r="K154" s="162"/>
      <c r="L154" s="160"/>
      <c r="M154" s="140"/>
      <c r="N154" s="161"/>
      <c r="O154" s="430"/>
      <c r="P154" s="430"/>
      <c r="Q154" s="430"/>
      <c r="R154" s="430"/>
      <c r="S154" s="430"/>
      <c r="T154" s="430"/>
      <c r="U154" s="430"/>
      <c r="V154" s="163"/>
      <c r="W154" s="164"/>
      <c r="X154" s="163"/>
      <c r="Y154" s="163"/>
      <c r="Z154" s="163"/>
      <c r="AA154" s="163"/>
    </row>
    <row r="155" spans="1:27" ht="20.100000000000001" hidden="1" customHeight="1">
      <c r="A155" s="190">
        <v>201067</v>
      </c>
      <c r="B155" s="439" t="s">
        <v>368</v>
      </c>
      <c r="C155" s="233" t="s">
        <v>396</v>
      </c>
      <c r="D155" s="139"/>
      <c r="E155" s="139"/>
      <c r="F155" s="158"/>
      <c r="G155" s="159"/>
      <c r="H155" s="438"/>
      <c r="I155" s="160"/>
      <c r="J155" s="161"/>
      <c r="K155" s="162"/>
      <c r="L155" s="160"/>
      <c r="M155" s="140"/>
      <c r="N155" s="161"/>
      <c r="O155" s="430"/>
      <c r="P155" s="430"/>
      <c r="Q155" s="430"/>
      <c r="R155" s="430"/>
      <c r="S155" s="430"/>
      <c r="T155" s="430"/>
      <c r="U155" s="430"/>
      <c r="V155" s="163"/>
      <c r="W155" s="164"/>
      <c r="X155" s="163"/>
      <c r="Y155" s="163"/>
      <c r="Z155" s="163"/>
      <c r="AA155" s="163"/>
    </row>
    <row r="156" spans="1:27" ht="20.100000000000001" hidden="1" customHeight="1">
      <c r="A156" s="157">
        <v>200539</v>
      </c>
      <c r="B156" s="431" t="s">
        <v>250</v>
      </c>
      <c r="C156" s="157"/>
      <c r="D156" s="139">
        <v>7.3</v>
      </c>
      <c r="E156" s="139"/>
      <c r="F156" s="158"/>
      <c r="G156" s="159"/>
      <c r="H156" s="438">
        <f t="shared" ref="H156:H157" si="73">D156*G156</f>
        <v>0</v>
      </c>
      <c r="I156" s="160"/>
      <c r="J156" s="161" t="str">
        <f t="array" ref="J156">IF(ISERROR(G156/I156),"",G156/I156)</f>
        <v/>
      </c>
      <c r="K156" s="162" t="str">
        <f t="array" ref="K156">IF(ISERROR(G156/L156),"",G156/L156)</f>
        <v/>
      </c>
      <c r="L156" s="160"/>
      <c r="M156" s="140" t="str">
        <f t="shared" ref="M156" si="74">IF(ISERROR(I156-K156),"",I156-K156)</f>
        <v/>
      </c>
      <c r="N156" s="161">
        <f t="shared" ref="N156:N157" si="75">SUM(O156:U156)</f>
        <v>0</v>
      </c>
      <c r="O156" s="430"/>
      <c r="P156" s="430"/>
      <c r="Q156" s="430"/>
      <c r="R156" s="430"/>
      <c r="S156" s="430"/>
      <c r="T156" s="430"/>
      <c r="U156" s="430"/>
      <c r="V156" s="163">
        <f t="shared" ref="V156:V157" si="76">SUM(X156:AA156)</f>
        <v>0</v>
      </c>
      <c r="W156" s="164" t="str">
        <f t="shared" ref="W156:W157" si="77">IF(ISERROR(V156/G156),"",V156/G156)</f>
        <v/>
      </c>
      <c r="X156" s="163"/>
      <c r="Y156" s="163"/>
      <c r="Z156" s="163"/>
      <c r="AA156" s="163"/>
    </row>
    <row r="157" spans="1:27" ht="20.100000000000001" hidden="1" customHeight="1">
      <c r="A157" s="157">
        <v>200948</v>
      </c>
      <c r="B157" s="431" t="s">
        <v>251</v>
      </c>
      <c r="C157" s="157"/>
      <c r="D157" s="139">
        <f>78*120/1000</f>
        <v>9.36</v>
      </c>
      <c r="E157" s="139"/>
      <c r="F157" s="158"/>
      <c r="G157" s="159"/>
      <c r="H157" s="438">
        <f t="shared" si="73"/>
        <v>0</v>
      </c>
      <c r="I157" s="160"/>
      <c r="J157" s="161" t="str">
        <f t="array" ref="J157">IF(ISERROR(G157/I157),"",G157/I157)</f>
        <v/>
      </c>
      <c r="K157" s="162" t="str">
        <f t="array" ref="K157">IF(ISERROR(G157/L157),"",G157/L157)</f>
        <v/>
      </c>
      <c r="L157" s="160"/>
      <c r="M157" s="140"/>
      <c r="N157" s="161">
        <f t="shared" si="75"/>
        <v>0</v>
      </c>
      <c r="O157" s="430"/>
      <c r="P157" s="430"/>
      <c r="Q157" s="430"/>
      <c r="R157" s="430"/>
      <c r="S157" s="430"/>
      <c r="T157" s="430"/>
      <c r="U157" s="430"/>
      <c r="V157" s="163">
        <f t="shared" si="76"/>
        <v>0</v>
      </c>
      <c r="W157" s="164" t="str">
        <f t="shared" si="77"/>
        <v/>
      </c>
      <c r="X157" s="163"/>
      <c r="Y157" s="163"/>
      <c r="Z157" s="163"/>
      <c r="AA157" s="163"/>
    </row>
    <row r="158" spans="1:27" ht="20.100000000000001" hidden="1" customHeight="1">
      <c r="A158" s="157">
        <v>201012</v>
      </c>
      <c r="B158" s="253" t="s">
        <v>397</v>
      </c>
      <c r="C158" s="157"/>
      <c r="D158" s="139"/>
      <c r="E158" s="139"/>
      <c r="F158" s="158"/>
      <c r="G158" s="159"/>
      <c r="H158" s="438"/>
      <c r="I158" s="160"/>
      <c r="J158" s="161"/>
      <c r="K158" s="162"/>
      <c r="L158" s="160"/>
      <c r="M158" s="140"/>
      <c r="N158" s="161"/>
      <c r="O158" s="430"/>
      <c r="P158" s="430"/>
      <c r="Q158" s="430"/>
      <c r="R158" s="430"/>
      <c r="S158" s="430"/>
      <c r="T158" s="430"/>
      <c r="U158" s="430"/>
      <c r="V158" s="163"/>
      <c r="W158" s="164"/>
      <c r="X158" s="163"/>
      <c r="Y158" s="163"/>
      <c r="Z158" s="163"/>
      <c r="AA158" s="163"/>
    </row>
    <row r="159" spans="1:27" ht="20.100000000000001" hidden="1" customHeight="1">
      <c r="A159" s="157">
        <v>201010</v>
      </c>
      <c r="B159" s="431" t="s">
        <v>252</v>
      </c>
      <c r="C159" s="157"/>
      <c r="D159" s="139">
        <v>4.5</v>
      </c>
      <c r="E159" s="139"/>
      <c r="F159" s="158"/>
      <c r="G159" s="159"/>
      <c r="H159" s="438"/>
      <c r="I159" s="160"/>
      <c r="J159" s="161"/>
      <c r="K159" s="162"/>
      <c r="L159" s="160"/>
      <c r="M159" s="140"/>
      <c r="N159" s="161"/>
      <c r="O159" s="430"/>
      <c r="P159" s="430"/>
      <c r="Q159" s="430"/>
      <c r="R159" s="430"/>
      <c r="S159" s="430"/>
      <c r="T159" s="430"/>
      <c r="U159" s="430"/>
      <c r="V159" s="163"/>
      <c r="W159" s="164"/>
      <c r="X159" s="163"/>
      <c r="Y159" s="163"/>
      <c r="Z159" s="163"/>
      <c r="AA159" s="163"/>
    </row>
    <row r="160" spans="1:27" ht="20.100000000000001" hidden="1" customHeight="1">
      <c r="A160" s="157">
        <v>201011</v>
      </c>
      <c r="B160" s="431" t="s">
        <v>253</v>
      </c>
      <c r="C160" s="157"/>
      <c r="D160" s="139">
        <v>4.5</v>
      </c>
      <c r="E160" s="139"/>
      <c r="F160" s="158"/>
      <c r="G160" s="159"/>
      <c r="H160" s="438"/>
      <c r="I160" s="160"/>
      <c r="J160" s="161"/>
      <c r="K160" s="162"/>
      <c r="L160" s="160"/>
      <c r="M160" s="140"/>
      <c r="N160" s="161"/>
      <c r="O160" s="430"/>
      <c r="P160" s="430"/>
      <c r="Q160" s="430"/>
      <c r="R160" s="430"/>
      <c r="S160" s="430"/>
      <c r="T160" s="430"/>
      <c r="U160" s="430"/>
      <c r="V160" s="163"/>
      <c r="W160" s="164"/>
      <c r="X160" s="163"/>
      <c r="Y160" s="163"/>
      <c r="Z160" s="163"/>
      <c r="AA160" s="163"/>
    </row>
    <row r="161" spans="1:27" ht="20.100000000000001" hidden="1" customHeight="1">
      <c r="A161" s="344"/>
      <c r="B161" s="346" t="s">
        <v>472</v>
      </c>
      <c r="C161" s="157"/>
      <c r="D161" s="139">
        <v>5.03</v>
      </c>
      <c r="E161" s="139"/>
      <c r="F161" s="158"/>
      <c r="G161" s="159"/>
      <c r="H161" s="438"/>
      <c r="I161" s="160"/>
      <c r="J161" s="161"/>
      <c r="K161" s="162"/>
      <c r="L161" s="160"/>
      <c r="M161" s="140"/>
      <c r="N161" s="161"/>
      <c r="O161" s="430"/>
      <c r="P161" s="430"/>
      <c r="Q161" s="430"/>
      <c r="R161" s="430"/>
      <c r="S161" s="430"/>
      <c r="T161" s="430"/>
      <c r="U161" s="430"/>
      <c r="V161" s="163"/>
      <c r="W161" s="164"/>
      <c r="X161" s="163"/>
      <c r="Y161" s="163"/>
      <c r="Z161" s="163"/>
      <c r="AA161" s="163"/>
    </row>
    <row r="162" spans="1:27" ht="20.100000000000001" hidden="1" customHeight="1">
      <c r="A162" s="465" t="s">
        <v>254</v>
      </c>
      <c r="B162" s="466"/>
      <c r="C162" s="436" t="s">
        <v>209</v>
      </c>
      <c r="D162" s="177"/>
      <c r="E162" s="177"/>
      <c r="F162" s="178"/>
      <c r="G162" s="179">
        <f>SUM(G146:G160)</f>
        <v>0</v>
      </c>
      <c r="H162" s="180">
        <f>SUM(H146:H157)</f>
        <v>0</v>
      </c>
      <c r="I162" s="180">
        <f>SUM(I146:I160)</f>
        <v>0</v>
      </c>
      <c r="J162" s="161" t="str">
        <f t="array" ref="J162">IF(ISERROR(G162/I162),"",G162/I162)</f>
        <v/>
      </c>
      <c r="K162" s="180">
        <f t="shared" ref="K162:AA162" si="78">SUM(K146:K157)</f>
        <v>0</v>
      </c>
      <c r="L162" s="181"/>
      <c r="M162" s="185">
        <f t="shared" si="78"/>
        <v>0</v>
      </c>
      <c r="N162" s="180">
        <f t="shared" si="78"/>
        <v>0</v>
      </c>
      <c r="O162" s="182">
        <f t="shared" si="78"/>
        <v>0</v>
      </c>
      <c r="P162" s="182">
        <f t="shared" si="78"/>
        <v>0</v>
      </c>
      <c r="Q162" s="182">
        <f t="shared" si="78"/>
        <v>0</v>
      </c>
      <c r="R162" s="182">
        <f t="shared" si="78"/>
        <v>0</v>
      </c>
      <c r="S162" s="182">
        <f t="shared" si="78"/>
        <v>0</v>
      </c>
      <c r="T162" s="182">
        <f t="shared" si="78"/>
        <v>0</v>
      </c>
      <c r="U162" s="182">
        <f t="shared" si="78"/>
        <v>0</v>
      </c>
      <c r="V162" s="183">
        <f t="shared" si="78"/>
        <v>0</v>
      </c>
      <c r="W162" s="164" t="str">
        <f>IF(ISERROR(V162/G162),"",V162/G162)</f>
        <v/>
      </c>
      <c r="X162" s="183">
        <f t="shared" si="78"/>
        <v>0</v>
      </c>
      <c r="Y162" s="183">
        <f t="shared" si="78"/>
        <v>0</v>
      </c>
      <c r="Z162" s="183">
        <f t="shared" si="78"/>
        <v>0</v>
      </c>
      <c r="AA162" s="183">
        <f t="shared" si="78"/>
        <v>0</v>
      </c>
    </row>
    <row r="163" spans="1:27" ht="20.100000000000001" customHeight="1">
      <c r="A163" s="467" t="s">
        <v>256</v>
      </c>
      <c r="B163" s="468"/>
      <c r="C163" s="468"/>
      <c r="D163" s="468"/>
      <c r="E163" s="468"/>
      <c r="F163" s="469"/>
      <c r="G163" s="191">
        <f>SUM(G28,G86,G121,G137,G145,G162)</f>
        <v>600</v>
      </c>
      <c r="H163" s="191">
        <f t="shared" ref="H163:I163" si="79">SUM(H28,H86,H121,H137,H145,H162)</f>
        <v>3024</v>
      </c>
      <c r="I163" s="191">
        <f t="shared" si="79"/>
        <v>42.5</v>
      </c>
      <c r="J163" s="192">
        <f t="array" ref="J163">IF(ISERROR(G163/I163),"",G163/I163)</f>
        <v>14.117647058823529</v>
      </c>
      <c r="K163" s="191">
        <f t="shared" ref="K163" si="80">SUM(K28,K86,K121,K137,K145,K162)</f>
        <v>35.294117647058826</v>
      </c>
      <c r="L163" s="192">
        <f>IF(ISERROR(G163/K163),"",G163/K163)</f>
        <v>17</v>
      </c>
      <c r="M163" s="191">
        <f t="shared" ref="M163:AA163" si="81">SUM(M28,M86,M121,M137,M145,M162)</f>
        <v>7.205882352941174</v>
      </c>
      <c r="N163" s="191">
        <f t="shared" si="81"/>
        <v>0</v>
      </c>
      <c r="O163" s="191">
        <f t="shared" si="81"/>
        <v>0</v>
      </c>
      <c r="P163" s="191">
        <f t="shared" si="81"/>
        <v>0</v>
      </c>
      <c r="Q163" s="191">
        <f t="shared" si="81"/>
        <v>0</v>
      </c>
      <c r="R163" s="191">
        <f t="shared" si="81"/>
        <v>0</v>
      </c>
      <c r="S163" s="191">
        <f t="shared" si="81"/>
        <v>0</v>
      </c>
      <c r="T163" s="191">
        <f t="shared" si="81"/>
        <v>0</v>
      </c>
      <c r="U163" s="191">
        <f t="shared" si="81"/>
        <v>0</v>
      </c>
      <c r="V163" s="191">
        <f t="shared" si="81"/>
        <v>0</v>
      </c>
      <c r="W163" s="191">
        <f t="shared" si="81"/>
        <v>0</v>
      </c>
      <c r="X163" s="191">
        <f t="shared" si="81"/>
        <v>0</v>
      </c>
      <c r="Y163" s="191">
        <f t="shared" si="81"/>
        <v>0</v>
      </c>
      <c r="Z163" s="191">
        <f t="shared" si="81"/>
        <v>0</v>
      </c>
      <c r="AA163" s="191">
        <f t="shared" si="81"/>
        <v>0</v>
      </c>
    </row>
    <row r="164" spans="1:27" ht="20.100000000000001" customHeight="1">
      <c r="A164" s="470" t="s">
        <v>257</v>
      </c>
      <c r="B164" s="435" t="s">
        <v>258</v>
      </c>
      <c r="C164" s="473" t="s">
        <v>259</v>
      </c>
      <c r="D164" s="474"/>
      <c r="E164" s="475" t="s">
        <v>260</v>
      </c>
      <c r="F164" s="475"/>
      <c r="G164" s="478" t="s">
        <v>261</v>
      </c>
      <c r="H164" s="478"/>
      <c r="I164" s="475" t="s">
        <v>262</v>
      </c>
      <c r="J164" s="475"/>
      <c r="K164" s="475" t="s">
        <v>263</v>
      </c>
      <c r="L164" s="475"/>
      <c r="M164" s="475" t="s">
        <v>264</v>
      </c>
      <c r="N164" s="475"/>
      <c r="O164" s="475" t="s">
        <v>265</v>
      </c>
      <c r="P164" s="478" t="s">
        <v>266</v>
      </c>
      <c r="Q164" s="478"/>
      <c r="R164" s="478" t="s">
        <v>263</v>
      </c>
      <c r="S164" s="478"/>
      <c r="T164" s="478" t="s">
        <v>267</v>
      </c>
      <c r="U164" s="478"/>
      <c r="V164" s="478" t="s">
        <v>268</v>
      </c>
      <c r="W164" s="478"/>
      <c r="X164" s="478" t="s">
        <v>263</v>
      </c>
      <c r="Y164" s="478"/>
      <c r="Z164" s="478" t="s">
        <v>267</v>
      </c>
      <c r="AA164" s="478"/>
    </row>
    <row r="165" spans="1:27" ht="20.100000000000001" customHeight="1">
      <c r="A165" s="471"/>
      <c r="B165" s="435" t="s">
        <v>269</v>
      </c>
      <c r="C165" s="473">
        <v>1</v>
      </c>
      <c r="D165" s="474"/>
      <c r="E165" s="477">
        <f>C165*11</f>
        <v>11</v>
      </c>
      <c r="F165" s="477"/>
      <c r="G165" s="478">
        <v>1</v>
      </c>
      <c r="H165" s="478"/>
      <c r="I165" s="477">
        <f>G165*11</f>
        <v>11</v>
      </c>
      <c r="J165" s="477"/>
      <c r="K165" s="477">
        <f>E165-I165</f>
        <v>0</v>
      </c>
      <c r="L165" s="477"/>
      <c r="M165" s="479">
        <f>IF(ISERROR(K165/E165),"",K165/E165)</f>
        <v>0</v>
      </c>
      <c r="N165" s="479"/>
      <c r="O165" s="475"/>
      <c r="P165" s="478" t="s">
        <v>208</v>
      </c>
      <c r="Q165" s="478"/>
      <c r="R165" s="480">
        <f>SUM(O28:U28)</f>
        <v>0</v>
      </c>
      <c r="S165" s="480"/>
      <c r="T165" s="481" t="str">
        <f t="array" ref="T165">IF(ISERROR(R165/R172),"",R165/R172)</f>
        <v/>
      </c>
      <c r="U165" s="481"/>
      <c r="V165" s="478" t="s">
        <v>270</v>
      </c>
      <c r="W165" s="478"/>
      <c r="X165" s="482">
        <f>SUM(P27,P85,P120,P136,P144,P160)</f>
        <v>0</v>
      </c>
      <c r="Y165" s="482"/>
      <c r="Z165" s="481" t="str">
        <f t="array" ref="Z165">IF(ISERROR(X165/X172),"",X165/X172)</f>
        <v/>
      </c>
      <c r="AA165" s="481"/>
    </row>
    <row r="166" spans="1:27" ht="20.100000000000001" customHeight="1">
      <c r="A166" s="471"/>
      <c r="B166" s="435" t="s">
        <v>271</v>
      </c>
      <c r="C166" s="473">
        <v>1</v>
      </c>
      <c r="D166" s="474"/>
      <c r="E166" s="477">
        <f>C166*11</f>
        <v>11</v>
      </c>
      <c r="F166" s="477"/>
      <c r="G166" s="478">
        <v>1</v>
      </c>
      <c r="H166" s="478"/>
      <c r="I166" s="477">
        <f>G166*11</f>
        <v>11</v>
      </c>
      <c r="J166" s="477"/>
      <c r="K166" s="477">
        <f>E166-I166</f>
        <v>0</v>
      </c>
      <c r="L166" s="477"/>
      <c r="M166" s="479">
        <f>IF(ISERROR(K166/E166),"",K166/E166)</f>
        <v>0</v>
      </c>
      <c r="N166" s="479"/>
      <c r="O166" s="475"/>
      <c r="P166" s="478" t="s">
        <v>223</v>
      </c>
      <c r="Q166" s="478"/>
      <c r="R166" s="480">
        <f>SUM(O86:U86)</f>
        <v>0</v>
      </c>
      <c r="S166" s="480"/>
      <c r="T166" s="481" t="str">
        <f>IF(ISERROR(R166/R172),"",R166/R172)</f>
        <v/>
      </c>
      <c r="U166" s="481"/>
      <c r="V166" s="478" t="s">
        <v>272</v>
      </c>
      <c r="W166" s="478"/>
      <c r="X166" s="482">
        <f>SUM(P28,P86,P121,P137,P145,P162)</f>
        <v>0</v>
      </c>
      <c r="Y166" s="482"/>
      <c r="Z166" s="481" t="str">
        <f>IF(ISERROR(X166/X172),"",X166/X172)</f>
        <v/>
      </c>
      <c r="AA166" s="481"/>
    </row>
    <row r="167" spans="1:27" ht="20.100000000000001" customHeight="1">
      <c r="A167" s="471"/>
      <c r="B167" s="435" t="s">
        <v>273</v>
      </c>
      <c r="C167" s="473">
        <v>1</v>
      </c>
      <c r="D167" s="474"/>
      <c r="E167" s="477">
        <f>C167*8</f>
        <v>8</v>
      </c>
      <c r="F167" s="477"/>
      <c r="G167" s="478">
        <v>1</v>
      </c>
      <c r="H167" s="478"/>
      <c r="I167" s="477">
        <f>G167*8</f>
        <v>8</v>
      </c>
      <c r="J167" s="477"/>
      <c r="K167" s="477">
        <f>E167-I167</f>
        <v>0</v>
      </c>
      <c r="L167" s="477"/>
      <c r="M167" s="479">
        <f>IF(ISERROR(K167/E167),"",K167/E167)</f>
        <v>0</v>
      </c>
      <c r="N167" s="479"/>
      <c r="O167" s="475"/>
      <c r="P167" s="478" t="s">
        <v>234</v>
      </c>
      <c r="Q167" s="478"/>
      <c r="R167" s="480">
        <f>SUM(O121:U121)</f>
        <v>0</v>
      </c>
      <c r="S167" s="480"/>
      <c r="T167" s="481" t="str">
        <f>IF(ISERROR(R167/R172),"",R167/R172)</f>
        <v/>
      </c>
      <c r="U167" s="481"/>
      <c r="V167" s="478" t="s">
        <v>274</v>
      </c>
      <c r="W167" s="478"/>
      <c r="X167" s="482">
        <f>SUM(P29,P87,P122,P138,P146,P163)</f>
        <v>0</v>
      </c>
      <c r="Y167" s="482"/>
      <c r="Z167" s="481" t="str">
        <f>IF(ISERROR(X167/X172),"",X167/X172)</f>
        <v/>
      </c>
      <c r="AA167" s="481"/>
    </row>
    <row r="168" spans="1:27" ht="20.100000000000001" customHeight="1">
      <c r="A168" s="471"/>
      <c r="B168" s="435" t="s">
        <v>275</v>
      </c>
      <c r="C168" s="473">
        <v>1</v>
      </c>
      <c r="D168" s="474"/>
      <c r="E168" s="477">
        <f>C168*11</f>
        <v>11</v>
      </c>
      <c r="F168" s="477"/>
      <c r="G168" s="478">
        <v>1</v>
      </c>
      <c r="H168" s="478"/>
      <c r="I168" s="477">
        <f>G168*11</f>
        <v>11</v>
      </c>
      <c r="J168" s="477"/>
      <c r="K168" s="477">
        <f>E168-I168</f>
        <v>0</v>
      </c>
      <c r="L168" s="477"/>
      <c r="M168" s="479">
        <f>IF(ISERROR(K168/E168),"",K168/E168)</f>
        <v>0</v>
      </c>
      <c r="N168" s="479"/>
      <c r="O168" s="475"/>
      <c r="P168" s="478" t="s">
        <v>241</v>
      </c>
      <c r="Q168" s="478"/>
      <c r="R168" s="480">
        <f>SUM(O137:U137)</f>
        <v>0</v>
      </c>
      <c r="S168" s="480"/>
      <c r="T168" s="481" t="str">
        <f>IF(ISERROR(R168/R172),"",R168/R172)</f>
        <v/>
      </c>
      <c r="U168" s="481"/>
      <c r="V168" s="478" t="s">
        <v>276</v>
      </c>
      <c r="W168" s="478"/>
      <c r="X168" s="482">
        <f>SUM(P31,P88,P123,P139,P147,P164)</f>
        <v>0</v>
      </c>
      <c r="Y168" s="482"/>
      <c r="Z168" s="481" t="str">
        <f>IF(ISERROR(X168/X172),"",X168/X172)</f>
        <v/>
      </c>
      <c r="AA168" s="481"/>
    </row>
    <row r="169" spans="1:27" ht="20.100000000000001" customHeight="1">
      <c r="A169" s="472"/>
      <c r="B169" s="435" t="s">
        <v>277</v>
      </c>
      <c r="C169" s="483">
        <f>SUM(C165:D168)</f>
        <v>4</v>
      </c>
      <c r="D169" s="484"/>
      <c r="E169" s="477">
        <f>SUM(E165:F168)</f>
        <v>41</v>
      </c>
      <c r="F169" s="477"/>
      <c r="G169" s="478">
        <f>SUM(G165:H168)</f>
        <v>4</v>
      </c>
      <c r="H169" s="478"/>
      <c r="I169" s="477">
        <f>SUM(I165:J168)</f>
        <v>41</v>
      </c>
      <c r="J169" s="477"/>
      <c r="K169" s="477">
        <f>SUM(K165:L168)</f>
        <v>0</v>
      </c>
      <c r="L169" s="477"/>
      <c r="M169" s="479">
        <f>IF(ISERROR(K169/E169),"",K169/E169)</f>
        <v>0</v>
      </c>
      <c r="N169" s="479"/>
      <c r="O169" s="475"/>
      <c r="P169" s="478" t="s">
        <v>244</v>
      </c>
      <c r="Q169" s="478"/>
      <c r="R169" s="480">
        <f>SUM(O145:U145)</f>
        <v>0</v>
      </c>
      <c r="S169" s="480"/>
      <c r="T169" s="481" t="str">
        <f>IF(ISERROR(R169/R172),"",R169/R172)</f>
        <v/>
      </c>
      <c r="U169" s="481"/>
      <c r="V169" s="478" t="s">
        <v>278</v>
      </c>
      <c r="W169" s="478"/>
      <c r="X169" s="482">
        <f>SUM(P32,P89,P124,P140,P148,P165)</f>
        <v>0</v>
      </c>
      <c r="Y169" s="482"/>
      <c r="Z169" s="481" t="str">
        <f>IF(ISERROR(X169/X172),"",X169/X172)</f>
        <v/>
      </c>
      <c r="AA169" s="481"/>
    </row>
    <row r="170" spans="1:27" ht="20.100000000000001" customHeight="1">
      <c r="A170" s="228" t="s">
        <v>279</v>
      </c>
      <c r="B170" s="435">
        <f>G163</f>
        <v>600</v>
      </c>
      <c r="C170" s="485" t="s">
        <v>280</v>
      </c>
      <c r="D170" s="486"/>
      <c r="E170" s="478">
        <f>H163</f>
        <v>3024</v>
      </c>
      <c r="F170" s="478"/>
      <c r="G170" s="478" t="s">
        <v>281</v>
      </c>
      <c r="H170" s="478"/>
      <c r="I170" s="487">
        <f>L163</f>
        <v>17</v>
      </c>
      <c r="J170" s="487"/>
      <c r="K170" s="475" t="s">
        <v>282</v>
      </c>
      <c r="L170" s="475"/>
      <c r="M170" s="487">
        <f>J163</f>
        <v>14.117647058823529</v>
      </c>
      <c r="N170" s="487"/>
      <c r="O170" s="475"/>
      <c r="P170" s="478" t="s">
        <v>254</v>
      </c>
      <c r="Q170" s="478"/>
      <c r="R170" s="480">
        <f>SUM(O162:U162)</f>
        <v>0</v>
      </c>
      <c r="S170" s="480"/>
      <c r="T170" s="481" t="str">
        <f>IF(ISERROR(R170/R172),"",R170/R172)</f>
        <v/>
      </c>
      <c r="U170" s="481"/>
      <c r="V170" s="478" t="s">
        <v>283</v>
      </c>
      <c r="W170" s="478"/>
      <c r="X170" s="482">
        <f>SUM(P33,P90,P125,P141,P149,P166)</f>
        <v>0</v>
      </c>
      <c r="Y170" s="482"/>
      <c r="Z170" s="481" t="str">
        <f>IF(ISERROR(X170/X172),"",X170/X172)</f>
        <v/>
      </c>
      <c r="AA170" s="481"/>
    </row>
    <row r="171" spans="1:27" ht="20.100000000000001" customHeight="1">
      <c r="A171" s="229" t="s">
        <v>284</v>
      </c>
      <c r="B171" s="435">
        <f>I163+C169</f>
        <v>46.5</v>
      </c>
      <c r="C171" s="488" t="s">
        <v>262</v>
      </c>
      <c r="D171" s="489"/>
      <c r="E171" s="490">
        <f>K163+I169</f>
        <v>76.294117647058826</v>
      </c>
      <c r="F171" s="490"/>
      <c r="G171" s="478" t="s">
        <v>285</v>
      </c>
      <c r="H171" s="478"/>
      <c r="I171" s="487">
        <f>B171-E171</f>
        <v>-29.794117647058826</v>
      </c>
      <c r="J171" s="487"/>
      <c r="K171" s="475" t="s">
        <v>286</v>
      </c>
      <c r="L171" s="475"/>
      <c r="M171" s="479">
        <f>IF(ISERROR(I171/E171),"",I171/E171)</f>
        <v>-0.39051657671549733</v>
      </c>
      <c r="N171" s="479"/>
      <c r="O171" s="475"/>
      <c r="P171" s="478" t="s">
        <v>255</v>
      </c>
      <c r="Q171" s="478"/>
      <c r="R171" s="480"/>
      <c r="S171" s="480"/>
      <c r="T171" s="481" t="str">
        <f>IF(ISERROR(R171/R172),"",R171/R172)</f>
        <v/>
      </c>
      <c r="U171" s="481"/>
      <c r="V171" s="478" t="s">
        <v>275</v>
      </c>
      <c r="W171" s="478"/>
      <c r="X171" s="482"/>
      <c r="Y171" s="482"/>
      <c r="Z171" s="481" t="str">
        <f>IF(ISERROR(X171/X172),"",X171/X172)</f>
        <v/>
      </c>
      <c r="AA171" s="481"/>
    </row>
    <row r="172" spans="1:27" ht="20.100000000000001" customHeight="1">
      <c r="A172" s="229" t="s">
        <v>287</v>
      </c>
      <c r="B172" s="435">
        <f>N163</f>
        <v>0</v>
      </c>
      <c r="C172" s="488" t="s">
        <v>288</v>
      </c>
      <c r="D172" s="489"/>
      <c r="E172" s="481">
        <f>IF(ISERROR(B172/B171),"",B172/B171)</f>
        <v>0</v>
      </c>
      <c r="F172" s="481"/>
      <c r="G172" s="478" t="s">
        <v>289</v>
      </c>
      <c r="H172" s="478"/>
      <c r="I172" s="475">
        <f>V163</f>
        <v>0</v>
      </c>
      <c r="J172" s="475"/>
      <c r="K172" s="475" t="s">
        <v>290</v>
      </c>
      <c r="L172" s="475"/>
      <c r="M172" s="479">
        <f t="array" ref="M172">IF(ISERROR(I172/B170),"",I172/B170)</f>
        <v>0</v>
      </c>
      <c r="N172" s="479"/>
      <c r="O172" s="475"/>
      <c r="P172" s="478" t="s">
        <v>277</v>
      </c>
      <c r="Q172" s="478"/>
      <c r="R172" s="480">
        <f>SUM(R165:S171)</f>
        <v>0</v>
      </c>
      <c r="S172" s="480"/>
      <c r="T172" s="481"/>
      <c r="U172" s="481"/>
      <c r="V172" s="478" t="s">
        <v>277</v>
      </c>
      <c r="W172" s="478"/>
      <c r="X172" s="482">
        <f>SUM(X165:Y171)</f>
        <v>0</v>
      </c>
      <c r="Y172" s="482"/>
      <c r="Z172" s="481"/>
      <c r="AA172" s="481"/>
    </row>
    <row r="173" spans="1:27" ht="34.5" customHeight="1">
      <c r="A173" s="230" t="s">
        <v>354</v>
      </c>
      <c r="B173" s="231"/>
      <c r="C173" s="153"/>
      <c r="D173" s="153"/>
      <c r="E173" s="153"/>
      <c r="F173" s="153"/>
      <c r="G173" s="155"/>
      <c r="H173" s="153"/>
      <c r="I173" s="153"/>
      <c r="J173" s="156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</row>
    <row r="174" spans="1:27" ht="21.95" customHeight="1">
      <c r="A174" s="491" t="s">
        <v>291</v>
      </c>
      <c r="B174" s="491" t="s">
        <v>292</v>
      </c>
      <c r="C174" s="491" t="s">
        <v>293</v>
      </c>
      <c r="D174" s="491" t="s">
        <v>294</v>
      </c>
      <c r="E174" s="494" t="s">
        <v>295</v>
      </c>
      <c r="F174" s="507" t="s">
        <v>296</v>
      </c>
      <c r="G174" s="475" t="s">
        <v>297</v>
      </c>
      <c r="H174" s="475"/>
      <c r="I174" s="491" t="s">
        <v>298</v>
      </c>
      <c r="J174" s="497" t="s">
        <v>282</v>
      </c>
      <c r="K174" s="500" t="s">
        <v>299</v>
      </c>
      <c r="L174" s="491" t="s">
        <v>281</v>
      </c>
      <c r="M174" s="503" t="s">
        <v>300</v>
      </c>
      <c r="N174" s="505" t="s">
        <v>263</v>
      </c>
      <c r="O174" s="475" t="s">
        <v>301</v>
      </c>
      <c r="P174" s="475"/>
      <c r="Q174" s="475"/>
      <c r="R174" s="475"/>
      <c r="S174" s="475"/>
      <c r="T174" s="475"/>
      <c r="U174" s="475"/>
      <c r="V174" s="475" t="s">
        <v>302</v>
      </c>
      <c r="W174" s="505" t="s">
        <v>303</v>
      </c>
      <c r="X174" s="475" t="s">
        <v>304</v>
      </c>
      <c r="Y174" s="475"/>
      <c r="Z174" s="475"/>
      <c r="AA174" s="475"/>
    </row>
    <row r="175" spans="1:27" ht="21.95" customHeight="1">
      <c r="A175" s="492"/>
      <c r="B175" s="492"/>
      <c r="C175" s="492"/>
      <c r="D175" s="492"/>
      <c r="E175" s="495"/>
      <c r="F175" s="508"/>
      <c r="G175" s="475"/>
      <c r="H175" s="475"/>
      <c r="I175" s="492"/>
      <c r="J175" s="498"/>
      <c r="K175" s="501"/>
      <c r="L175" s="492"/>
      <c r="M175" s="504"/>
      <c r="N175" s="505"/>
      <c r="O175" s="475" t="s">
        <v>270</v>
      </c>
      <c r="P175" s="475" t="s">
        <v>272</v>
      </c>
      <c r="Q175" s="475" t="s">
        <v>274</v>
      </c>
      <c r="R175" s="506" t="s">
        <v>276</v>
      </c>
      <c r="S175" s="478" t="s">
        <v>278</v>
      </c>
      <c r="T175" s="475" t="s">
        <v>283</v>
      </c>
      <c r="U175" s="475" t="s">
        <v>275</v>
      </c>
      <c r="V175" s="475"/>
      <c r="W175" s="505"/>
      <c r="X175" s="475" t="s">
        <v>305</v>
      </c>
      <c r="Y175" s="475" t="s">
        <v>306</v>
      </c>
      <c r="Z175" s="475" t="s">
        <v>307</v>
      </c>
      <c r="AA175" s="475" t="s">
        <v>275</v>
      </c>
    </row>
    <row r="176" spans="1:27" ht="21.95" customHeight="1">
      <c r="A176" s="493"/>
      <c r="B176" s="493"/>
      <c r="C176" s="493"/>
      <c r="D176" s="493"/>
      <c r="E176" s="496"/>
      <c r="F176" s="509"/>
      <c r="G176" s="196" t="s">
        <v>308</v>
      </c>
      <c r="H176" s="429" t="s">
        <v>309</v>
      </c>
      <c r="I176" s="493"/>
      <c r="J176" s="499"/>
      <c r="K176" s="502"/>
      <c r="L176" s="493"/>
      <c r="M176" s="504"/>
      <c r="N176" s="505"/>
      <c r="O176" s="475"/>
      <c r="P176" s="475"/>
      <c r="Q176" s="475"/>
      <c r="R176" s="506"/>
      <c r="S176" s="478"/>
      <c r="T176" s="475"/>
      <c r="U176" s="475"/>
      <c r="V176" s="475"/>
      <c r="W176" s="505"/>
      <c r="X176" s="475"/>
      <c r="Y176" s="475"/>
      <c r="Z176" s="475"/>
      <c r="AA176" s="475"/>
    </row>
    <row r="177" spans="1:27" ht="20.100000000000001" hidden="1" customHeight="1">
      <c r="A177" s="157">
        <v>200032</v>
      </c>
      <c r="B177" s="431" t="s">
        <v>185</v>
      </c>
      <c r="C177" s="157" t="s">
        <v>186</v>
      </c>
      <c r="D177" s="139">
        <v>5.03</v>
      </c>
      <c r="E177" s="139"/>
      <c r="F177" s="158"/>
      <c r="G177" s="188"/>
      <c r="H177" s="438">
        <f t="shared" ref="H177:H186" si="82">D177*G177</f>
        <v>0</v>
      </c>
      <c r="I177" s="160"/>
      <c r="J177" s="161" t="str">
        <f t="array" ref="J177">IF(ISERROR(G177/I177),"",G177/I177)</f>
        <v/>
      </c>
      <c r="K177" s="162">
        <f t="array" ref="K177">IF(ISERROR(G177/L177),"",G177/L177)</f>
        <v>0</v>
      </c>
      <c r="L177" s="160">
        <v>16</v>
      </c>
      <c r="M177" s="140">
        <f t="shared" ref="M177:M186" si="83">IF(ISERROR(I177-K177),"",I177-K177)</f>
        <v>0</v>
      </c>
      <c r="N177" s="161">
        <f>SUM(O177:U177)</f>
        <v>0</v>
      </c>
      <c r="O177" s="430"/>
      <c r="P177" s="430"/>
      <c r="Q177" s="430"/>
      <c r="R177" s="430"/>
      <c r="S177" s="430"/>
      <c r="T177" s="430"/>
      <c r="U177" s="430"/>
      <c r="V177" s="163">
        <f t="shared" ref="V177:V182" si="84">SUM(X177:AA177)</f>
        <v>0</v>
      </c>
      <c r="W177" s="164" t="str">
        <f t="shared" ref="W177:W182" si="85">IF(ISERROR(V177/G177),"",V177/G177)</f>
        <v/>
      </c>
      <c r="X177" s="163"/>
      <c r="Y177" s="163"/>
      <c r="Z177" s="163"/>
      <c r="AA177" s="163"/>
    </row>
    <row r="178" spans="1:27" ht="20.100000000000001" hidden="1" customHeight="1">
      <c r="A178" s="165">
        <v>200038</v>
      </c>
      <c r="B178" s="166" t="s">
        <v>187</v>
      </c>
      <c r="C178" s="157" t="s">
        <v>186</v>
      </c>
      <c r="D178" s="139">
        <v>5.03</v>
      </c>
      <c r="E178" s="139"/>
      <c r="F178" s="158"/>
      <c r="G178" s="159"/>
      <c r="H178" s="438">
        <f t="shared" si="82"/>
        <v>0</v>
      </c>
      <c r="I178" s="160"/>
      <c r="J178" s="161" t="str">
        <f t="array" ref="J178">IF(ISERROR(G178/I178),"",G178/I178)</f>
        <v/>
      </c>
      <c r="K178" s="162">
        <f t="array" ref="K178">IF(ISERROR(G178/L178),"",G178/L178)</f>
        <v>0</v>
      </c>
      <c r="L178" s="160">
        <v>19</v>
      </c>
      <c r="M178" s="140">
        <f t="shared" si="83"/>
        <v>0</v>
      </c>
      <c r="N178" s="161">
        <f t="shared" ref="N178:N186" si="86">SUM(O178:U178)</f>
        <v>0</v>
      </c>
      <c r="O178" s="430"/>
      <c r="P178" s="430"/>
      <c r="Q178" s="430"/>
      <c r="R178" s="430"/>
      <c r="S178" s="430"/>
      <c r="T178" s="430"/>
      <c r="U178" s="430"/>
      <c r="V178" s="163">
        <f t="shared" si="84"/>
        <v>0</v>
      </c>
      <c r="W178" s="164" t="str">
        <f t="shared" si="85"/>
        <v/>
      </c>
      <c r="X178" s="163"/>
      <c r="Y178" s="163"/>
      <c r="Z178" s="163"/>
      <c r="AA178" s="163"/>
    </row>
    <row r="179" spans="1:27" ht="20.100000000000001" hidden="1" customHeight="1">
      <c r="A179" s="168">
        <v>200039</v>
      </c>
      <c r="B179" s="166" t="s">
        <v>187</v>
      </c>
      <c r="C179" s="157" t="s">
        <v>188</v>
      </c>
      <c r="D179" s="139">
        <v>5.03</v>
      </c>
      <c r="E179" s="139"/>
      <c r="F179" s="158"/>
      <c r="G179" s="159"/>
      <c r="H179" s="438">
        <f t="shared" si="82"/>
        <v>0</v>
      </c>
      <c r="I179" s="160"/>
      <c r="J179" s="161" t="str">
        <f t="array" ref="J179">IF(ISERROR(G179/I179),"",G179/I179)</f>
        <v/>
      </c>
      <c r="K179" s="162">
        <f t="array" ref="K179">IF(ISERROR(G179/L179),"",G179/L179)</f>
        <v>0</v>
      </c>
      <c r="L179" s="160">
        <v>19</v>
      </c>
      <c r="M179" s="140">
        <f t="shared" si="83"/>
        <v>0</v>
      </c>
      <c r="N179" s="161">
        <f t="shared" si="86"/>
        <v>0</v>
      </c>
      <c r="O179" s="430"/>
      <c r="P179" s="430"/>
      <c r="Q179" s="430"/>
      <c r="R179" s="430"/>
      <c r="S179" s="430"/>
      <c r="T179" s="430"/>
      <c r="U179" s="430"/>
      <c r="V179" s="163">
        <f t="shared" si="84"/>
        <v>0</v>
      </c>
      <c r="W179" s="164" t="str">
        <f t="shared" si="85"/>
        <v/>
      </c>
      <c r="X179" s="163"/>
      <c r="Y179" s="163"/>
      <c r="Z179" s="163"/>
      <c r="AA179" s="163"/>
    </row>
    <row r="180" spans="1:27" ht="20.100000000000001" hidden="1" customHeight="1">
      <c r="A180" s="165">
        <v>200045</v>
      </c>
      <c r="B180" s="166" t="s">
        <v>189</v>
      </c>
      <c r="C180" s="157" t="s">
        <v>186</v>
      </c>
      <c r="D180" s="139">
        <v>5.03</v>
      </c>
      <c r="E180" s="139"/>
      <c r="F180" s="158"/>
      <c r="G180" s="159"/>
      <c r="H180" s="438">
        <f t="shared" si="82"/>
        <v>0</v>
      </c>
      <c r="I180" s="160"/>
      <c r="J180" s="161" t="str">
        <f t="array" ref="J180">IF(ISERROR(G180/I180),"",G180/I180)</f>
        <v/>
      </c>
      <c r="K180" s="162">
        <f t="array" ref="K180">IF(ISERROR(G180/L180),"",G180/L180)</f>
        <v>0</v>
      </c>
      <c r="L180" s="160">
        <v>19</v>
      </c>
      <c r="M180" s="140">
        <f t="shared" si="83"/>
        <v>0</v>
      </c>
      <c r="N180" s="161">
        <f t="shared" si="86"/>
        <v>0</v>
      </c>
      <c r="O180" s="430"/>
      <c r="P180" s="430"/>
      <c r="Q180" s="430"/>
      <c r="R180" s="430"/>
      <c r="S180" s="430"/>
      <c r="T180" s="430"/>
      <c r="U180" s="430"/>
      <c r="V180" s="163">
        <f t="shared" si="84"/>
        <v>0</v>
      </c>
      <c r="W180" s="164" t="str">
        <f t="shared" si="85"/>
        <v/>
      </c>
      <c r="X180" s="163"/>
      <c r="Y180" s="163"/>
      <c r="Z180" s="163"/>
      <c r="AA180" s="163"/>
    </row>
    <row r="181" spans="1:27" ht="20.100000000000001" hidden="1" customHeight="1">
      <c r="A181" s="165">
        <v>200050</v>
      </c>
      <c r="B181" s="166" t="s">
        <v>189</v>
      </c>
      <c r="C181" s="157" t="s">
        <v>190</v>
      </c>
      <c r="D181" s="139">
        <v>5.03</v>
      </c>
      <c r="E181" s="139"/>
      <c r="F181" s="158"/>
      <c r="G181" s="159"/>
      <c r="H181" s="438">
        <f t="shared" si="82"/>
        <v>0</v>
      </c>
      <c r="I181" s="160"/>
      <c r="J181" s="161" t="str">
        <f t="array" ref="J181">IF(ISERROR(G181/I181),"",G181/I181)</f>
        <v/>
      </c>
      <c r="K181" s="162">
        <f t="array" ref="K181">IF(ISERROR(G181/L181),"",G181/L181)</f>
        <v>0</v>
      </c>
      <c r="L181" s="160">
        <v>20</v>
      </c>
      <c r="M181" s="140">
        <f t="shared" si="83"/>
        <v>0</v>
      </c>
      <c r="N181" s="161">
        <f t="shared" si="86"/>
        <v>0</v>
      </c>
      <c r="O181" s="430"/>
      <c r="P181" s="430"/>
      <c r="Q181" s="430"/>
      <c r="R181" s="430"/>
      <c r="S181" s="430"/>
      <c r="T181" s="430"/>
      <c r="U181" s="430"/>
      <c r="V181" s="163">
        <f t="shared" si="84"/>
        <v>0</v>
      </c>
      <c r="W181" s="164" t="str">
        <f t="shared" si="85"/>
        <v/>
      </c>
      <c r="X181" s="163"/>
      <c r="Y181" s="163"/>
      <c r="Z181" s="163"/>
      <c r="AA181" s="163"/>
    </row>
    <row r="182" spans="1:27" ht="20.100000000000001" hidden="1" customHeight="1">
      <c r="A182" s="165">
        <v>200076</v>
      </c>
      <c r="B182" s="166" t="s">
        <v>191</v>
      </c>
      <c r="C182" s="157" t="s">
        <v>186</v>
      </c>
      <c r="D182" s="139">
        <v>5.04</v>
      </c>
      <c r="E182" s="139"/>
      <c r="F182" s="197"/>
      <c r="G182" s="170"/>
      <c r="H182" s="438">
        <f t="shared" si="82"/>
        <v>0</v>
      </c>
      <c r="I182" s="171"/>
      <c r="J182" s="161" t="str">
        <f t="array" ref="J182">IF(ISERROR(G182/I182),"",G182/I182)</f>
        <v/>
      </c>
      <c r="K182" s="162">
        <f t="array" ref="K182">IF(ISERROR(G182/L182),"",G182/L182)</f>
        <v>0</v>
      </c>
      <c r="L182" s="160">
        <v>19</v>
      </c>
      <c r="M182" s="140">
        <f t="shared" si="83"/>
        <v>0</v>
      </c>
      <c r="N182" s="161">
        <f t="shared" si="86"/>
        <v>0</v>
      </c>
      <c r="O182" s="430"/>
      <c r="P182" s="430"/>
      <c r="Q182" s="430"/>
      <c r="R182" s="430"/>
      <c r="S182" s="430"/>
      <c r="T182" s="430"/>
      <c r="U182" s="430"/>
      <c r="V182" s="163">
        <f t="shared" si="84"/>
        <v>0</v>
      </c>
      <c r="W182" s="164" t="str">
        <f t="shared" si="85"/>
        <v/>
      </c>
      <c r="X182" s="163"/>
      <c r="Y182" s="163"/>
      <c r="Z182" s="163"/>
      <c r="AA182" s="163"/>
    </row>
    <row r="183" spans="1:27" ht="20.100000000000001" hidden="1" customHeight="1">
      <c r="A183" s="172">
        <v>200898</v>
      </c>
      <c r="B183" s="166" t="s">
        <v>192</v>
      </c>
      <c r="C183" s="157" t="s">
        <v>193</v>
      </c>
      <c r="D183" s="139">
        <v>5.03</v>
      </c>
      <c r="E183" s="139"/>
      <c r="F183" s="158"/>
      <c r="G183" s="159"/>
      <c r="H183" s="438">
        <f t="shared" si="82"/>
        <v>0</v>
      </c>
      <c r="I183" s="160"/>
      <c r="J183" s="161"/>
      <c r="K183" s="162">
        <f t="array" ref="K183">IF(ISERROR(G183/L183),"",G183/L183)</f>
        <v>0</v>
      </c>
      <c r="L183" s="160">
        <v>3</v>
      </c>
      <c r="M183" s="140">
        <f t="shared" si="83"/>
        <v>0</v>
      </c>
      <c r="N183" s="161">
        <f t="shared" si="86"/>
        <v>0</v>
      </c>
      <c r="O183" s="430"/>
      <c r="P183" s="430"/>
      <c r="Q183" s="430"/>
      <c r="R183" s="430"/>
      <c r="S183" s="430"/>
      <c r="T183" s="430"/>
      <c r="U183" s="430"/>
      <c r="V183" s="163"/>
      <c r="W183" s="164"/>
      <c r="X183" s="163"/>
      <c r="Y183" s="163"/>
      <c r="Z183" s="163"/>
      <c r="AA183" s="163"/>
    </row>
    <row r="184" spans="1:27" ht="20.100000000000001" hidden="1" customHeight="1">
      <c r="A184" s="172">
        <v>200899</v>
      </c>
      <c r="B184" s="166" t="s">
        <v>192</v>
      </c>
      <c r="C184" s="157" t="s">
        <v>194</v>
      </c>
      <c r="D184" s="139">
        <v>5.03</v>
      </c>
      <c r="E184" s="139"/>
      <c r="F184" s="158"/>
      <c r="G184" s="159"/>
      <c r="H184" s="438">
        <f t="shared" si="82"/>
        <v>0</v>
      </c>
      <c r="I184" s="160"/>
      <c r="J184" s="161"/>
      <c r="K184" s="162">
        <f t="array" ref="K184">IF(ISERROR(G184/L184),"",G184/L184)</f>
        <v>0</v>
      </c>
      <c r="L184" s="160">
        <v>3</v>
      </c>
      <c r="M184" s="140">
        <f t="shared" si="83"/>
        <v>0</v>
      </c>
      <c r="N184" s="161">
        <f t="shared" si="86"/>
        <v>0</v>
      </c>
      <c r="O184" s="430"/>
      <c r="P184" s="430"/>
      <c r="Q184" s="430"/>
      <c r="R184" s="430"/>
      <c r="S184" s="430"/>
      <c r="T184" s="430"/>
      <c r="U184" s="430"/>
      <c r="V184" s="163"/>
      <c r="W184" s="164"/>
      <c r="X184" s="163"/>
      <c r="Y184" s="163"/>
      <c r="Z184" s="163"/>
      <c r="AA184" s="163"/>
    </row>
    <row r="185" spans="1:27" ht="20.100000000000001" hidden="1" customHeight="1">
      <c r="A185" s="165">
        <v>200085</v>
      </c>
      <c r="B185" s="166" t="s">
        <v>195</v>
      </c>
      <c r="C185" s="157" t="s">
        <v>196</v>
      </c>
      <c r="D185" s="139">
        <v>5.04</v>
      </c>
      <c r="E185" s="139"/>
      <c r="F185" s="173"/>
      <c r="G185" s="159"/>
      <c r="H185" s="438">
        <f t="shared" si="82"/>
        <v>0</v>
      </c>
      <c r="I185" s="438"/>
      <c r="J185" s="161" t="str">
        <f t="array" ref="J185">IF(ISERROR(G185/I185),"",G185/I185)</f>
        <v/>
      </c>
      <c r="K185" s="162">
        <f t="array" ref="K185">IF(ISERROR(G185/L185),"",G185/L185)</f>
        <v>0</v>
      </c>
      <c r="L185" s="160">
        <v>17</v>
      </c>
      <c r="M185" s="140">
        <f t="shared" si="83"/>
        <v>0</v>
      </c>
      <c r="N185" s="161">
        <f t="shared" si="86"/>
        <v>0</v>
      </c>
      <c r="O185" s="430"/>
      <c r="P185" s="430"/>
      <c r="Q185" s="430"/>
      <c r="R185" s="430"/>
      <c r="S185" s="430"/>
      <c r="T185" s="430"/>
      <c r="U185" s="430"/>
      <c r="V185" s="163">
        <f>SUM(X185:AA185)</f>
        <v>0</v>
      </c>
      <c r="W185" s="164" t="str">
        <f>IF(ISERROR(V185/G185),"",V185/G185)</f>
        <v/>
      </c>
      <c r="X185" s="163"/>
      <c r="Y185" s="163"/>
      <c r="Z185" s="163"/>
      <c r="AA185" s="163"/>
    </row>
    <row r="186" spans="1:27" ht="20.100000000000001" customHeight="1">
      <c r="A186" s="165">
        <v>200087</v>
      </c>
      <c r="B186" s="166" t="s">
        <v>195</v>
      </c>
      <c r="C186" s="157" t="s">
        <v>197</v>
      </c>
      <c r="D186" s="139">
        <v>5.04</v>
      </c>
      <c r="E186" s="139"/>
      <c r="F186" s="173">
        <v>42618</v>
      </c>
      <c r="G186" s="159">
        <v>35</v>
      </c>
      <c r="H186" s="438">
        <f t="shared" si="82"/>
        <v>176.4</v>
      </c>
      <c r="I186" s="438">
        <f>1.5*5</f>
        <v>7.5</v>
      </c>
      <c r="J186" s="161">
        <f t="array" ref="J186">IF(ISERROR(G186/I186),"",G186/I186)</f>
        <v>4.666666666666667</v>
      </c>
      <c r="K186" s="162">
        <f t="array" ref="K186">IF(ISERROR(G186/L186),"",G186/L186)</f>
        <v>2.0588235294117645</v>
      </c>
      <c r="L186" s="160">
        <v>17</v>
      </c>
      <c r="M186" s="140">
        <f t="shared" si="83"/>
        <v>5.4411764705882355</v>
      </c>
      <c r="N186" s="161">
        <f t="shared" si="86"/>
        <v>0</v>
      </c>
      <c r="O186" s="430"/>
      <c r="P186" s="430"/>
      <c r="Q186" s="430"/>
      <c r="R186" s="430"/>
      <c r="S186" s="430"/>
      <c r="T186" s="430"/>
      <c r="U186" s="430"/>
      <c r="V186" s="163">
        <f>SUM(X186:AA186)</f>
        <v>0</v>
      </c>
      <c r="W186" s="164">
        <f>IF(ISERROR(V186/G186),"",V186/G186)</f>
        <v>0</v>
      </c>
      <c r="X186" s="163"/>
      <c r="Y186" s="163"/>
      <c r="Z186" s="163"/>
      <c r="AA186" s="163"/>
    </row>
    <row r="187" spans="1:27" ht="20.100000000000001" hidden="1" customHeight="1">
      <c r="A187" s="165">
        <v>201060</v>
      </c>
      <c r="B187" s="166" t="s">
        <v>198</v>
      </c>
      <c r="C187" s="157" t="s">
        <v>199</v>
      </c>
      <c r="D187" s="139"/>
      <c r="E187" s="139"/>
      <c r="F187" s="158"/>
      <c r="G187" s="159"/>
      <c r="H187" s="438">
        <f>D187*G187</f>
        <v>0</v>
      </c>
      <c r="I187" s="160"/>
      <c r="J187" s="161" t="str">
        <f t="array" ref="J187">IF(ISERROR(G187/I187),"",G187/I187)</f>
        <v/>
      </c>
      <c r="K187" s="162">
        <f t="array" ref="K187">IF(ISERROR(G187/L187),"",G187/L187)</f>
        <v>0</v>
      </c>
      <c r="L187" s="160">
        <v>17</v>
      </c>
      <c r="M187" s="140">
        <f>IF(ISERROR(I187-K187),"",I187-K187)</f>
        <v>0</v>
      </c>
      <c r="N187" s="161">
        <f>SUM(O187:U187)</f>
        <v>0</v>
      </c>
      <c r="O187" s="430"/>
      <c r="P187" s="430"/>
      <c r="Q187" s="430"/>
      <c r="R187" s="430"/>
      <c r="S187" s="430"/>
      <c r="T187" s="430"/>
      <c r="U187" s="430"/>
      <c r="V187" s="163"/>
      <c r="W187" s="164"/>
      <c r="X187" s="163"/>
      <c r="Y187" s="163"/>
      <c r="Z187" s="163"/>
      <c r="AA187" s="163"/>
    </row>
    <row r="188" spans="1:27" ht="20.100000000000001" hidden="1" customHeight="1">
      <c r="A188" s="165">
        <v>201061</v>
      </c>
      <c r="B188" s="166" t="s">
        <v>198</v>
      </c>
      <c r="C188" s="157" t="s">
        <v>200</v>
      </c>
      <c r="D188" s="139"/>
      <c r="E188" s="139"/>
      <c r="F188" s="158"/>
      <c r="G188" s="159"/>
      <c r="H188" s="438">
        <f>D188*G188</f>
        <v>0</v>
      </c>
      <c r="I188" s="160"/>
      <c r="J188" s="161" t="str">
        <f t="array" ref="J188">IF(ISERROR(G188/I188),"",G188/I188)</f>
        <v/>
      </c>
      <c r="K188" s="162">
        <f t="array" ref="K188">IF(ISERROR(G188/L188),"",G188/L188)</f>
        <v>0</v>
      </c>
      <c r="L188" s="160">
        <v>17</v>
      </c>
      <c r="M188" s="140">
        <f>IF(ISERROR(I188-K188),"",I188-K188)</f>
        <v>0</v>
      </c>
      <c r="N188" s="161">
        <f>SUM(O188:U188)</f>
        <v>0</v>
      </c>
      <c r="O188" s="430"/>
      <c r="P188" s="430"/>
      <c r="Q188" s="430"/>
      <c r="R188" s="430"/>
      <c r="S188" s="430"/>
      <c r="T188" s="430"/>
      <c r="U188" s="430"/>
      <c r="V188" s="163"/>
      <c r="W188" s="164"/>
      <c r="X188" s="163"/>
      <c r="Y188" s="163"/>
      <c r="Z188" s="163"/>
      <c r="AA188" s="163"/>
    </row>
    <row r="189" spans="1:27" ht="20.100000000000001" hidden="1" customHeight="1">
      <c r="A189" s="165">
        <v>200171</v>
      </c>
      <c r="B189" s="166" t="s">
        <v>203</v>
      </c>
      <c r="C189" s="157" t="s">
        <v>196</v>
      </c>
      <c r="D189" s="139">
        <v>5.0599999999999996</v>
      </c>
      <c r="E189" s="139"/>
      <c r="F189" s="158"/>
      <c r="G189" s="159"/>
      <c r="H189" s="438">
        <f t="shared" ref="H189:H197" si="87">D189*G189</f>
        <v>0</v>
      </c>
      <c r="I189" s="160"/>
      <c r="J189" s="161" t="str">
        <f t="array" ref="J189">IF(ISERROR(G189/I189),"",G189/I189)</f>
        <v/>
      </c>
      <c r="K189" s="162">
        <f t="array" ref="K189">IF(ISERROR(G189/L189),"",G189/L189)</f>
        <v>0</v>
      </c>
      <c r="L189" s="160">
        <v>19</v>
      </c>
      <c r="M189" s="140">
        <f t="shared" ref="M189:M197" si="88">IF(ISERROR(I189-K189),"",I189-K189)</f>
        <v>0</v>
      </c>
      <c r="N189" s="161">
        <f t="shared" ref="N189:N191" si="89">SUM(O189:U189)</f>
        <v>0</v>
      </c>
      <c r="O189" s="430"/>
      <c r="P189" s="430"/>
      <c r="Q189" s="430"/>
      <c r="R189" s="430"/>
      <c r="S189" s="430"/>
      <c r="T189" s="430"/>
      <c r="U189" s="430"/>
      <c r="V189" s="163">
        <f t="shared" ref="V189:V191" si="90">SUM(X189:AA189)</f>
        <v>0</v>
      </c>
      <c r="W189" s="164" t="str">
        <f t="shared" ref="W189:W191" si="91">IF(ISERROR(V189/G189),"",V189/G189)</f>
        <v/>
      </c>
      <c r="X189" s="163"/>
      <c r="Y189" s="163"/>
      <c r="Z189" s="163"/>
      <c r="AA189" s="163"/>
    </row>
    <row r="190" spans="1:27" ht="20.100000000000001" customHeight="1">
      <c r="A190" s="165">
        <v>200009</v>
      </c>
      <c r="B190" s="166" t="s">
        <v>204</v>
      </c>
      <c r="C190" s="157" t="s">
        <v>196</v>
      </c>
      <c r="D190" s="139">
        <v>5.09</v>
      </c>
      <c r="E190" s="139"/>
      <c r="F190" s="158">
        <v>42618</v>
      </c>
      <c r="G190" s="159">
        <f>283</f>
        <v>283</v>
      </c>
      <c r="H190" s="438">
        <f t="shared" si="87"/>
        <v>1440.47</v>
      </c>
      <c r="I190" s="160">
        <f>3.5*5</f>
        <v>17.5</v>
      </c>
      <c r="J190" s="161">
        <f t="array" ref="J190">IF(ISERROR(G190/I190),"",G190/I190)</f>
        <v>16.171428571428571</v>
      </c>
      <c r="K190" s="162">
        <f t="array" ref="K190">IF(ISERROR(G190/L190),"",G190/L190)</f>
        <v>12.304347826086957</v>
      </c>
      <c r="L190" s="160">
        <v>23</v>
      </c>
      <c r="M190" s="140">
        <f t="shared" si="88"/>
        <v>5.195652173913043</v>
      </c>
      <c r="N190" s="161">
        <f t="shared" si="89"/>
        <v>0</v>
      </c>
      <c r="O190" s="430"/>
      <c r="P190" s="430"/>
      <c r="Q190" s="430"/>
      <c r="R190" s="430"/>
      <c r="S190" s="430"/>
      <c r="T190" s="430"/>
      <c r="U190" s="430"/>
      <c r="V190" s="163">
        <f t="shared" si="90"/>
        <v>0</v>
      </c>
      <c r="W190" s="164">
        <f t="shared" si="91"/>
        <v>0</v>
      </c>
      <c r="X190" s="163"/>
      <c r="Y190" s="163"/>
      <c r="Z190" s="163"/>
      <c r="AA190" s="163"/>
    </row>
    <row r="191" spans="1:27" ht="20.100000000000001" customHeight="1">
      <c r="A191" s="165">
        <v>200010</v>
      </c>
      <c r="B191" s="166" t="s">
        <v>204</v>
      </c>
      <c r="C191" s="157" t="s">
        <v>197</v>
      </c>
      <c r="D191" s="139">
        <v>5.09</v>
      </c>
      <c r="E191" s="139"/>
      <c r="F191" s="158">
        <v>42618</v>
      </c>
      <c r="G191" s="159">
        <v>410</v>
      </c>
      <c r="H191" s="438">
        <f t="shared" si="87"/>
        <v>2086.9</v>
      </c>
      <c r="I191" s="160">
        <f>6.5*5</f>
        <v>32.5</v>
      </c>
      <c r="J191" s="161">
        <f t="array" ref="J191">IF(ISERROR(G191/I191),"",G191/I191)</f>
        <v>12.615384615384615</v>
      </c>
      <c r="K191" s="162">
        <f t="array" ref="K191">IF(ISERROR(G191/L191),"",G191/L191)</f>
        <v>17.826086956521738</v>
      </c>
      <c r="L191" s="160">
        <v>23</v>
      </c>
      <c r="M191" s="140">
        <f t="shared" si="88"/>
        <v>14.673913043478262</v>
      </c>
      <c r="N191" s="161">
        <f t="shared" si="89"/>
        <v>0</v>
      </c>
      <c r="O191" s="430"/>
      <c r="P191" s="430"/>
      <c r="Q191" s="430"/>
      <c r="R191" s="430"/>
      <c r="S191" s="430"/>
      <c r="T191" s="430"/>
      <c r="U191" s="430"/>
      <c r="V191" s="163">
        <f t="shared" si="90"/>
        <v>0</v>
      </c>
      <c r="W191" s="164">
        <f t="shared" si="91"/>
        <v>0</v>
      </c>
      <c r="X191" s="163"/>
      <c r="Y191" s="163"/>
      <c r="Z191" s="163"/>
      <c r="AA191" s="163"/>
    </row>
    <row r="192" spans="1:27" ht="20.100000000000001" hidden="1" customHeight="1">
      <c r="A192" s="165">
        <v>200342</v>
      </c>
      <c r="B192" s="175" t="s">
        <v>205</v>
      </c>
      <c r="C192" s="429" t="s">
        <v>197</v>
      </c>
      <c r="D192" s="139">
        <v>4.8</v>
      </c>
      <c r="E192" s="139"/>
      <c r="F192" s="158"/>
      <c r="G192" s="159"/>
      <c r="H192" s="438">
        <f t="shared" si="87"/>
        <v>0</v>
      </c>
      <c r="I192" s="160"/>
      <c r="J192" s="161"/>
      <c r="K192" s="162">
        <f t="array" ref="K192">IF(ISERROR(G192/L192),"",G192/L192)</f>
        <v>0</v>
      </c>
      <c r="L192" s="160">
        <v>4</v>
      </c>
      <c r="M192" s="140">
        <f t="shared" si="88"/>
        <v>0</v>
      </c>
      <c r="N192" s="161"/>
      <c r="O192" s="430"/>
      <c r="P192" s="430"/>
      <c r="Q192" s="430"/>
      <c r="R192" s="430"/>
      <c r="S192" s="430"/>
      <c r="T192" s="430"/>
      <c r="U192" s="430"/>
      <c r="V192" s="163"/>
      <c r="W192" s="164"/>
      <c r="X192" s="163"/>
      <c r="Y192" s="163"/>
      <c r="Z192" s="163"/>
      <c r="AA192" s="163"/>
    </row>
    <row r="193" spans="1:27" ht="20.100000000000001" hidden="1" customHeight="1">
      <c r="A193" s="165">
        <v>200341</v>
      </c>
      <c r="B193" s="175" t="s">
        <v>205</v>
      </c>
      <c r="C193" s="429" t="s">
        <v>194</v>
      </c>
      <c r="D193" s="139">
        <v>4.8</v>
      </c>
      <c r="E193" s="139"/>
      <c r="F193" s="158"/>
      <c r="G193" s="159"/>
      <c r="H193" s="438">
        <f t="shared" si="87"/>
        <v>0</v>
      </c>
      <c r="I193" s="160"/>
      <c r="J193" s="161"/>
      <c r="K193" s="162">
        <f t="array" ref="K193">IF(ISERROR(G193/L193),"",G193/L193)</f>
        <v>0</v>
      </c>
      <c r="L193" s="160">
        <v>4</v>
      </c>
      <c r="M193" s="140">
        <f t="shared" si="88"/>
        <v>0</v>
      </c>
      <c r="N193" s="161"/>
      <c r="O193" s="430"/>
      <c r="P193" s="430"/>
      <c r="Q193" s="430"/>
      <c r="R193" s="430"/>
      <c r="S193" s="430"/>
      <c r="T193" s="430"/>
      <c r="U193" s="430"/>
      <c r="V193" s="163"/>
      <c r="W193" s="164"/>
      <c r="X193" s="163"/>
      <c r="Y193" s="163"/>
      <c r="Z193" s="163"/>
      <c r="AA193" s="163"/>
    </row>
    <row r="194" spans="1:27" ht="20.100000000000001" hidden="1" customHeight="1">
      <c r="A194" s="165">
        <v>200343</v>
      </c>
      <c r="B194" s="175" t="s">
        <v>205</v>
      </c>
      <c r="C194" s="429" t="s">
        <v>186</v>
      </c>
      <c r="D194" s="139">
        <v>4.8</v>
      </c>
      <c r="E194" s="139"/>
      <c r="F194" s="158"/>
      <c r="G194" s="159"/>
      <c r="H194" s="438">
        <f t="shared" si="87"/>
        <v>0</v>
      </c>
      <c r="I194" s="160"/>
      <c r="J194" s="161"/>
      <c r="K194" s="162">
        <f t="array" ref="K194">IF(ISERROR(G194/L194),"",G194/L194)</f>
        <v>0</v>
      </c>
      <c r="L194" s="160">
        <v>4</v>
      </c>
      <c r="M194" s="140">
        <f t="shared" si="88"/>
        <v>0</v>
      </c>
      <c r="N194" s="161"/>
      <c r="O194" s="430"/>
      <c r="P194" s="430"/>
      <c r="Q194" s="430"/>
      <c r="R194" s="430"/>
      <c r="S194" s="430"/>
      <c r="T194" s="430"/>
      <c r="U194" s="430"/>
      <c r="V194" s="163"/>
      <c r="W194" s="164"/>
      <c r="X194" s="163"/>
      <c r="Y194" s="163"/>
      <c r="Z194" s="163"/>
      <c r="AA194" s="163"/>
    </row>
    <row r="195" spans="1:27" ht="20.100000000000001" hidden="1" customHeight="1">
      <c r="A195" s="165">
        <v>200344</v>
      </c>
      <c r="B195" s="175" t="s">
        <v>205</v>
      </c>
      <c r="C195" s="429" t="s">
        <v>206</v>
      </c>
      <c r="D195" s="139">
        <v>4.8</v>
      </c>
      <c r="E195" s="139"/>
      <c r="F195" s="158"/>
      <c r="G195" s="159"/>
      <c r="H195" s="438">
        <f t="shared" si="87"/>
        <v>0</v>
      </c>
      <c r="I195" s="160"/>
      <c r="J195" s="161"/>
      <c r="K195" s="162">
        <f t="array" ref="K195">IF(ISERROR(G195/L195),"",G195/L195)</f>
        <v>0</v>
      </c>
      <c r="L195" s="160">
        <v>4</v>
      </c>
      <c r="M195" s="140">
        <f t="shared" si="88"/>
        <v>0</v>
      </c>
      <c r="N195" s="161"/>
      <c r="O195" s="430"/>
      <c r="P195" s="430"/>
      <c r="Q195" s="430"/>
      <c r="R195" s="430"/>
      <c r="S195" s="430"/>
      <c r="T195" s="430"/>
      <c r="U195" s="430"/>
      <c r="V195" s="163"/>
      <c r="W195" s="164"/>
      <c r="X195" s="163"/>
      <c r="Y195" s="163"/>
      <c r="Z195" s="163"/>
      <c r="AA195" s="163"/>
    </row>
    <row r="196" spans="1:27" ht="20.100000000000001" hidden="1" customHeight="1">
      <c r="A196" s="157">
        <v>200105</v>
      </c>
      <c r="B196" s="175" t="s">
        <v>207</v>
      </c>
      <c r="C196" s="157" t="s">
        <v>197</v>
      </c>
      <c r="D196" s="139">
        <v>4.99</v>
      </c>
      <c r="E196" s="139"/>
      <c r="F196" s="158"/>
      <c r="G196" s="159"/>
      <c r="H196" s="438">
        <f t="shared" si="87"/>
        <v>0</v>
      </c>
      <c r="I196" s="160"/>
      <c r="J196" s="161" t="str">
        <f t="array" ref="J196">IF(ISERROR(G196/I196),"",G196/I196)</f>
        <v/>
      </c>
      <c r="K196" s="162">
        <f t="array" ref="K196">IF(ISERROR(G196/L196),"",G196/L196)</f>
        <v>0</v>
      </c>
      <c r="L196" s="160">
        <v>23.5</v>
      </c>
      <c r="M196" s="140">
        <f t="shared" si="88"/>
        <v>0</v>
      </c>
      <c r="N196" s="161">
        <f t="shared" ref="N196:N197" si="92">SUM(O196:U196)</f>
        <v>0</v>
      </c>
      <c r="O196" s="430"/>
      <c r="P196" s="430"/>
      <c r="Q196" s="430"/>
      <c r="R196" s="430"/>
      <c r="S196" s="430"/>
      <c r="T196" s="430"/>
      <c r="U196" s="430"/>
      <c r="V196" s="163">
        <f t="shared" ref="V196:V197" si="93">SUM(X196:AA196)</f>
        <v>0</v>
      </c>
      <c r="W196" s="164" t="str">
        <f t="shared" ref="W196:W197" si="94">IF(ISERROR(V196/G196),"",V196/G196)</f>
        <v/>
      </c>
      <c r="X196" s="163"/>
      <c r="Y196" s="163"/>
      <c r="Z196" s="163"/>
      <c r="AA196" s="163"/>
    </row>
    <row r="197" spans="1:27" ht="20.100000000000001" hidden="1" customHeight="1">
      <c r="A197" s="157">
        <v>200106</v>
      </c>
      <c r="B197" s="175" t="s">
        <v>207</v>
      </c>
      <c r="C197" s="157" t="s">
        <v>196</v>
      </c>
      <c r="D197" s="139">
        <v>4.99</v>
      </c>
      <c r="E197" s="139"/>
      <c r="F197" s="176"/>
      <c r="G197" s="159"/>
      <c r="H197" s="438">
        <f t="shared" si="87"/>
        <v>0</v>
      </c>
      <c r="I197" s="160"/>
      <c r="J197" s="161" t="str">
        <f t="array" ref="J197">IF(ISERROR(G197/I197),"",G197/I197)</f>
        <v/>
      </c>
      <c r="K197" s="162">
        <f t="array" ref="K197">IF(ISERROR(G197/L197),"",G197/L197)</f>
        <v>0</v>
      </c>
      <c r="L197" s="160">
        <v>23.5</v>
      </c>
      <c r="M197" s="140">
        <f t="shared" si="88"/>
        <v>0</v>
      </c>
      <c r="N197" s="161">
        <f t="shared" si="92"/>
        <v>0</v>
      </c>
      <c r="O197" s="430"/>
      <c r="P197" s="430"/>
      <c r="Q197" s="430"/>
      <c r="R197" s="430"/>
      <c r="S197" s="430"/>
      <c r="T197" s="430"/>
      <c r="U197" s="430"/>
      <c r="V197" s="163">
        <f t="shared" si="93"/>
        <v>0</v>
      </c>
      <c r="W197" s="164" t="str">
        <f t="shared" si="94"/>
        <v/>
      </c>
      <c r="X197" s="163"/>
      <c r="Y197" s="163"/>
      <c r="Z197" s="163"/>
      <c r="AA197" s="163"/>
    </row>
    <row r="198" spans="1:27" ht="20.100000000000001" customHeight="1">
      <c r="A198" s="465" t="s">
        <v>208</v>
      </c>
      <c r="B198" s="466"/>
      <c r="C198" s="436" t="s">
        <v>209</v>
      </c>
      <c r="D198" s="177"/>
      <c r="E198" s="177"/>
      <c r="F198" s="178"/>
      <c r="G198" s="179">
        <f>SUM(G177:G197)</f>
        <v>728</v>
      </c>
      <c r="H198" s="180">
        <f>SUM(H177:H197)</f>
        <v>3703.7700000000004</v>
      </c>
      <c r="I198" s="180">
        <f>SUM(I177:I197)</f>
        <v>57.5</v>
      </c>
      <c r="J198" s="161">
        <f t="array" ref="J198">IF(ISERROR(G198/I198),"",G198/I198)</f>
        <v>12.660869565217391</v>
      </c>
      <c r="K198" s="180">
        <f>SUM(K177:K197)</f>
        <v>32.189258312020456</v>
      </c>
      <c r="L198" s="181"/>
      <c r="M198" s="185">
        <f t="shared" ref="M198:AA198" si="95">SUM(M177:M197)</f>
        <v>25.31074168797954</v>
      </c>
      <c r="N198" s="180">
        <f t="shared" si="95"/>
        <v>0</v>
      </c>
      <c r="O198" s="182">
        <f t="shared" si="95"/>
        <v>0</v>
      </c>
      <c r="P198" s="182">
        <f t="shared" si="95"/>
        <v>0</v>
      </c>
      <c r="Q198" s="182">
        <f t="shared" si="95"/>
        <v>0</v>
      </c>
      <c r="R198" s="182">
        <f t="shared" si="95"/>
        <v>0</v>
      </c>
      <c r="S198" s="182">
        <f t="shared" si="95"/>
        <v>0</v>
      </c>
      <c r="T198" s="182">
        <f t="shared" si="95"/>
        <v>0</v>
      </c>
      <c r="U198" s="182">
        <f t="shared" si="95"/>
        <v>0</v>
      </c>
      <c r="V198" s="183">
        <f t="shared" si="95"/>
        <v>0</v>
      </c>
      <c r="W198" s="164">
        <f t="shared" si="95"/>
        <v>0</v>
      </c>
      <c r="X198" s="183">
        <f t="shared" si="95"/>
        <v>0</v>
      </c>
      <c r="Y198" s="183">
        <f t="shared" si="95"/>
        <v>0</v>
      </c>
      <c r="Z198" s="183">
        <f t="shared" si="95"/>
        <v>0</v>
      </c>
      <c r="AA198" s="183">
        <f t="shared" si="95"/>
        <v>0</v>
      </c>
    </row>
    <row r="199" spans="1:27" ht="20.100000000000001" hidden="1" customHeight="1">
      <c r="A199" s="184">
        <v>200011</v>
      </c>
      <c r="B199" s="431" t="s">
        <v>213</v>
      </c>
      <c r="C199" s="157" t="s">
        <v>206</v>
      </c>
      <c r="D199" s="139">
        <v>5.03</v>
      </c>
      <c r="E199" s="139"/>
      <c r="F199" s="158"/>
      <c r="G199" s="159"/>
      <c r="H199" s="438">
        <f t="shared" ref="H199:H203" si="96">D199*G199</f>
        <v>0</v>
      </c>
      <c r="I199" s="160"/>
      <c r="J199" s="161" t="str">
        <f t="array" ref="J199">IF(ISERROR(G199/I199),"",G199/I199)</f>
        <v/>
      </c>
      <c r="K199" s="162">
        <f t="array" ref="K199">IF(ISERROR(G199/L199),"",G199/L199)</f>
        <v>0</v>
      </c>
      <c r="L199" s="160">
        <v>52</v>
      </c>
      <c r="M199" s="140">
        <f t="shared" ref="M199" si="97">IF(ISERROR(I199-K199),"",I199-K199)</f>
        <v>0</v>
      </c>
      <c r="N199" s="161">
        <f t="shared" ref="N199" si="98">SUM(O199:U199)</f>
        <v>0</v>
      </c>
      <c r="O199" s="433"/>
      <c r="P199" s="433"/>
      <c r="Q199" s="433"/>
      <c r="R199" s="433"/>
      <c r="S199" s="433"/>
      <c r="T199" s="433"/>
      <c r="U199" s="433"/>
      <c r="V199" s="163">
        <f t="shared" ref="V199" si="99">SUM(X199:AA199)</f>
        <v>0</v>
      </c>
      <c r="W199" s="164" t="str">
        <f t="shared" ref="W199" si="100">IF(ISERROR(V199/G199),"",V199/G199)</f>
        <v/>
      </c>
      <c r="X199" s="163"/>
      <c r="Y199" s="163"/>
      <c r="Z199" s="163"/>
      <c r="AA199" s="163"/>
    </row>
    <row r="200" spans="1:27" ht="20.100000000000001" hidden="1" customHeight="1">
      <c r="A200" s="184">
        <v>201402</v>
      </c>
      <c r="B200" s="431" t="s">
        <v>454</v>
      </c>
      <c r="C200" s="232" t="s">
        <v>456</v>
      </c>
      <c r="D200" s="139">
        <v>5.03</v>
      </c>
      <c r="E200" s="139"/>
      <c r="F200" s="158"/>
      <c r="G200" s="159"/>
      <c r="H200" s="438">
        <f t="shared" si="96"/>
        <v>0</v>
      </c>
      <c r="I200" s="160"/>
      <c r="J200" s="161"/>
      <c r="K200" s="162"/>
      <c r="L200" s="160">
        <v>52</v>
      </c>
      <c r="M200" s="140"/>
      <c r="N200" s="161"/>
      <c r="O200" s="433"/>
      <c r="P200" s="433"/>
      <c r="Q200" s="433"/>
      <c r="R200" s="433"/>
      <c r="S200" s="433"/>
      <c r="T200" s="433"/>
      <c r="U200" s="433"/>
      <c r="V200" s="163"/>
      <c r="W200" s="164"/>
      <c r="X200" s="163"/>
      <c r="Y200" s="163"/>
      <c r="Z200" s="163"/>
      <c r="AA200" s="163"/>
    </row>
    <row r="201" spans="1:27" ht="20.100000000000001" hidden="1" customHeight="1">
      <c r="A201" s="184">
        <v>200012</v>
      </c>
      <c r="B201" s="431" t="s">
        <v>213</v>
      </c>
      <c r="C201" s="157" t="s">
        <v>193</v>
      </c>
      <c r="D201" s="139">
        <v>5.03</v>
      </c>
      <c r="E201" s="139"/>
      <c r="F201" s="158"/>
      <c r="G201" s="159"/>
      <c r="H201" s="438">
        <f t="shared" si="96"/>
        <v>0</v>
      </c>
      <c r="I201" s="160"/>
      <c r="J201" s="161" t="str">
        <f t="array" ref="J201">IF(ISERROR(G201/I201),"",G201/I201)</f>
        <v/>
      </c>
      <c r="K201" s="162">
        <f t="array" ref="K201">IF(ISERROR(G201/L201),"",G201/L201)</f>
        <v>0</v>
      </c>
      <c r="L201" s="160">
        <v>52</v>
      </c>
      <c r="M201" s="140">
        <f t="shared" ref="M201" si="101">IF(ISERROR(I201-K201),"",I201-K201)</f>
        <v>0</v>
      </c>
      <c r="N201" s="161">
        <f t="shared" ref="N201:N203" si="102">SUM(O201:U201)</f>
        <v>0</v>
      </c>
      <c r="O201" s="433"/>
      <c r="P201" s="433"/>
      <c r="Q201" s="433"/>
      <c r="R201" s="433"/>
      <c r="S201" s="433"/>
      <c r="T201" s="433"/>
      <c r="U201" s="433"/>
      <c r="V201" s="163">
        <f t="shared" ref="V201:V203" si="103">SUM(X201:AA201)</f>
        <v>0</v>
      </c>
      <c r="W201" s="164" t="str">
        <f t="shared" ref="W201:W203" si="104">IF(ISERROR(V201/G201),"",V201/G201)</f>
        <v/>
      </c>
      <c r="X201" s="163"/>
      <c r="Y201" s="163"/>
      <c r="Z201" s="163"/>
      <c r="AA201" s="163"/>
    </row>
    <row r="202" spans="1:27" ht="20.100000000000001" hidden="1" customHeight="1">
      <c r="A202" s="184">
        <v>200013</v>
      </c>
      <c r="B202" s="431" t="s">
        <v>213</v>
      </c>
      <c r="C202" s="157" t="s">
        <v>210</v>
      </c>
      <c r="D202" s="139">
        <v>5.03</v>
      </c>
      <c r="E202" s="139"/>
      <c r="F202" s="158"/>
      <c r="G202" s="159"/>
      <c r="H202" s="438">
        <f t="shared" si="96"/>
        <v>0</v>
      </c>
      <c r="I202" s="160"/>
      <c r="J202" s="161" t="str">
        <f t="array" ref="J202">IF(ISERROR(G202/I202),"",G202/I202)</f>
        <v/>
      </c>
      <c r="K202" s="162">
        <f t="array" ref="K202">IF(ISERROR(G202/L202),"",G202/L202)</f>
        <v>0</v>
      </c>
      <c r="L202" s="160">
        <v>52</v>
      </c>
      <c r="M202" s="140">
        <f>IF(ISERROR(I202-K202),"",I202-K202)</f>
        <v>0</v>
      </c>
      <c r="N202" s="161">
        <f t="shared" si="102"/>
        <v>0</v>
      </c>
      <c r="O202" s="433"/>
      <c r="P202" s="433"/>
      <c r="Q202" s="433"/>
      <c r="R202" s="433"/>
      <c r="S202" s="433"/>
      <c r="T202" s="433"/>
      <c r="U202" s="433"/>
      <c r="V202" s="163">
        <f t="shared" si="103"/>
        <v>0</v>
      </c>
      <c r="W202" s="164" t="str">
        <f t="shared" si="104"/>
        <v/>
      </c>
      <c r="X202" s="163"/>
      <c r="Y202" s="163"/>
      <c r="Z202" s="163"/>
      <c r="AA202" s="163"/>
    </row>
    <row r="203" spans="1:27" ht="20.100000000000001" hidden="1" customHeight="1">
      <c r="A203" s="184">
        <v>200016</v>
      </c>
      <c r="B203" s="431" t="s">
        <v>213</v>
      </c>
      <c r="C203" s="157" t="s">
        <v>214</v>
      </c>
      <c r="D203" s="139">
        <v>5.03</v>
      </c>
      <c r="E203" s="139"/>
      <c r="F203" s="158"/>
      <c r="G203" s="159"/>
      <c r="H203" s="438">
        <f t="shared" si="96"/>
        <v>0</v>
      </c>
      <c r="I203" s="160"/>
      <c r="J203" s="161" t="str">
        <f t="array" ref="J203">IF(ISERROR(G203/I203),"",G203/I203)</f>
        <v/>
      </c>
      <c r="K203" s="162">
        <f t="array" ref="K203">IF(ISERROR(G203/L203),"",G203/L203)</f>
        <v>0</v>
      </c>
      <c r="L203" s="160">
        <v>52</v>
      </c>
      <c r="M203" s="140">
        <f t="shared" ref="M203" si="105">IF(ISERROR(I203-K203),"",I203-K203)</f>
        <v>0</v>
      </c>
      <c r="N203" s="161">
        <f t="shared" si="102"/>
        <v>0</v>
      </c>
      <c r="O203" s="433"/>
      <c r="P203" s="433"/>
      <c r="Q203" s="433"/>
      <c r="R203" s="433"/>
      <c r="S203" s="433"/>
      <c r="T203" s="433"/>
      <c r="U203" s="433"/>
      <c r="V203" s="163">
        <f t="shared" si="103"/>
        <v>0</v>
      </c>
      <c r="W203" s="164" t="str">
        <f t="shared" si="104"/>
        <v/>
      </c>
      <c r="X203" s="163"/>
      <c r="Y203" s="163"/>
      <c r="Z203" s="163"/>
      <c r="AA203" s="163"/>
    </row>
    <row r="204" spans="1:27" ht="20.100000000000001" hidden="1" customHeight="1">
      <c r="A204" s="184">
        <v>201148</v>
      </c>
      <c r="B204" s="431" t="s">
        <v>440</v>
      </c>
      <c r="C204" s="232" t="s">
        <v>441</v>
      </c>
      <c r="D204" s="139"/>
      <c r="E204" s="139"/>
      <c r="F204" s="158"/>
      <c r="G204" s="159"/>
      <c r="H204" s="438"/>
      <c r="I204" s="160"/>
      <c r="J204" s="161"/>
      <c r="K204" s="162"/>
      <c r="L204" s="160">
        <v>52</v>
      </c>
      <c r="M204" s="140"/>
      <c r="N204" s="161"/>
      <c r="O204" s="433"/>
      <c r="P204" s="433"/>
      <c r="Q204" s="433"/>
      <c r="R204" s="433"/>
      <c r="S204" s="433"/>
      <c r="T204" s="433"/>
      <c r="U204" s="433"/>
      <c r="V204" s="163"/>
      <c r="W204" s="164"/>
      <c r="X204" s="163"/>
      <c r="Y204" s="163"/>
      <c r="Z204" s="163"/>
      <c r="AA204" s="163"/>
    </row>
    <row r="205" spans="1:27" ht="20.100000000000001" hidden="1" customHeight="1">
      <c r="A205" s="184">
        <v>201149</v>
      </c>
      <c r="B205" s="431" t="s">
        <v>440</v>
      </c>
      <c r="C205" s="232" t="s">
        <v>442</v>
      </c>
      <c r="D205" s="139"/>
      <c r="E205" s="139"/>
      <c r="F205" s="158"/>
      <c r="G205" s="159"/>
      <c r="H205" s="438"/>
      <c r="I205" s="160"/>
      <c r="J205" s="161"/>
      <c r="K205" s="162"/>
      <c r="L205" s="160">
        <v>52</v>
      </c>
      <c r="M205" s="140"/>
      <c r="N205" s="161"/>
      <c r="O205" s="433"/>
      <c r="P205" s="433"/>
      <c r="Q205" s="433"/>
      <c r="R205" s="433"/>
      <c r="S205" s="433"/>
      <c r="T205" s="433"/>
      <c r="U205" s="433"/>
      <c r="V205" s="163"/>
      <c r="W205" s="164"/>
      <c r="X205" s="163"/>
      <c r="Y205" s="163"/>
      <c r="Z205" s="163"/>
      <c r="AA205" s="163"/>
    </row>
    <row r="206" spans="1:27" ht="20.100000000000001" hidden="1" customHeight="1">
      <c r="A206" s="184">
        <v>201150</v>
      </c>
      <c r="B206" s="431" t="s">
        <v>440</v>
      </c>
      <c r="C206" s="232" t="s">
        <v>61</v>
      </c>
      <c r="D206" s="139"/>
      <c r="E206" s="139"/>
      <c r="F206" s="158"/>
      <c r="G206" s="159"/>
      <c r="H206" s="438"/>
      <c r="I206" s="160"/>
      <c r="J206" s="161"/>
      <c r="K206" s="162"/>
      <c r="L206" s="160">
        <v>52</v>
      </c>
      <c r="M206" s="140"/>
      <c r="N206" s="161"/>
      <c r="O206" s="433"/>
      <c r="P206" s="433"/>
      <c r="Q206" s="433"/>
      <c r="R206" s="433"/>
      <c r="S206" s="433"/>
      <c r="T206" s="433"/>
      <c r="U206" s="433"/>
      <c r="V206" s="163"/>
      <c r="W206" s="164"/>
      <c r="X206" s="163"/>
      <c r="Y206" s="163"/>
      <c r="Z206" s="163"/>
      <c r="AA206" s="163"/>
    </row>
    <row r="207" spans="1:27" ht="20.100000000000001" hidden="1" customHeight="1">
      <c r="A207" s="184">
        <v>200668</v>
      </c>
      <c r="B207" s="431" t="s">
        <v>215</v>
      </c>
      <c r="C207" s="157" t="s">
        <v>186</v>
      </c>
      <c r="D207" s="139">
        <v>5.08</v>
      </c>
      <c r="E207" s="139"/>
      <c r="F207" s="158"/>
      <c r="G207" s="159"/>
      <c r="H207" s="438">
        <f t="shared" ref="H207:H222" si="106">D207*G207</f>
        <v>0</v>
      </c>
      <c r="I207" s="160"/>
      <c r="J207" s="161" t="str">
        <f t="array" ref="J207">IF(ISERROR(G207/I207),"",G207/I207)</f>
        <v/>
      </c>
      <c r="K207" s="162">
        <f t="array" ref="K207">IF(ISERROR(G207/L207),"",G207/L207)</f>
        <v>0</v>
      </c>
      <c r="L207" s="160">
        <v>21</v>
      </c>
      <c r="M207" s="140">
        <f t="shared" ref="M207:M236" si="107">IF(ISERROR(I207-K207),"",I207-K207)</f>
        <v>0</v>
      </c>
      <c r="N207" s="161">
        <f t="shared" ref="N207:N236" si="108">SUM(O207:U207)</f>
        <v>0</v>
      </c>
      <c r="O207" s="433"/>
      <c r="P207" s="433"/>
      <c r="Q207" s="433"/>
      <c r="R207" s="433"/>
      <c r="S207" s="433"/>
      <c r="T207" s="433"/>
      <c r="U207" s="433"/>
      <c r="V207" s="163">
        <f t="shared" ref="V207:V218" si="109">SUM(X207:AA207)</f>
        <v>0</v>
      </c>
      <c r="W207" s="164" t="str">
        <f t="shared" ref="W207:W218" si="110">IF(ISERROR(V207/G207),"",V207/G207)</f>
        <v/>
      </c>
      <c r="X207" s="163"/>
      <c r="Y207" s="163"/>
      <c r="Z207" s="163"/>
      <c r="AA207" s="163"/>
    </row>
    <row r="208" spans="1:27" ht="20.100000000000001" hidden="1" customHeight="1">
      <c r="A208" s="184">
        <v>200667</v>
      </c>
      <c r="B208" s="431" t="s">
        <v>215</v>
      </c>
      <c r="C208" s="157" t="s">
        <v>211</v>
      </c>
      <c r="D208" s="139">
        <v>5.08</v>
      </c>
      <c r="E208" s="139"/>
      <c r="F208" s="158"/>
      <c r="G208" s="159"/>
      <c r="H208" s="438">
        <f t="shared" si="106"/>
        <v>0</v>
      </c>
      <c r="I208" s="160"/>
      <c r="J208" s="161" t="str">
        <f t="array" ref="J208">IF(ISERROR(G208/I208),"",G208/I208)</f>
        <v/>
      </c>
      <c r="K208" s="162">
        <f t="array" ref="K208">IF(ISERROR(G208/L208),"",G208/L208)</f>
        <v>0</v>
      </c>
      <c r="L208" s="160">
        <v>21</v>
      </c>
      <c r="M208" s="140">
        <f t="shared" si="107"/>
        <v>0</v>
      </c>
      <c r="N208" s="161">
        <f t="shared" si="108"/>
        <v>0</v>
      </c>
      <c r="O208" s="433"/>
      <c r="P208" s="433"/>
      <c r="Q208" s="433"/>
      <c r="R208" s="433"/>
      <c r="S208" s="433"/>
      <c r="T208" s="433"/>
      <c r="U208" s="433"/>
      <c r="V208" s="163">
        <f t="shared" si="109"/>
        <v>0</v>
      </c>
      <c r="W208" s="164" t="str">
        <f t="shared" si="110"/>
        <v/>
      </c>
      <c r="X208" s="163"/>
      <c r="Y208" s="163"/>
      <c r="Z208" s="163"/>
      <c r="AA208" s="163"/>
    </row>
    <row r="209" spans="1:27" ht="20.100000000000001" hidden="1" customHeight="1">
      <c r="A209" s="184">
        <v>200666</v>
      </c>
      <c r="B209" s="431" t="s">
        <v>215</v>
      </c>
      <c r="C209" s="157" t="s">
        <v>212</v>
      </c>
      <c r="D209" s="139">
        <v>5.08</v>
      </c>
      <c r="E209" s="139"/>
      <c r="F209" s="158"/>
      <c r="G209" s="159"/>
      <c r="H209" s="438">
        <f t="shared" si="106"/>
        <v>0</v>
      </c>
      <c r="I209" s="160"/>
      <c r="J209" s="161" t="str">
        <f t="array" ref="J209">IF(ISERROR(G209/I209),"",G209/I209)</f>
        <v/>
      </c>
      <c r="K209" s="162">
        <f t="array" ref="K209">IF(ISERROR(G209/L209),"",G209/L209)</f>
        <v>0</v>
      </c>
      <c r="L209" s="160">
        <v>21</v>
      </c>
      <c r="M209" s="140">
        <f t="shared" si="107"/>
        <v>0</v>
      </c>
      <c r="N209" s="161">
        <f t="shared" si="108"/>
        <v>0</v>
      </c>
      <c r="O209" s="433"/>
      <c r="P209" s="433"/>
      <c r="Q209" s="433"/>
      <c r="R209" s="433"/>
      <c r="S209" s="433"/>
      <c r="T209" s="433"/>
      <c r="U209" s="433"/>
      <c r="V209" s="163">
        <f t="shared" si="109"/>
        <v>0</v>
      </c>
      <c r="W209" s="164" t="str">
        <f t="shared" si="110"/>
        <v/>
      </c>
      <c r="X209" s="163"/>
      <c r="Y209" s="163"/>
      <c r="Z209" s="163"/>
      <c r="AA209" s="163"/>
    </row>
    <row r="210" spans="1:27" ht="20.100000000000001" hidden="1" customHeight="1">
      <c r="A210" s="184">
        <v>200662</v>
      </c>
      <c r="B210" s="431" t="s">
        <v>215</v>
      </c>
      <c r="C210" s="157" t="s">
        <v>193</v>
      </c>
      <c r="D210" s="139">
        <v>5.08</v>
      </c>
      <c r="E210" s="139"/>
      <c r="F210" s="158"/>
      <c r="G210" s="159"/>
      <c r="H210" s="438">
        <f t="shared" si="106"/>
        <v>0</v>
      </c>
      <c r="I210" s="160"/>
      <c r="J210" s="161" t="str">
        <f t="array" ref="J210">IF(ISERROR(G210/I210),"",G210/I210)</f>
        <v/>
      </c>
      <c r="K210" s="162">
        <f t="array" ref="K210">IF(ISERROR(G210/L210),"",G210/L210)</f>
        <v>0</v>
      </c>
      <c r="L210" s="160">
        <v>21</v>
      </c>
      <c r="M210" s="140">
        <f t="shared" si="107"/>
        <v>0</v>
      </c>
      <c r="N210" s="161">
        <f t="shared" si="108"/>
        <v>0</v>
      </c>
      <c r="O210" s="433"/>
      <c r="P210" s="433"/>
      <c r="Q210" s="433"/>
      <c r="R210" s="433"/>
      <c r="S210" s="433"/>
      <c r="T210" s="433"/>
      <c r="U210" s="433"/>
      <c r="V210" s="163">
        <f t="shared" si="109"/>
        <v>0</v>
      </c>
      <c r="W210" s="164" t="str">
        <f t="shared" si="110"/>
        <v/>
      </c>
      <c r="X210" s="163"/>
      <c r="Y210" s="163"/>
      <c r="Z210" s="163"/>
      <c r="AA210" s="163"/>
    </row>
    <row r="211" spans="1:27" ht="20.100000000000001" hidden="1" customHeight="1">
      <c r="A211" s="184">
        <v>200661</v>
      </c>
      <c r="B211" s="431" t="s">
        <v>215</v>
      </c>
      <c r="C211" s="157" t="s">
        <v>210</v>
      </c>
      <c r="D211" s="139">
        <v>5.08</v>
      </c>
      <c r="E211" s="139"/>
      <c r="F211" s="158"/>
      <c r="G211" s="159"/>
      <c r="H211" s="438">
        <f t="shared" si="106"/>
        <v>0</v>
      </c>
      <c r="I211" s="160"/>
      <c r="J211" s="161" t="str">
        <f t="array" ref="J211">IF(ISERROR(G211/I211),"",G211/I211)</f>
        <v/>
      </c>
      <c r="K211" s="162">
        <f t="array" ref="K211">IF(ISERROR(G211/L211),"",G211/L211)</f>
        <v>0</v>
      </c>
      <c r="L211" s="160">
        <v>21</v>
      </c>
      <c r="M211" s="140">
        <f t="shared" si="107"/>
        <v>0</v>
      </c>
      <c r="N211" s="161">
        <f t="shared" si="108"/>
        <v>0</v>
      </c>
      <c r="O211" s="433"/>
      <c r="P211" s="433"/>
      <c r="Q211" s="433"/>
      <c r="R211" s="433"/>
      <c r="S211" s="433"/>
      <c r="T211" s="433"/>
      <c r="U211" s="433"/>
      <c r="V211" s="163">
        <f t="shared" si="109"/>
        <v>0</v>
      </c>
      <c r="W211" s="164" t="str">
        <f t="shared" si="110"/>
        <v/>
      </c>
      <c r="X211" s="163"/>
      <c r="Y211" s="163"/>
      <c r="Z211" s="163"/>
      <c r="AA211" s="163"/>
    </row>
    <row r="212" spans="1:27" ht="20.100000000000001" hidden="1" customHeight="1">
      <c r="A212" s="184">
        <v>200663</v>
      </c>
      <c r="B212" s="431" t="s">
        <v>215</v>
      </c>
      <c r="C212" s="157" t="s">
        <v>206</v>
      </c>
      <c r="D212" s="139">
        <v>5.08</v>
      </c>
      <c r="E212" s="139"/>
      <c r="F212" s="158"/>
      <c r="G212" s="159"/>
      <c r="H212" s="438">
        <f t="shared" si="106"/>
        <v>0</v>
      </c>
      <c r="I212" s="160"/>
      <c r="J212" s="161" t="str">
        <f t="array" ref="J212">IF(ISERROR(G212/I212),"",G212/I212)</f>
        <v/>
      </c>
      <c r="K212" s="162">
        <f t="array" ref="K212">IF(ISERROR(G212/L212),"",G212/L212)</f>
        <v>0</v>
      </c>
      <c r="L212" s="160">
        <v>21</v>
      </c>
      <c r="M212" s="140">
        <f t="shared" si="107"/>
        <v>0</v>
      </c>
      <c r="N212" s="161">
        <f t="shared" si="108"/>
        <v>0</v>
      </c>
      <c r="O212" s="430"/>
      <c r="P212" s="430"/>
      <c r="Q212" s="430"/>
      <c r="R212" s="430"/>
      <c r="S212" s="430"/>
      <c r="T212" s="430"/>
      <c r="U212" s="430"/>
      <c r="V212" s="163">
        <f t="shared" si="109"/>
        <v>0</v>
      </c>
      <c r="W212" s="164" t="str">
        <f t="shared" si="110"/>
        <v/>
      </c>
      <c r="X212" s="163"/>
      <c r="Y212" s="163"/>
      <c r="Z212" s="163"/>
      <c r="AA212" s="163"/>
    </row>
    <row r="213" spans="1:27" ht="20.100000000000001" hidden="1" customHeight="1">
      <c r="A213" s="184">
        <v>200665</v>
      </c>
      <c r="B213" s="431" t="s">
        <v>215</v>
      </c>
      <c r="C213" s="157" t="s">
        <v>194</v>
      </c>
      <c r="D213" s="139">
        <v>5.08</v>
      </c>
      <c r="E213" s="139"/>
      <c r="F213" s="158"/>
      <c r="G213" s="159"/>
      <c r="H213" s="438">
        <f t="shared" si="106"/>
        <v>0</v>
      </c>
      <c r="I213" s="160"/>
      <c r="J213" s="161" t="str">
        <f t="array" ref="J213">IF(ISERROR(G213/I213),"",G213/I213)</f>
        <v/>
      </c>
      <c r="K213" s="162">
        <f t="array" ref="K213">IF(ISERROR(G213/L213),"",G213/L213)</f>
        <v>0</v>
      </c>
      <c r="L213" s="160">
        <v>21</v>
      </c>
      <c r="M213" s="140">
        <f t="shared" si="107"/>
        <v>0</v>
      </c>
      <c r="N213" s="161">
        <f t="shared" si="108"/>
        <v>0</v>
      </c>
      <c r="O213" s="433"/>
      <c r="P213" s="433"/>
      <c r="Q213" s="433"/>
      <c r="R213" s="433"/>
      <c r="S213" s="433"/>
      <c r="T213" s="433"/>
      <c r="U213" s="433"/>
      <c r="V213" s="163">
        <f t="shared" si="109"/>
        <v>0</v>
      </c>
      <c r="W213" s="164" t="str">
        <f t="shared" si="110"/>
        <v/>
      </c>
      <c r="X213" s="163"/>
      <c r="Y213" s="163"/>
      <c r="Z213" s="163"/>
      <c r="AA213" s="163"/>
    </row>
    <row r="214" spans="1:27" ht="20.100000000000001" hidden="1" customHeight="1">
      <c r="A214" s="184">
        <v>200664</v>
      </c>
      <c r="B214" s="431" t="s">
        <v>215</v>
      </c>
      <c r="C214" s="157" t="s">
        <v>214</v>
      </c>
      <c r="D214" s="139">
        <v>5.08</v>
      </c>
      <c r="E214" s="139"/>
      <c r="F214" s="158"/>
      <c r="G214" s="159"/>
      <c r="H214" s="438">
        <f t="shared" si="106"/>
        <v>0</v>
      </c>
      <c r="I214" s="160"/>
      <c r="J214" s="161" t="str">
        <f t="array" ref="J214">IF(ISERROR(G214/I214),"",G214/I214)</f>
        <v/>
      </c>
      <c r="K214" s="162">
        <f t="array" ref="K214">IF(ISERROR(G214/L214),"",G214/L214)</f>
        <v>0</v>
      </c>
      <c r="L214" s="160">
        <v>21</v>
      </c>
      <c r="M214" s="140">
        <f t="shared" si="107"/>
        <v>0</v>
      </c>
      <c r="N214" s="161">
        <f t="shared" si="108"/>
        <v>0</v>
      </c>
      <c r="O214" s="430"/>
      <c r="P214" s="430"/>
      <c r="Q214" s="430"/>
      <c r="R214" s="430"/>
      <c r="S214" s="430"/>
      <c r="T214" s="430"/>
      <c r="U214" s="430"/>
      <c r="V214" s="163">
        <f t="shared" si="109"/>
        <v>0</v>
      </c>
      <c r="W214" s="164" t="str">
        <f t="shared" si="110"/>
        <v/>
      </c>
      <c r="X214" s="163"/>
      <c r="Y214" s="163"/>
      <c r="Z214" s="163"/>
      <c r="AA214" s="163"/>
    </row>
    <row r="215" spans="1:27" ht="20.100000000000001" hidden="1" customHeight="1">
      <c r="A215" s="184">
        <v>200027</v>
      </c>
      <c r="B215" s="431" t="s">
        <v>216</v>
      </c>
      <c r="C215" s="157" t="s">
        <v>201</v>
      </c>
      <c r="D215" s="139">
        <v>5.03</v>
      </c>
      <c r="E215" s="139"/>
      <c r="F215" s="158"/>
      <c r="G215" s="159"/>
      <c r="H215" s="438">
        <f t="shared" si="106"/>
        <v>0</v>
      </c>
      <c r="I215" s="160"/>
      <c r="J215" s="161" t="str">
        <f t="array" ref="J215">IF(ISERROR(G215/I215),"",G215/I215)</f>
        <v/>
      </c>
      <c r="K215" s="162">
        <f t="array" ref="K215">IF(ISERROR(G215/L215),"",G215/L215)</f>
        <v>0</v>
      </c>
      <c r="L215" s="160">
        <v>56</v>
      </c>
      <c r="M215" s="140">
        <f t="shared" si="107"/>
        <v>0</v>
      </c>
      <c r="N215" s="161">
        <f t="shared" si="108"/>
        <v>0</v>
      </c>
      <c r="O215" s="433"/>
      <c r="P215" s="433"/>
      <c r="Q215" s="433"/>
      <c r="R215" s="433"/>
      <c r="S215" s="433"/>
      <c r="T215" s="433"/>
      <c r="U215" s="433"/>
      <c r="V215" s="163">
        <f t="shared" si="109"/>
        <v>0</v>
      </c>
      <c r="W215" s="164" t="str">
        <f t="shared" si="110"/>
        <v/>
      </c>
      <c r="X215" s="163"/>
      <c r="Y215" s="163"/>
      <c r="Z215" s="163"/>
      <c r="AA215" s="163"/>
    </row>
    <row r="216" spans="1:27" ht="20.100000000000001" hidden="1" customHeight="1">
      <c r="A216" s="184">
        <v>200028</v>
      </c>
      <c r="B216" s="431" t="s">
        <v>216</v>
      </c>
      <c r="C216" s="157" t="s">
        <v>186</v>
      </c>
      <c r="D216" s="139">
        <v>5.03</v>
      </c>
      <c r="E216" s="139"/>
      <c r="F216" s="158"/>
      <c r="G216" s="159"/>
      <c r="H216" s="438">
        <f t="shared" si="106"/>
        <v>0</v>
      </c>
      <c r="I216" s="160"/>
      <c r="J216" s="161" t="str">
        <f t="array" ref="J216">IF(ISERROR(G216/I216),"",G216/I216)</f>
        <v/>
      </c>
      <c r="K216" s="162">
        <f t="array" ref="K216">IF(ISERROR(G216/L216),"",G216/L216)</f>
        <v>0</v>
      </c>
      <c r="L216" s="160">
        <v>56</v>
      </c>
      <c r="M216" s="140">
        <f t="shared" si="107"/>
        <v>0</v>
      </c>
      <c r="N216" s="161">
        <f t="shared" si="108"/>
        <v>0</v>
      </c>
      <c r="O216" s="433"/>
      <c r="P216" s="433"/>
      <c r="Q216" s="433"/>
      <c r="R216" s="433"/>
      <c r="S216" s="433"/>
      <c r="T216" s="433"/>
      <c r="U216" s="433"/>
      <c r="V216" s="163">
        <f t="shared" si="109"/>
        <v>0</v>
      </c>
      <c r="W216" s="164" t="str">
        <f t="shared" si="110"/>
        <v/>
      </c>
      <c r="X216" s="163"/>
      <c r="Y216" s="163"/>
      <c r="Z216" s="163"/>
      <c r="AA216" s="163"/>
    </row>
    <row r="217" spans="1:27" ht="20.100000000000001" hidden="1" customHeight="1">
      <c r="A217" s="184">
        <v>200029</v>
      </c>
      <c r="B217" s="431" t="s">
        <v>216</v>
      </c>
      <c r="C217" s="157" t="s">
        <v>202</v>
      </c>
      <c r="D217" s="139">
        <v>5.03</v>
      </c>
      <c r="E217" s="139"/>
      <c r="F217" s="158"/>
      <c r="G217" s="159"/>
      <c r="H217" s="438">
        <f t="shared" si="106"/>
        <v>0</v>
      </c>
      <c r="I217" s="160"/>
      <c r="J217" s="161" t="str">
        <f t="array" ref="J217">IF(ISERROR(G217/I217),"",G217/I217)</f>
        <v/>
      </c>
      <c r="K217" s="162">
        <f t="array" ref="K217">IF(ISERROR(G217/L217),"",G217/L217)</f>
        <v>0</v>
      </c>
      <c r="L217" s="160">
        <v>56</v>
      </c>
      <c r="M217" s="140">
        <f t="shared" si="107"/>
        <v>0</v>
      </c>
      <c r="N217" s="161">
        <f t="shared" si="108"/>
        <v>0</v>
      </c>
      <c r="O217" s="433"/>
      <c r="P217" s="433"/>
      <c r="Q217" s="433"/>
      <c r="R217" s="433"/>
      <c r="S217" s="433"/>
      <c r="T217" s="433"/>
      <c r="U217" s="433"/>
      <c r="V217" s="163">
        <f t="shared" si="109"/>
        <v>0</v>
      </c>
      <c r="W217" s="164" t="str">
        <f t="shared" si="110"/>
        <v/>
      </c>
      <c r="X217" s="163"/>
      <c r="Y217" s="163"/>
      <c r="Z217" s="163"/>
      <c r="AA217" s="163"/>
    </row>
    <row r="218" spans="1:27" ht="20.100000000000001" hidden="1" customHeight="1">
      <c r="A218" s="184">
        <v>200704</v>
      </c>
      <c r="B218" s="431" t="s">
        <v>216</v>
      </c>
      <c r="C218" s="157" t="s">
        <v>211</v>
      </c>
      <c r="D218" s="139">
        <v>5.03</v>
      </c>
      <c r="E218" s="139"/>
      <c r="F218" s="158"/>
      <c r="G218" s="159"/>
      <c r="H218" s="438">
        <f t="shared" si="106"/>
        <v>0</v>
      </c>
      <c r="I218" s="160"/>
      <c r="J218" s="161" t="str">
        <f t="array" ref="J218">IF(ISERROR(G218/I218),"",G218/I218)</f>
        <v/>
      </c>
      <c r="K218" s="162">
        <f t="array" ref="K218">IF(ISERROR(G218/L218),"",G218/L218)</f>
        <v>0</v>
      </c>
      <c r="L218" s="160">
        <v>56</v>
      </c>
      <c r="M218" s="140">
        <f t="shared" si="107"/>
        <v>0</v>
      </c>
      <c r="N218" s="161">
        <f t="shared" si="108"/>
        <v>0</v>
      </c>
      <c r="O218" s="433"/>
      <c r="P218" s="433"/>
      <c r="Q218" s="433"/>
      <c r="R218" s="433"/>
      <c r="S218" s="433"/>
      <c r="T218" s="433"/>
      <c r="U218" s="433"/>
      <c r="V218" s="163">
        <f t="shared" si="109"/>
        <v>0</v>
      </c>
      <c r="W218" s="164" t="str">
        <f t="shared" si="110"/>
        <v/>
      </c>
      <c r="X218" s="163"/>
      <c r="Y218" s="163"/>
      <c r="Z218" s="163"/>
      <c r="AA218" s="163"/>
    </row>
    <row r="219" spans="1:27" ht="20.100000000000001" hidden="1" customHeight="1">
      <c r="A219" s="184">
        <v>201286</v>
      </c>
      <c r="B219" s="431" t="s">
        <v>404</v>
      </c>
      <c r="C219" s="232" t="s">
        <v>405</v>
      </c>
      <c r="D219" s="139">
        <v>5.03</v>
      </c>
      <c r="E219" s="139"/>
      <c r="F219" s="158"/>
      <c r="G219" s="159"/>
      <c r="H219" s="438">
        <f t="shared" si="106"/>
        <v>0</v>
      </c>
      <c r="I219" s="160"/>
      <c r="J219" s="161"/>
      <c r="K219" s="162">
        <f t="array" ref="K219">IF(ISERROR(G219/L219),"",G219/L219)</f>
        <v>0</v>
      </c>
      <c r="L219" s="160">
        <v>54</v>
      </c>
      <c r="M219" s="140">
        <f t="shared" si="107"/>
        <v>0</v>
      </c>
      <c r="N219" s="161">
        <f t="shared" si="108"/>
        <v>0</v>
      </c>
      <c r="O219" s="433"/>
      <c r="P219" s="433"/>
      <c r="Q219" s="433"/>
      <c r="R219" s="433"/>
      <c r="S219" s="433"/>
      <c r="T219" s="433"/>
      <c r="U219" s="433"/>
      <c r="V219" s="163"/>
      <c r="W219" s="164"/>
      <c r="X219" s="163"/>
      <c r="Y219" s="163"/>
      <c r="Z219" s="163"/>
      <c r="AA219" s="163"/>
    </row>
    <row r="220" spans="1:27" ht="20.100000000000001" hidden="1" customHeight="1">
      <c r="A220" s="184">
        <v>201287</v>
      </c>
      <c r="B220" s="431" t="s">
        <v>404</v>
      </c>
      <c r="C220" s="232" t="s">
        <v>406</v>
      </c>
      <c r="D220" s="139">
        <v>5.03</v>
      </c>
      <c r="E220" s="139"/>
      <c r="F220" s="158"/>
      <c r="G220" s="159"/>
      <c r="H220" s="438">
        <f t="shared" si="106"/>
        <v>0</v>
      </c>
      <c r="I220" s="160"/>
      <c r="J220" s="161"/>
      <c r="K220" s="162">
        <f t="array" ref="K220">IF(ISERROR(G220/L220),"",G220/L220)</f>
        <v>0</v>
      </c>
      <c r="L220" s="160">
        <v>54</v>
      </c>
      <c r="M220" s="140">
        <f t="shared" si="107"/>
        <v>0</v>
      </c>
      <c r="N220" s="161">
        <f t="shared" si="108"/>
        <v>0</v>
      </c>
      <c r="O220" s="433"/>
      <c r="P220" s="433"/>
      <c r="Q220" s="433"/>
      <c r="R220" s="433"/>
      <c r="S220" s="433"/>
      <c r="T220" s="433"/>
      <c r="U220" s="433"/>
      <c r="V220" s="163"/>
      <c r="W220" s="164"/>
      <c r="X220" s="163"/>
      <c r="Y220" s="163"/>
      <c r="Z220" s="163"/>
      <c r="AA220" s="163"/>
    </row>
    <row r="221" spans="1:27" ht="20.100000000000001" hidden="1" customHeight="1">
      <c r="A221" s="184">
        <v>201288</v>
      </c>
      <c r="B221" s="431" t="s">
        <v>404</v>
      </c>
      <c r="C221" s="232" t="s">
        <v>411</v>
      </c>
      <c r="D221" s="139">
        <v>5.03</v>
      </c>
      <c r="E221" s="139"/>
      <c r="F221" s="158"/>
      <c r="G221" s="159"/>
      <c r="H221" s="438">
        <f t="shared" si="106"/>
        <v>0</v>
      </c>
      <c r="I221" s="160"/>
      <c r="J221" s="161"/>
      <c r="K221" s="162">
        <f t="array" ref="K221">IF(ISERROR(G221/L221),"",G221/L221)</f>
        <v>0</v>
      </c>
      <c r="L221" s="160">
        <v>54</v>
      </c>
      <c r="M221" s="140">
        <f t="shared" si="107"/>
        <v>0</v>
      </c>
      <c r="N221" s="161">
        <f t="shared" si="108"/>
        <v>0</v>
      </c>
      <c r="O221" s="433"/>
      <c r="P221" s="433"/>
      <c r="Q221" s="433"/>
      <c r="R221" s="433"/>
      <c r="S221" s="433"/>
      <c r="T221" s="433"/>
      <c r="U221" s="433"/>
      <c r="V221" s="163"/>
      <c r="W221" s="164"/>
      <c r="X221" s="163"/>
      <c r="Y221" s="163"/>
      <c r="Z221" s="163"/>
      <c r="AA221" s="163"/>
    </row>
    <row r="222" spans="1:27" ht="20.100000000000001" hidden="1" customHeight="1">
      <c r="A222" s="184">
        <v>201289</v>
      </c>
      <c r="B222" s="431" t="s">
        <v>404</v>
      </c>
      <c r="C222" s="232" t="s">
        <v>413</v>
      </c>
      <c r="D222" s="139">
        <v>5.03</v>
      </c>
      <c r="E222" s="139"/>
      <c r="F222" s="158"/>
      <c r="G222" s="159"/>
      <c r="H222" s="438">
        <f t="shared" si="106"/>
        <v>0</v>
      </c>
      <c r="I222" s="160"/>
      <c r="J222" s="161"/>
      <c r="K222" s="162">
        <f t="array" ref="K222">IF(ISERROR(G222/L222),"",G222/L222)</f>
        <v>0</v>
      </c>
      <c r="L222" s="160">
        <v>54</v>
      </c>
      <c r="M222" s="140">
        <f t="shared" si="107"/>
        <v>0</v>
      </c>
      <c r="N222" s="161">
        <f t="shared" si="108"/>
        <v>0</v>
      </c>
      <c r="O222" s="433"/>
      <c r="P222" s="433"/>
      <c r="Q222" s="433"/>
      <c r="R222" s="433"/>
      <c r="S222" s="433"/>
      <c r="T222" s="433"/>
      <c r="U222" s="433"/>
      <c r="V222" s="163"/>
      <c r="W222" s="164"/>
      <c r="X222" s="163"/>
      <c r="Y222" s="163"/>
      <c r="Z222" s="163"/>
      <c r="AA222" s="163"/>
    </row>
    <row r="223" spans="1:27" ht="20.100000000000001" hidden="1" customHeight="1">
      <c r="A223" s="184">
        <v>201077</v>
      </c>
      <c r="B223" s="431" t="s">
        <v>444</v>
      </c>
      <c r="C223" s="232" t="s">
        <v>384</v>
      </c>
      <c r="D223" s="139">
        <v>5.03</v>
      </c>
      <c r="E223" s="139"/>
      <c r="F223" s="158"/>
      <c r="G223" s="159"/>
      <c r="H223" s="438"/>
      <c r="I223" s="160"/>
      <c r="J223" s="161"/>
      <c r="K223" s="162">
        <f t="array" ref="K223">IF(ISERROR(G223/L223),"",G223/L223)</f>
        <v>0</v>
      </c>
      <c r="L223" s="160">
        <v>3</v>
      </c>
      <c r="M223" s="140">
        <f t="shared" si="107"/>
        <v>0</v>
      </c>
      <c r="N223" s="161">
        <f t="shared" si="108"/>
        <v>0</v>
      </c>
      <c r="O223" s="433"/>
      <c r="P223" s="433"/>
      <c r="Q223" s="433"/>
      <c r="R223" s="433"/>
      <c r="S223" s="433"/>
      <c r="T223" s="433"/>
      <c r="U223" s="433"/>
      <c r="V223" s="163"/>
      <c r="W223" s="164"/>
      <c r="X223" s="163"/>
      <c r="Y223" s="163"/>
      <c r="Z223" s="163"/>
      <c r="AA223" s="163"/>
    </row>
    <row r="224" spans="1:27" ht="20.100000000000001" hidden="1" customHeight="1">
      <c r="A224" s="184">
        <v>201078</v>
      </c>
      <c r="B224" s="431" t="s">
        <v>444</v>
      </c>
      <c r="C224" s="232" t="s">
        <v>385</v>
      </c>
      <c r="D224" s="139">
        <v>5.03</v>
      </c>
      <c r="E224" s="139"/>
      <c r="F224" s="158"/>
      <c r="G224" s="159"/>
      <c r="H224" s="438"/>
      <c r="I224" s="160"/>
      <c r="J224" s="161"/>
      <c r="K224" s="162">
        <f t="array" ref="K224">IF(ISERROR(G224/L224),"",G224/L224)</f>
        <v>0</v>
      </c>
      <c r="L224" s="160">
        <v>3</v>
      </c>
      <c r="M224" s="140">
        <f t="shared" si="107"/>
        <v>0</v>
      </c>
      <c r="N224" s="161">
        <f t="shared" si="108"/>
        <v>0</v>
      </c>
      <c r="O224" s="433"/>
      <c r="P224" s="433"/>
      <c r="Q224" s="433"/>
      <c r="R224" s="433"/>
      <c r="S224" s="433"/>
      <c r="T224" s="433"/>
      <c r="U224" s="433"/>
      <c r="V224" s="163"/>
      <c r="W224" s="164"/>
      <c r="X224" s="163"/>
      <c r="Y224" s="163"/>
      <c r="Z224" s="163"/>
      <c r="AA224" s="163"/>
    </row>
    <row r="225" spans="1:27" ht="20.100000000000001" hidden="1" customHeight="1">
      <c r="A225" s="184">
        <v>201079</v>
      </c>
      <c r="B225" s="431" t="s">
        <v>444</v>
      </c>
      <c r="C225" s="232" t="s">
        <v>386</v>
      </c>
      <c r="D225" s="139">
        <v>5.03</v>
      </c>
      <c r="E225" s="139"/>
      <c r="F225" s="158"/>
      <c r="G225" s="159"/>
      <c r="H225" s="438"/>
      <c r="I225" s="160"/>
      <c r="J225" s="161"/>
      <c r="K225" s="162">
        <f t="array" ref="K225">IF(ISERROR(G225/L225),"",G225/L225)</f>
        <v>0</v>
      </c>
      <c r="L225" s="160">
        <v>3</v>
      </c>
      <c r="M225" s="140">
        <f t="shared" si="107"/>
        <v>0</v>
      </c>
      <c r="N225" s="161">
        <f t="shared" si="108"/>
        <v>0</v>
      </c>
      <c r="O225" s="433"/>
      <c r="P225" s="433"/>
      <c r="Q225" s="433"/>
      <c r="R225" s="433"/>
      <c r="S225" s="433"/>
      <c r="T225" s="433"/>
      <c r="U225" s="433"/>
      <c r="V225" s="163"/>
      <c r="W225" s="164"/>
      <c r="X225" s="163"/>
      <c r="Y225" s="163"/>
      <c r="Z225" s="163"/>
      <c r="AA225" s="163"/>
    </row>
    <row r="226" spans="1:27" ht="20.100000000000001" hidden="1" customHeight="1">
      <c r="A226" s="184">
        <v>201080</v>
      </c>
      <c r="B226" s="431" t="s">
        <v>444</v>
      </c>
      <c r="C226" s="232" t="s">
        <v>387</v>
      </c>
      <c r="D226" s="139">
        <v>5.03</v>
      </c>
      <c r="E226" s="139"/>
      <c r="F226" s="158"/>
      <c r="G226" s="159"/>
      <c r="H226" s="438"/>
      <c r="I226" s="160"/>
      <c r="J226" s="161"/>
      <c r="K226" s="162">
        <f t="array" ref="K226">IF(ISERROR(G226/L226),"",G226/L226)</f>
        <v>0</v>
      </c>
      <c r="L226" s="160">
        <v>3</v>
      </c>
      <c r="M226" s="140">
        <f t="shared" si="107"/>
        <v>0</v>
      </c>
      <c r="N226" s="161">
        <f t="shared" si="108"/>
        <v>0</v>
      </c>
      <c r="O226" s="433"/>
      <c r="P226" s="433"/>
      <c r="Q226" s="433"/>
      <c r="R226" s="433"/>
      <c r="S226" s="433"/>
      <c r="T226" s="433"/>
      <c r="U226" s="433"/>
      <c r="V226" s="163"/>
      <c r="W226" s="164"/>
      <c r="X226" s="163"/>
      <c r="Y226" s="163"/>
      <c r="Z226" s="163"/>
      <c r="AA226" s="163"/>
    </row>
    <row r="227" spans="1:27" ht="20.100000000000001" hidden="1" customHeight="1">
      <c r="A227" s="165">
        <v>200534</v>
      </c>
      <c r="B227" s="166" t="s">
        <v>217</v>
      </c>
      <c r="C227" s="157" t="s">
        <v>194</v>
      </c>
      <c r="D227" s="139">
        <v>5.03</v>
      </c>
      <c r="E227" s="139"/>
      <c r="F227" s="158"/>
      <c r="G227" s="188"/>
      <c r="H227" s="438">
        <f t="shared" ref="H227:H240" si="111">D227*G227</f>
        <v>0</v>
      </c>
      <c r="I227" s="160"/>
      <c r="J227" s="161" t="str">
        <f t="array" ref="J227">IF(ISERROR(G227/I227),"",G227/I227)</f>
        <v/>
      </c>
      <c r="K227" s="162">
        <f t="array" ref="K227">IF(ISERROR(G227/L227),"",G227/L227)</f>
        <v>0</v>
      </c>
      <c r="L227" s="160">
        <v>40</v>
      </c>
      <c r="M227" s="140">
        <f t="shared" si="107"/>
        <v>0</v>
      </c>
      <c r="N227" s="161">
        <f t="shared" si="108"/>
        <v>0</v>
      </c>
      <c r="O227" s="430"/>
      <c r="P227" s="430"/>
      <c r="Q227" s="430"/>
      <c r="R227" s="430"/>
      <c r="S227" s="430"/>
      <c r="T227" s="430"/>
      <c r="U227" s="430"/>
      <c r="V227" s="163">
        <f t="shared" ref="V227:V236" si="112">SUM(X227:AA227)</f>
        <v>0</v>
      </c>
      <c r="W227" s="164" t="str">
        <f t="shared" ref="W227:W236" si="113">IF(ISERROR(V227/G227),"",V227/G227)</f>
        <v/>
      </c>
      <c r="X227" s="163"/>
      <c r="Y227" s="163"/>
      <c r="Z227" s="163"/>
      <c r="AA227" s="163"/>
    </row>
    <row r="228" spans="1:27" ht="20.100000000000001" hidden="1" customHeight="1">
      <c r="A228" s="165">
        <v>200535</v>
      </c>
      <c r="B228" s="166" t="s">
        <v>217</v>
      </c>
      <c r="C228" s="157" t="s">
        <v>193</v>
      </c>
      <c r="D228" s="139">
        <v>5.03</v>
      </c>
      <c r="E228" s="139"/>
      <c r="F228" s="158"/>
      <c r="G228" s="188"/>
      <c r="H228" s="438">
        <f t="shared" si="111"/>
        <v>0</v>
      </c>
      <c r="I228" s="160"/>
      <c r="J228" s="161" t="str">
        <f t="array" ref="J228">IF(ISERROR(G228/I228),"",G228/I228)</f>
        <v/>
      </c>
      <c r="K228" s="162">
        <f t="array" ref="K228">IF(ISERROR(G228/L228),"",G228/L228)</f>
        <v>0</v>
      </c>
      <c r="L228" s="160">
        <v>40</v>
      </c>
      <c r="M228" s="140">
        <f t="shared" si="107"/>
        <v>0</v>
      </c>
      <c r="N228" s="161">
        <f t="shared" si="108"/>
        <v>0</v>
      </c>
      <c r="O228" s="430"/>
      <c r="P228" s="430"/>
      <c r="Q228" s="430"/>
      <c r="R228" s="430"/>
      <c r="S228" s="430"/>
      <c r="T228" s="430"/>
      <c r="U228" s="430"/>
      <c r="V228" s="163">
        <f t="shared" si="112"/>
        <v>0</v>
      </c>
      <c r="W228" s="164" t="str">
        <f t="shared" si="113"/>
        <v/>
      </c>
      <c r="X228" s="163"/>
      <c r="Y228" s="163"/>
      <c r="Z228" s="163"/>
      <c r="AA228" s="163"/>
    </row>
    <row r="229" spans="1:27" ht="20.100000000000001" hidden="1" customHeight="1">
      <c r="A229" s="165">
        <v>200536</v>
      </c>
      <c r="B229" s="166" t="s">
        <v>217</v>
      </c>
      <c r="C229" s="157" t="s">
        <v>201</v>
      </c>
      <c r="D229" s="139">
        <v>5.03</v>
      </c>
      <c r="E229" s="139"/>
      <c r="F229" s="158"/>
      <c r="G229" s="188"/>
      <c r="H229" s="438">
        <f t="shared" si="111"/>
        <v>0</v>
      </c>
      <c r="I229" s="160"/>
      <c r="J229" s="161" t="str">
        <f t="array" ref="J229">IF(ISERROR(G229/I229),"",G229/I229)</f>
        <v/>
      </c>
      <c r="K229" s="162">
        <f t="array" ref="K229">IF(ISERROR(G229/L229),"",G229/L229)</f>
        <v>0</v>
      </c>
      <c r="L229" s="160">
        <v>40</v>
      </c>
      <c r="M229" s="140">
        <f t="shared" si="107"/>
        <v>0</v>
      </c>
      <c r="N229" s="161">
        <f t="shared" si="108"/>
        <v>0</v>
      </c>
      <c r="O229" s="430"/>
      <c r="P229" s="430"/>
      <c r="Q229" s="430"/>
      <c r="R229" s="430"/>
      <c r="S229" s="430"/>
      <c r="T229" s="430"/>
      <c r="U229" s="430"/>
      <c r="V229" s="163">
        <f t="shared" si="112"/>
        <v>0</v>
      </c>
      <c r="W229" s="164" t="str">
        <f t="shared" si="113"/>
        <v/>
      </c>
      <c r="X229" s="163"/>
      <c r="Y229" s="163"/>
      <c r="Z229" s="163"/>
      <c r="AA229" s="163"/>
    </row>
    <row r="230" spans="1:27" ht="20.100000000000001" hidden="1" customHeight="1">
      <c r="A230" s="165">
        <v>200437</v>
      </c>
      <c r="B230" s="166" t="s">
        <v>218</v>
      </c>
      <c r="C230" s="157" t="s">
        <v>219</v>
      </c>
      <c r="D230" s="139">
        <v>5.03</v>
      </c>
      <c r="E230" s="139"/>
      <c r="F230" s="158"/>
      <c r="G230" s="159"/>
      <c r="H230" s="438">
        <f t="shared" si="111"/>
        <v>0</v>
      </c>
      <c r="I230" s="160"/>
      <c r="J230" s="161" t="str">
        <f t="array" ref="J230">IF(ISERROR(G230/I230),"",G230/I230)</f>
        <v/>
      </c>
      <c r="K230" s="162">
        <f t="array" ref="K230">IF(ISERROR(G230/L230),"",G230/L230)</f>
        <v>0</v>
      </c>
      <c r="L230" s="160">
        <v>50</v>
      </c>
      <c r="M230" s="140">
        <f t="shared" si="107"/>
        <v>0</v>
      </c>
      <c r="N230" s="161">
        <f t="shared" si="108"/>
        <v>0</v>
      </c>
      <c r="O230" s="430"/>
      <c r="P230" s="430"/>
      <c r="Q230" s="430"/>
      <c r="R230" s="430"/>
      <c r="S230" s="430"/>
      <c r="T230" s="430"/>
      <c r="U230" s="430"/>
      <c r="V230" s="163">
        <f t="shared" si="112"/>
        <v>0</v>
      </c>
      <c r="W230" s="164" t="str">
        <f t="shared" si="113"/>
        <v/>
      </c>
      <c r="X230" s="163"/>
      <c r="Y230" s="163"/>
      <c r="Z230" s="163"/>
      <c r="AA230" s="163"/>
    </row>
    <row r="231" spans="1:27" ht="20.100000000000001" hidden="1" customHeight="1">
      <c r="A231" s="165">
        <v>200438</v>
      </c>
      <c r="B231" s="166" t="s">
        <v>218</v>
      </c>
      <c r="C231" s="157" t="s">
        <v>193</v>
      </c>
      <c r="D231" s="139">
        <v>5.03</v>
      </c>
      <c r="E231" s="139"/>
      <c r="F231" s="158"/>
      <c r="G231" s="159"/>
      <c r="H231" s="438">
        <f t="shared" si="111"/>
        <v>0</v>
      </c>
      <c r="I231" s="160"/>
      <c r="J231" s="161" t="str">
        <f t="array" ref="J231">IF(ISERROR(G231/I231),"",G231/I231)</f>
        <v/>
      </c>
      <c r="K231" s="162">
        <f t="array" ref="K231">IF(ISERROR(G231/L231),"",G231/L231)</f>
        <v>0</v>
      </c>
      <c r="L231" s="160">
        <v>50</v>
      </c>
      <c r="M231" s="140">
        <f t="shared" si="107"/>
        <v>0</v>
      </c>
      <c r="N231" s="161">
        <f t="shared" si="108"/>
        <v>0</v>
      </c>
      <c r="O231" s="430"/>
      <c r="P231" s="430"/>
      <c r="Q231" s="430"/>
      <c r="R231" s="430"/>
      <c r="S231" s="430"/>
      <c r="T231" s="430"/>
      <c r="U231" s="430"/>
      <c r="V231" s="163">
        <f t="shared" si="112"/>
        <v>0</v>
      </c>
      <c r="W231" s="164" t="str">
        <f t="shared" si="113"/>
        <v/>
      </c>
      <c r="X231" s="163"/>
      <c r="Y231" s="163"/>
      <c r="Z231" s="163"/>
      <c r="AA231" s="163"/>
    </row>
    <row r="232" spans="1:27" ht="20.100000000000001" hidden="1" customHeight="1">
      <c r="A232" s="165">
        <v>200439</v>
      </c>
      <c r="B232" s="166" t="s">
        <v>218</v>
      </c>
      <c r="C232" s="157" t="s">
        <v>194</v>
      </c>
      <c r="D232" s="139">
        <v>5.03</v>
      </c>
      <c r="E232" s="139"/>
      <c r="F232" s="158"/>
      <c r="G232" s="159"/>
      <c r="H232" s="438">
        <f t="shared" si="111"/>
        <v>0</v>
      </c>
      <c r="I232" s="160"/>
      <c r="J232" s="161" t="str">
        <f t="array" ref="J232">IF(ISERROR(G232/I232),"",G232/I232)</f>
        <v/>
      </c>
      <c r="K232" s="162">
        <f t="array" ref="K232">IF(ISERROR(G232/L232),"",G232/L232)</f>
        <v>0</v>
      </c>
      <c r="L232" s="160">
        <v>50</v>
      </c>
      <c r="M232" s="140">
        <f t="shared" si="107"/>
        <v>0</v>
      </c>
      <c r="N232" s="161">
        <f t="shared" si="108"/>
        <v>0</v>
      </c>
      <c r="O232" s="430"/>
      <c r="P232" s="430"/>
      <c r="Q232" s="430"/>
      <c r="R232" s="430"/>
      <c r="S232" s="430"/>
      <c r="T232" s="430"/>
      <c r="U232" s="430"/>
      <c r="V232" s="163">
        <f t="shared" si="112"/>
        <v>0</v>
      </c>
      <c r="W232" s="164" t="str">
        <f t="shared" si="113"/>
        <v/>
      </c>
      <c r="X232" s="163"/>
      <c r="Y232" s="163"/>
      <c r="Z232" s="163"/>
      <c r="AA232" s="163"/>
    </row>
    <row r="233" spans="1:27" ht="20.100000000000001" hidden="1" customHeight="1">
      <c r="A233" s="165">
        <v>200440</v>
      </c>
      <c r="B233" s="166" t="s">
        <v>218</v>
      </c>
      <c r="C233" s="157" t="s">
        <v>201</v>
      </c>
      <c r="D233" s="139">
        <v>5.03</v>
      </c>
      <c r="E233" s="139"/>
      <c r="F233" s="158"/>
      <c r="G233" s="159"/>
      <c r="H233" s="438">
        <f t="shared" si="111"/>
        <v>0</v>
      </c>
      <c r="I233" s="160"/>
      <c r="J233" s="161" t="str">
        <f t="array" ref="J233">IF(ISERROR(G233/I233),"",G233/I233)</f>
        <v/>
      </c>
      <c r="K233" s="162">
        <f t="array" ref="K233">IF(ISERROR(G233/L233),"",G233/L233)</f>
        <v>0</v>
      </c>
      <c r="L233" s="160">
        <v>50</v>
      </c>
      <c r="M233" s="140">
        <f t="shared" si="107"/>
        <v>0</v>
      </c>
      <c r="N233" s="161">
        <f t="shared" si="108"/>
        <v>0</v>
      </c>
      <c r="O233" s="430"/>
      <c r="P233" s="430"/>
      <c r="Q233" s="430"/>
      <c r="R233" s="430"/>
      <c r="S233" s="430"/>
      <c r="T233" s="430"/>
      <c r="U233" s="430"/>
      <c r="V233" s="163">
        <f t="shared" si="112"/>
        <v>0</v>
      </c>
      <c r="W233" s="164" t="str">
        <f t="shared" si="113"/>
        <v/>
      </c>
      <c r="X233" s="163"/>
      <c r="Y233" s="163"/>
      <c r="Z233" s="163"/>
      <c r="AA233" s="163"/>
    </row>
    <row r="234" spans="1:27" ht="20.100000000000001" hidden="1" customHeight="1">
      <c r="A234" s="165">
        <v>200051</v>
      </c>
      <c r="B234" s="166" t="s">
        <v>220</v>
      </c>
      <c r="C234" s="157" t="s">
        <v>206</v>
      </c>
      <c r="D234" s="139">
        <v>5.03</v>
      </c>
      <c r="E234" s="139"/>
      <c r="F234" s="158"/>
      <c r="G234" s="159"/>
      <c r="H234" s="438">
        <f t="shared" si="111"/>
        <v>0</v>
      </c>
      <c r="I234" s="160"/>
      <c r="J234" s="161" t="str">
        <f t="array" ref="J234">IF(ISERROR(G234/I234),"",G234/I234)</f>
        <v/>
      </c>
      <c r="K234" s="162">
        <f t="array" ref="K234">IF(ISERROR(G234/L234),"",G234/L234)</f>
        <v>0</v>
      </c>
      <c r="L234" s="160">
        <v>50</v>
      </c>
      <c r="M234" s="140">
        <f t="shared" si="107"/>
        <v>0</v>
      </c>
      <c r="N234" s="161">
        <f t="shared" si="108"/>
        <v>0</v>
      </c>
      <c r="O234" s="430"/>
      <c r="P234" s="430"/>
      <c r="Q234" s="430"/>
      <c r="R234" s="430"/>
      <c r="S234" s="430"/>
      <c r="T234" s="430"/>
      <c r="U234" s="430"/>
      <c r="V234" s="163">
        <f t="shared" si="112"/>
        <v>0</v>
      </c>
      <c r="W234" s="164" t="str">
        <f t="shared" si="113"/>
        <v/>
      </c>
      <c r="X234" s="163"/>
      <c r="Y234" s="163"/>
      <c r="Z234" s="163"/>
      <c r="AA234" s="163"/>
    </row>
    <row r="235" spans="1:27" ht="20.100000000000001" hidden="1" customHeight="1">
      <c r="A235" s="165">
        <v>200052</v>
      </c>
      <c r="B235" s="166" t="s">
        <v>220</v>
      </c>
      <c r="C235" s="157" t="s">
        <v>194</v>
      </c>
      <c r="D235" s="139">
        <v>5.03</v>
      </c>
      <c r="E235" s="139"/>
      <c r="F235" s="158"/>
      <c r="G235" s="159"/>
      <c r="H235" s="438">
        <f t="shared" si="111"/>
        <v>0</v>
      </c>
      <c r="I235" s="160"/>
      <c r="J235" s="161" t="str">
        <f t="array" ref="J235">IF(ISERROR(G235/I235),"",G235/I235)</f>
        <v/>
      </c>
      <c r="K235" s="162">
        <f t="array" ref="K235">IF(ISERROR(G235/L235),"",G235/L235)</f>
        <v>0</v>
      </c>
      <c r="L235" s="160">
        <v>50</v>
      </c>
      <c r="M235" s="140">
        <f t="shared" si="107"/>
        <v>0</v>
      </c>
      <c r="N235" s="161">
        <f t="shared" si="108"/>
        <v>0</v>
      </c>
      <c r="O235" s="430"/>
      <c r="P235" s="430"/>
      <c r="Q235" s="430"/>
      <c r="R235" s="430"/>
      <c r="S235" s="430"/>
      <c r="T235" s="430"/>
      <c r="U235" s="430"/>
      <c r="V235" s="163">
        <f t="shared" si="112"/>
        <v>0</v>
      </c>
      <c r="W235" s="164" t="str">
        <f t="shared" si="113"/>
        <v/>
      </c>
      <c r="X235" s="163"/>
      <c r="Y235" s="163"/>
      <c r="Z235" s="163"/>
      <c r="AA235" s="163"/>
    </row>
    <row r="236" spans="1:27" ht="20.100000000000001" hidden="1" customHeight="1">
      <c r="A236" s="165">
        <v>200054</v>
      </c>
      <c r="B236" s="166" t="s">
        <v>220</v>
      </c>
      <c r="C236" s="157" t="s">
        <v>214</v>
      </c>
      <c r="D236" s="139">
        <v>5.03</v>
      </c>
      <c r="E236" s="139"/>
      <c r="F236" s="158"/>
      <c r="G236" s="159"/>
      <c r="H236" s="438">
        <f t="shared" si="111"/>
        <v>0</v>
      </c>
      <c r="I236" s="160"/>
      <c r="J236" s="161" t="str">
        <f t="array" ref="J236">IF(ISERROR(G236/I236),"",G236/I236)</f>
        <v/>
      </c>
      <c r="K236" s="162">
        <f t="array" ref="K236">IF(ISERROR(G236/L236),"",G236/L236)</f>
        <v>0</v>
      </c>
      <c r="L236" s="160">
        <v>50</v>
      </c>
      <c r="M236" s="140">
        <f t="shared" si="107"/>
        <v>0</v>
      </c>
      <c r="N236" s="161">
        <f t="shared" si="108"/>
        <v>0</v>
      </c>
      <c r="O236" s="430"/>
      <c r="P236" s="430"/>
      <c r="Q236" s="430"/>
      <c r="R236" s="430"/>
      <c r="S236" s="430"/>
      <c r="T236" s="430"/>
      <c r="U236" s="430"/>
      <c r="V236" s="163">
        <f t="shared" si="112"/>
        <v>0</v>
      </c>
      <c r="W236" s="164" t="str">
        <f t="shared" si="113"/>
        <v/>
      </c>
      <c r="X236" s="163"/>
      <c r="Y236" s="163"/>
      <c r="Z236" s="163"/>
      <c r="AA236" s="163"/>
    </row>
    <row r="237" spans="1:27" ht="20.100000000000001" hidden="1" customHeight="1">
      <c r="A237" s="165">
        <v>201403</v>
      </c>
      <c r="B237" s="166" t="s">
        <v>458</v>
      </c>
      <c r="C237" s="232" t="s">
        <v>456</v>
      </c>
      <c r="D237" s="139">
        <v>5.03</v>
      </c>
      <c r="E237" s="139"/>
      <c r="F237" s="158"/>
      <c r="G237" s="159"/>
      <c r="H237" s="438">
        <f t="shared" si="111"/>
        <v>0</v>
      </c>
      <c r="I237" s="160"/>
      <c r="J237" s="161"/>
      <c r="K237" s="162"/>
      <c r="L237" s="160">
        <v>50</v>
      </c>
      <c r="M237" s="140"/>
      <c r="N237" s="161"/>
      <c r="O237" s="430"/>
      <c r="P237" s="430"/>
      <c r="Q237" s="430"/>
      <c r="R237" s="430"/>
      <c r="S237" s="430"/>
      <c r="T237" s="430"/>
      <c r="U237" s="430"/>
      <c r="V237" s="163"/>
      <c r="W237" s="164"/>
      <c r="X237" s="163"/>
      <c r="Y237" s="163"/>
      <c r="Z237" s="163"/>
      <c r="AA237" s="163"/>
    </row>
    <row r="238" spans="1:27" ht="20.100000000000001" hidden="1" customHeight="1">
      <c r="A238" s="165">
        <v>201290</v>
      </c>
      <c r="B238" s="166" t="s">
        <v>423</v>
      </c>
      <c r="C238" s="232" t="s">
        <v>421</v>
      </c>
      <c r="D238" s="139">
        <v>5</v>
      </c>
      <c r="E238" s="139"/>
      <c r="F238" s="158"/>
      <c r="G238" s="159"/>
      <c r="H238" s="438">
        <f t="shared" si="111"/>
        <v>0</v>
      </c>
      <c r="I238" s="160"/>
      <c r="J238" s="161"/>
      <c r="K238" s="162">
        <f t="array" ref="K238">IF(ISERROR(G238/L238),"",G238/L238)</f>
        <v>0</v>
      </c>
      <c r="L238" s="160">
        <v>50</v>
      </c>
      <c r="M238" s="140">
        <f t="shared" ref="M238:M249" si="114">IF(ISERROR(I238-K238),"",I238-K238)</f>
        <v>0</v>
      </c>
      <c r="N238" s="161"/>
      <c r="O238" s="430"/>
      <c r="P238" s="430"/>
      <c r="Q238" s="430"/>
      <c r="R238" s="430"/>
      <c r="S238" s="430"/>
      <c r="T238" s="430"/>
      <c r="U238" s="430"/>
      <c r="V238" s="163"/>
      <c r="W238" s="164"/>
      <c r="X238" s="163"/>
      <c r="Y238" s="163"/>
      <c r="Z238" s="163"/>
      <c r="AA238" s="163"/>
    </row>
    <row r="239" spans="1:27" ht="20.100000000000001" hidden="1" customHeight="1">
      <c r="A239" s="165">
        <v>200113</v>
      </c>
      <c r="B239" s="166" t="s">
        <v>221</v>
      </c>
      <c r="C239" s="157" t="s">
        <v>197</v>
      </c>
      <c r="D239" s="139">
        <v>5.03</v>
      </c>
      <c r="E239" s="139"/>
      <c r="F239" s="158"/>
      <c r="G239" s="159"/>
      <c r="H239" s="438">
        <f t="shared" si="111"/>
        <v>0</v>
      </c>
      <c r="I239" s="160"/>
      <c r="J239" s="161" t="str">
        <f t="array" ref="J239">IF(ISERROR(G239/I239),"",G239/I239)</f>
        <v/>
      </c>
      <c r="K239" s="162">
        <f t="array" ref="K239">IF(ISERROR(G239/L239),"",G239/L239)</f>
        <v>0</v>
      </c>
      <c r="L239" s="160">
        <v>21.5</v>
      </c>
      <c r="M239" s="140">
        <f t="shared" si="114"/>
        <v>0</v>
      </c>
      <c r="N239" s="161">
        <f t="shared" ref="N239:N240" si="115">SUM(O239:U239)</f>
        <v>0</v>
      </c>
      <c r="O239" s="430"/>
      <c r="P239" s="430"/>
      <c r="Q239" s="430"/>
      <c r="R239" s="430"/>
      <c r="S239" s="430"/>
      <c r="T239" s="430"/>
      <c r="U239" s="430"/>
      <c r="V239" s="163">
        <f t="shared" ref="V239:V240" si="116">SUM(X239:AA239)</f>
        <v>0</v>
      </c>
      <c r="W239" s="164" t="str">
        <f t="shared" ref="W239:W240" si="117">IF(ISERROR(V239/G239),"",V239/G239)</f>
        <v/>
      </c>
      <c r="X239" s="163"/>
      <c r="Y239" s="163"/>
      <c r="Z239" s="163"/>
      <c r="AA239" s="163"/>
    </row>
    <row r="240" spans="1:27" ht="20.100000000000001" hidden="1" customHeight="1">
      <c r="A240" s="165">
        <v>200114</v>
      </c>
      <c r="B240" s="166" t="s">
        <v>221</v>
      </c>
      <c r="C240" s="157" t="s">
        <v>201</v>
      </c>
      <c r="D240" s="139">
        <v>5.03</v>
      </c>
      <c r="E240" s="139"/>
      <c r="F240" s="158"/>
      <c r="G240" s="159"/>
      <c r="H240" s="438">
        <f t="shared" si="111"/>
        <v>0</v>
      </c>
      <c r="I240" s="160"/>
      <c r="J240" s="161" t="str">
        <f t="array" ref="J240">IF(ISERROR(G240/I240),"",G240/I240)</f>
        <v/>
      </c>
      <c r="K240" s="162">
        <f t="array" ref="K240">IF(ISERROR(G240/L240),"",G240/L240)</f>
        <v>0</v>
      </c>
      <c r="L240" s="160">
        <v>21.5</v>
      </c>
      <c r="M240" s="140">
        <f t="shared" si="114"/>
        <v>0</v>
      </c>
      <c r="N240" s="161">
        <f t="shared" si="115"/>
        <v>0</v>
      </c>
      <c r="O240" s="430"/>
      <c r="P240" s="430"/>
      <c r="Q240" s="430"/>
      <c r="R240" s="430"/>
      <c r="S240" s="430"/>
      <c r="T240" s="430"/>
      <c r="U240" s="430"/>
      <c r="V240" s="163">
        <f t="shared" si="116"/>
        <v>0</v>
      </c>
      <c r="W240" s="164" t="str">
        <f t="shared" si="117"/>
        <v/>
      </c>
      <c r="X240" s="163"/>
      <c r="Y240" s="163"/>
      <c r="Z240" s="163"/>
      <c r="AA240" s="163"/>
    </row>
    <row r="241" spans="1:27" ht="20.100000000000001" hidden="1" customHeight="1">
      <c r="A241" s="165"/>
      <c r="B241" s="166" t="s">
        <v>380</v>
      </c>
      <c r="C241" s="232" t="s">
        <v>381</v>
      </c>
      <c r="D241" s="139"/>
      <c r="E241" s="139"/>
      <c r="F241" s="158"/>
      <c r="G241" s="159"/>
      <c r="H241" s="438"/>
      <c r="I241" s="160"/>
      <c r="J241" s="161"/>
      <c r="K241" s="162"/>
      <c r="L241" s="160"/>
      <c r="M241" s="140">
        <f t="shared" si="114"/>
        <v>0</v>
      </c>
      <c r="N241" s="161"/>
      <c r="O241" s="430"/>
      <c r="P241" s="430"/>
      <c r="Q241" s="430"/>
      <c r="R241" s="430"/>
      <c r="S241" s="430"/>
      <c r="T241" s="430"/>
      <c r="U241" s="430"/>
      <c r="V241" s="163"/>
      <c r="W241" s="164"/>
      <c r="X241" s="163"/>
      <c r="Y241" s="163"/>
      <c r="Z241" s="163"/>
      <c r="AA241" s="163"/>
    </row>
    <row r="242" spans="1:27" ht="20.100000000000001" hidden="1" customHeight="1">
      <c r="A242" s="172">
        <v>200617</v>
      </c>
      <c r="B242" s="174" t="s">
        <v>222</v>
      </c>
      <c r="C242" s="157" t="s">
        <v>193</v>
      </c>
      <c r="D242" s="139">
        <v>5.0599999999999996</v>
      </c>
      <c r="E242" s="139"/>
      <c r="F242" s="158"/>
      <c r="G242" s="159"/>
      <c r="H242" s="438">
        <f t="shared" ref="H242:H245" si="118">D242*G242</f>
        <v>0</v>
      </c>
      <c r="I242" s="160"/>
      <c r="J242" s="161" t="str">
        <f t="array" ref="J242">IF(ISERROR(G242/I242),"",G242/I242)</f>
        <v/>
      </c>
      <c r="K242" s="162" t="str">
        <f t="array" ref="K242">IF(ISERROR(G242/L242),"",G242/L242)</f>
        <v/>
      </c>
      <c r="L242" s="160"/>
      <c r="M242" s="140" t="str">
        <f t="shared" si="114"/>
        <v/>
      </c>
      <c r="N242" s="161">
        <f t="shared" ref="N242:N245" si="119">SUM(O242:U242)</f>
        <v>0</v>
      </c>
      <c r="O242" s="430"/>
      <c r="P242" s="430"/>
      <c r="Q242" s="430"/>
      <c r="R242" s="430"/>
      <c r="S242" s="430"/>
      <c r="T242" s="430"/>
      <c r="U242" s="430"/>
      <c r="V242" s="163">
        <f t="shared" ref="V242:V245" si="120">SUM(X242:AA242)</f>
        <v>0</v>
      </c>
      <c r="W242" s="164" t="str">
        <f t="shared" ref="W242:W245" si="121">IF(ISERROR(V242/G242),"",V242/G242)</f>
        <v/>
      </c>
      <c r="X242" s="163"/>
      <c r="Y242" s="163"/>
      <c r="Z242" s="163"/>
      <c r="AA242" s="163"/>
    </row>
    <row r="243" spans="1:27" ht="20.100000000000001" hidden="1" customHeight="1">
      <c r="A243" s="172">
        <v>200618</v>
      </c>
      <c r="B243" s="174" t="s">
        <v>222</v>
      </c>
      <c r="C243" s="157" t="s">
        <v>211</v>
      </c>
      <c r="D243" s="139">
        <v>5.0599999999999996</v>
      </c>
      <c r="E243" s="139"/>
      <c r="F243" s="158"/>
      <c r="G243" s="159"/>
      <c r="H243" s="438">
        <f t="shared" si="118"/>
        <v>0</v>
      </c>
      <c r="I243" s="160"/>
      <c r="J243" s="161" t="str">
        <f t="array" ref="J243">IF(ISERROR(G243/I243),"",G243/I243)</f>
        <v/>
      </c>
      <c r="K243" s="162" t="str">
        <f t="array" ref="K243">IF(ISERROR(G243/L243),"",G243/L243)</f>
        <v/>
      </c>
      <c r="L243" s="160"/>
      <c r="M243" s="140" t="str">
        <f t="shared" si="114"/>
        <v/>
      </c>
      <c r="N243" s="161">
        <f t="shared" si="119"/>
        <v>0</v>
      </c>
      <c r="O243" s="430"/>
      <c r="P243" s="430"/>
      <c r="Q243" s="430"/>
      <c r="R243" s="430"/>
      <c r="S243" s="430"/>
      <c r="T243" s="430"/>
      <c r="U243" s="430"/>
      <c r="V243" s="163">
        <f t="shared" si="120"/>
        <v>0</v>
      </c>
      <c r="W243" s="164" t="str">
        <f t="shared" si="121"/>
        <v/>
      </c>
      <c r="X243" s="163"/>
      <c r="Y243" s="163"/>
      <c r="Z243" s="163"/>
      <c r="AA243" s="163"/>
    </row>
    <row r="244" spans="1:27" ht="20.100000000000001" hidden="1" customHeight="1">
      <c r="A244" s="172">
        <v>200619</v>
      </c>
      <c r="B244" s="174" t="s">
        <v>222</v>
      </c>
      <c r="C244" s="157" t="s">
        <v>201</v>
      </c>
      <c r="D244" s="139">
        <v>5.0599999999999996</v>
      </c>
      <c r="E244" s="139"/>
      <c r="F244" s="158"/>
      <c r="G244" s="159"/>
      <c r="H244" s="438">
        <f t="shared" si="118"/>
        <v>0</v>
      </c>
      <c r="I244" s="160"/>
      <c r="J244" s="161" t="str">
        <f t="array" ref="J244">IF(ISERROR(G244/I244),"",G244/I244)</f>
        <v/>
      </c>
      <c r="K244" s="162" t="str">
        <f t="array" ref="K244">IF(ISERROR(G244/L244),"",G244/L244)</f>
        <v/>
      </c>
      <c r="L244" s="160"/>
      <c r="M244" s="140" t="str">
        <f t="shared" si="114"/>
        <v/>
      </c>
      <c r="N244" s="161">
        <f t="shared" si="119"/>
        <v>0</v>
      </c>
      <c r="O244" s="430"/>
      <c r="P244" s="430"/>
      <c r="Q244" s="430"/>
      <c r="R244" s="430"/>
      <c r="S244" s="430"/>
      <c r="T244" s="430"/>
      <c r="U244" s="430"/>
      <c r="V244" s="163">
        <f t="shared" si="120"/>
        <v>0</v>
      </c>
      <c r="W244" s="164" t="str">
        <f t="shared" si="121"/>
        <v/>
      </c>
      <c r="X244" s="163"/>
      <c r="Y244" s="163"/>
      <c r="Z244" s="163"/>
      <c r="AA244" s="163"/>
    </row>
    <row r="245" spans="1:27" ht="20.100000000000001" hidden="1" customHeight="1">
      <c r="A245" s="172">
        <v>200620</v>
      </c>
      <c r="B245" s="174" t="s">
        <v>222</v>
      </c>
      <c r="C245" s="157" t="s">
        <v>194</v>
      </c>
      <c r="D245" s="139">
        <v>5.0599999999999996</v>
      </c>
      <c r="E245" s="139"/>
      <c r="F245" s="158"/>
      <c r="G245" s="159"/>
      <c r="H245" s="438">
        <f t="shared" si="118"/>
        <v>0</v>
      </c>
      <c r="I245" s="160"/>
      <c r="J245" s="161" t="str">
        <f t="array" ref="J245">IF(ISERROR(G245/I245),"",G245/I245)</f>
        <v/>
      </c>
      <c r="K245" s="162" t="str">
        <f t="array" ref="K245">IF(ISERROR(G245/L245),"",G245/L245)</f>
        <v/>
      </c>
      <c r="L245" s="160"/>
      <c r="M245" s="140" t="str">
        <f t="shared" si="114"/>
        <v/>
      </c>
      <c r="N245" s="161">
        <f t="shared" si="119"/>
        <v>0</v>
      </c>
      <c r="O245" s="430"/>
      <c r="P245" s="430"/>
      <c r="Q245" s="430"/>
      <c r="R245" s="430"/>
      <c r="S245" s="430"/>
      <c r="T245" s="430"/>
      <c r="U245" s="430"/>
      <c r="V245" s="163">
        <f t="shared" si="120"/>
        <v>0</v>
      </c>
      <c r="W245" s="164" t="str">
        <f t="shared" si="121"/>
        <v/>
      </c>
      <c r="X245" s="163"/>
      <c r="Y245" s="163"/>
      <c r="Z245" s="163"/>
      <c r="AA245" s="163"/>
    </row>
    <row r="246" spans="1:27" ht="20.100000000000001" hidden="1" customHeight="1">
      <c r="A246" s="172"/>
      <c r="B246" s="248" t="s">
        <v>398</v>
      </c>
      <c r="C246" s="232" t="s">
        <v>394</v>
      </c>
      <c r="D246" s="139"/>
      <c r="E246" s="139"/>
      <c r="F246" s="158"/>
      <c r="G246" s="159"/>
      <c r="H246" s="438"/>
      <c r="I246" s="160"/>
      <c r="J246" s="161"/>
      <c r="K246" s="162">
        <f t="array" ref="K246">IF(ISERROR(G246/L246),"",G246/L246)</f>
        <v>0</v>
      </c>
      <c r="L246" s="160">
        <v>24</v>
      </c>
      <c r="M246" s="140">
        <f t="shared" si="114"/>
        <v>0</v>
      </c>
      <c r="N246" s="161"/>
      <c r="O246" s="430"/>
      <c r="P246" s="430"/>
      <c r="Q246" s="430"/>
      <c r="R246" s="430"/>
      <c r="S246" s="430"/>
      <c r="T246" s="430"/>
      <c r="U246" s="430"/>
      <c r="V246" s="163"/>
      <c r="W246" s="164"/>
      <c r="X246" s="163"/>
      <c r="Y246" s="163"/>
      <c r="Z246" s="163"/>
      <c r="AA246" s="163"/>
    </row>
    <row r="247" spans="1:27" ht="20.100000000000001" hidden="1" customHeight="1">
      <c r="A247" s="172"/>
      <c r="B247" s="248" t="s">
        <v>398</v>
      </c>
      <c r="C247" s="232" t="s">
        <v>389</v>
      </c>
      <c r="D247" s="139"/>
      <c r="E247" s="139"/>
      <c r="F247" s="158"/>
      <c r="G247" s="159"/>
      <c r="H247" s="438"/>
      <c r="I247" s="160"/>
      <c r="J247" s="161"/>
      <c r="K247" s="162">
        <f t="array" ref="K247">IF(ISERROR(G247/L247),"",G247/L247)</f>
        <v>0</v>
      </c>
      <c r="L247" s="160">
        <v>24</v>
      </c>
      <c r="M247" s="140">
        <f t="shared" si="114"/>
        <v>0</v>
      </c>
      <c r="N247" s="161"/>
      <c r="O247" s="430"/>
      <c r="P247" s="430"/>
      <c r="Q247" s="430"/>
      <c r="R247" s="430"/>
      <c r="S247" s="430"/>
      <c r="T247" s="430"/>
      <c r="U247" s="430"/>
      <c r="V247" s="163"/>
      <c r="W247" s="164"/>
      <c r="X247" s="163"/>
      <c r="Y247" s="163"/>
      <c r="Z247" s="163"/>
      <c r="AA247" s="163"/>
    </row>
    <row r="248" spans="1:27" ht="20.100000000000001" hidden="1" customHeight="1">
      <c r="A248" s="172"/>
      <c r="B248" s="248" t="s">
        <v>398</v>
      </c>
      <c r="C248" s="232" t="s">
        <v>390</v>
      </c>
      <c r="D248" s="139"/>
      <c r="E248" s="139"/>
      <c r="F248" s="158"/>
      <c r="G248" s="159"/>
      <c r="H248" s="438"/>
      <c r="I248" s="160"/>
      <c r="J248" s="161"/>
      <c r="K248" s="162">
        <f t="array" ref="K248">IF(ISERROR(G248/L248),"",G248/L248)</f>
        <v>0</v>
      </c>
      <c r="L248" s="160">
        <v>24</v>
      </c>
      <c r="M248" s="140">
        <f t="shared" si="114"/>
        <v>0</v>
      </c>
      <c r="N248" s="161"/>
      <c r="O248" s="430"/>
      <c r="P248" s="430"/>
      <c r="Q248" s="430"/>
      <c r="R248" s="430"/>
      <c r="S248" s="430"/>
      <c r="T248" s="430"/>
      <c r="U248" s="430"/>
      <c r="V248" s="163"/>
      <c r="W248" s="164"/>
      <c r="X248" s="163"/>
      <c r="Y248" s="163"/>
      <c r="Z248" s="163"/>
      <c r="AA248" s="163"/>
    </row>
    <row r="249" spans="1:27" ht="20.100000000000001" hidden="1" customHeight="1">
      <c r="A249" s="172"/>
      <c r="B249" s="248" t="s">
        <v>398</v>
      </c>
      <c r="C249" s="232" t="s">
        <v>391</v>
      </c>
      <c r="D249" s="139"/>
      <c r="E249" s="139"/>
      <c r="F249" s="158"/>
      <c r="G249" s="159"/>
      <c r="H249" s="438"/>
      <c r="I249" s="160"/>
      <c r="J249" s="161"/>
      <c r="K249" s="162">
        <f t="array" ref="K249">IF(ISERROR(G249/L249),"",G249/L249)</f>
        <v>0</v>
      </c>
      <c r="L249" s="160">
        <v>24</v>
      </c>
      <c r="M249" s="140">
        <f t="shared" si="114"/>
        <v>0</v>
      </c>
      <c r="N249" s="161"/>
      <c r="O249" s="430"/>
      <c r="P249" s="430"/>
      <c r="Q249" s="430"/>
      <c r="R249" s="430"/>
      <c r="S249" s="430"/>
      <c r="T249" s="430"/>
      <c r="U249" s="430"/>
      <c r="V249" s="163"/>
      <c r="W249" s="164"/>
      <c r="X249" s="163"/>
      <c r="Y249" s="163"/>
      <c r="Z249" s="163"/>
      <c r="AA249" s="163"/>
    </row>
    <row r="250" spans="1:27" ht="20.100000000000001" hidden="1" customHeight="1">
      <c r="A250" s="172">
        <v>201074</v>
      </c>
      <c r="B250" s="248" t="s">
        <v>430</v>
      </c>
      <c r="C250" s="232" t="s">
        <v>432</v>
      </c>
      <c r="D250" s="139"/>
      <c r="E250" s="139"/>
      <c r="F250" s="158"/>
      <c r="G250" s="159"/>
      <c r="H250" s="438"/>
      <c r="I250" s="160"/>
      <c r="J250" s="161"/>
      <c r="K250" s="162"/>
      <c r="L250" s="160">
        <v>4</v>
      </c>
      <c r="M250" s="140"/>
      <c r="N250" s="161"/>
      <c r="O250" s="430"/>
      <c r="P250" s="430"/>
      <c r="Q250" s="430"/>
      <c r="R250" s="430"/>
      <c r="S250" s="430"/>
      <c r="T250" s="430"/>
      <c r="U250" s="430"/>
      <c r="V250" s="163"/>
      <c r="W250" s="164"/>
      <c r="X250" s="163"/>
      <c r="Y250" s="163"/>
      <c r="Z250" s="163"/>
      <c r="AA250" s="163"/>
    </row>
    <row r="251" spans="1:27" ht="20.100000000000001" hidden="1" customHeight="1">
      <c r="A251" s="172">
        <v>201075</v>
      </c>
      <c r="B251" s="248" t="s">
        <v>430</v>
      </c>
      <c r="C251" s="232" t="s">
        <v>434</v>
      </c>
      <c r="D251" s="139"/>
      <c r="E251" s="139"/>
      <c r="F251" s="158"/>
      <c r="G251" s="159"/>
      <c r="H251" s="438"/>
      <c r="I251" s="160"/>
      <c r="J251" s="161"/>
      <c r="K251" s="162"/>
      <c r="L251" s="160">
        <v>4</v>
      </c>
      <c r="M251" s="140"/>
      <c r="N251" s="161"/>
      <c r="O251" s="430"/>
      <c r="P251" s="430"/>
      <c r="Q251" s="430"/>
      <c r="R251" s="430"/>
      <c r="S251" s="430"/>
      <c r="T251" s="430"/>
      <c r="U251" s="430"/>
      <c r="V251" s="163"/>
      <c r="W251" s="164"/>
      <c r="X251" s="163"/>
      <c r="Y251" s="163"/>
      <c r="Z251" s="163"/>
      <c r="AA251" s="163"/>
    </row>
    <row r="252" spans="1:27" ht="20.100000000000001" hidden="1" customHeight="1">
      <c r="A252" s="172">
        <v>201076</v>
      </c>
      <c r="B252" s="248" t="s">
        <v>430</v>
      </c>
      <c r="C252" s="232" t="s">
        <v>436</v>
      </c>
      <c r="D252" s="139"/>
      <c r="E252" s="139"/>
      <c r="F252" s="158"/>
      <c r="G252" s="159"/>
      <c r="H252" s="438"/>
      <c r="I252" s="160"/>
      <c r="J252" s="161"/>
      <c r="K252" s="162"/>
      <c r="L252" s="160">
        <v>4</v>
      </c>
      <c r="M252" s="140"/>
      <c r="N252" s="161"/>
      <c r="O252" s="430"/>
      <c r="P252" s="430"/>
      <c r="Q252" s="430"/>
      <c r="R252" s="430"/>
      <c r="S252" s="430"/>
      <c r="T252" s="430"/>
      <c r="U252" s="430"/>
      <c r="V252" s="163"/>
      <c r="W252" s="164"/>
      <c r="X252" s="163"/>
      <c r="Y252" s="163"/>
      <c r="Z252" s="163"/>
      <c r="AA252" s="163"/>
    </row>
    <row r="253" spans="1:27" ht="20.100000000000001" hidden="1" customHeight="1">
      <c r="A253" s="172">
        <v>201071</v>
      </c>
      <c r="B253" s="174" t="s">
        <v>383</v>
      </c>
      <c r="C253" s="157" t="s">
        <v>356</v>
      </c>
      <c r="D253" s="139"/>
      <c r="E253" s="139"/>
      <c r="F253" s="158"/>
      <c r="G253" s="159"/>
      <c r="H253" s="438"/>
      <c r="I253" s="160"/>
      <c r="J253" s="161"/>
      <c r="K253" s="162"/>
      <c r="L253" s="160">
        <v>4</v>
      </c>
      <c r="M253" s="140"/>
      <c r="N253" s="161"/>
      <c r="O253" s="430"/>
      <c r="P253" s="430"/>
      <c r="Q253" s="430"/>
      <c r="R253" s="430"/>
      <c r="S253" s="430"/>
      <c r="T253" s="430"/>
      <c r="U253" s="430"/>
      <c r="V253" s="163"/>
      <c r="W253" s="164"/>
      <c r="X253" s="163"/>
      <c r="Y253" s="163"/>
      <c r="Z253" s="163"/>
      <c r="AA253" s="163"/>
    </row>
    <row r="254" spans="1:27" ht="20.100000000000001" hidden="1" customHeight="1">
      <c r="A254" s="172">
        <v>201072</v>
      </c>
      <c r="B254" s="174" t="s">
        <v>383</v>
      </c>
      <c r="C254" s="157" t="s">
        <v>358</v>
      </c>
      <c r="D254" s="139"/>
      <c r="E254" s="139"/>
      <c r="F254" s="158"/>
      <c r="G254" s="159"/>
      <c r="H254" s="438"/>
      <c r="I254" s="160"/>
      <c r="J254" s="161"/>
      <c r="K254" s="162"/>
      <c r="L254" s="160">
        <v>4</v>
      </c>
      <c r="M254" s="140"/>
      <c r="N254" s="161"/>
      <c r="O254" s="430"/>
      <c r="P254" s="430"/>
      <c r="Q254" s="430"/>
      <c r="R254" s="430"/>
      <c r="S254" s="430"/>
      <c r="T254" s="430"/>
      <c r="U254" s="430"/>
      <c r="V254" s="163"/>
      <c r="W254" s="164"/>
      <c r="X254" s="163"/>
      <c r="Y254" s="163"/>
      <c r="Z254" s="163"/>
      <c r="AA254" s="163"/>
    </row>
    <row r="255" spans="1:27" ht="20.100000000000001" hidden="1" customHeight="1">
      <c r="A255" s="172">
        <v>201073</v>
      </c>
      <c r="B255" s="174" t="s">
        <v>383</v>
      </c>
      <c r="C255" s="157" t="s">
        <v>360</v>
      </c>
      <c r="D255" s="139"/>
      <c r="E255" s="139"/>
      <c r="F255" s="158"/>
      <c r="G255" s="159"/>
      <c r="H255" s="438"/>
      <c r="I255" s="160"/>
      <c r="J255" s="161"/>
      <c r="K255" s="162"/>
      <c r="L255" s="160">
        <v>4</v>
      </c>
      <c r="M255" s="140"/>
      <c r="N255" s="161"/>
      <c r="O255" s="430"/>
      <c r="P255" s="430"/>
      <c r="Q255" s="430"/>
      <c r="R255" s="430"/>
      <c r="S255" s="430"/>
      <c r="T255" s="430"/>
      <c r="U255" s="430"/>
      <c r="V255" s="163"/>
      <c r="W255" s="164"/>
      <c r="X255" s="163"/>
      <c r="Y255" s="163"/>
      <c r="Z255" s="163"/>
      <c r="AA255" s="163"/>
    </row>
    <row r="256" spans="1:27" ht="20.100000000000001" hidden="1" customHeight="1">
      <c r="A256" s="476" t="s">
        <v>223</v>
      </c>
      <c r="B256" s="476"/>
      <c r="C256" s="436" t="s">
        <v>209</v>
      </c>
      <c r="D256" s="177"/>
      <c r="E256" s="177"/>
      <c r="F256" s="178"/>
      <c r="G256" s="179">
        <f>SUM(G199:G255)</f>
        <v>0</v>
      </c>
      <c r="H256" s="180">
        <f>SUM(H199:H255)</f>
        <v>0</v>
      </c>
      <c r="I256" s="180">
        <f>SUM(I199:I255)</f>
        <v>0</v>
      </c>
      <c r="J256" s="161" t="str">
        <f t="array" ref="J256">IF(ISERROR(G256/I256),"",G256/I256)</f>
        <v/>
      </c>
      <c r="K256" s="180">
        <f>SUM(K199:K255)</f>
        <v>0</v>
      </c>
      <c r="L256" s="181"/>
      <c r="M256" s="185">
        <f t="shared" ref="M256:V256" si="122">SUM(M199:M255)</f>
        <v>0</v>
      </c>
      <c r="N256" s="180">
        <f t="shared" si="122"/>
        <v>0</v>
      </c>
      <c r="O256" s="182">
        <f t="shared" si="122"/>
        <v>0</v>
      </c>
      <c r="P256" s="182">
        <f t="shared" si="122"/>
        <v>0</v>
      </c>
      <c r="Q256" s="182">
        <f t="shared" si="122"/>
        <v>0</v>
      </c>
      <c r="R256" s="182">
        <f t="shared" si="122"/>
        <v>0</v>
      </c>
      <c r="S256" s="182">
        <f t="shared" si="122"/>
        <v>0</v>
      </c>
      <c r="T256" s="182">
        <f t="shared" si="122"/>
        <v>0</v>
      </c>
      <c r="U256" s="182">
        <f t="shared" si="122"/>
        <v>0</v>
      </c>
      <c r="V256" s="183">
        <f t="shared" si="122"/>
        <v>0</v>
      </c>
      <c r="W256" s="164" t="str">
        <f t="shared" ref="W256:W263" si="123">IF(ISERROR(V256/G256),"",V256/G256)</f>
        <v/>
      </c>
      <c r="X256" s="183">
        <f>SUM(X199:X255)</f>
        <v>0</v>
      </c>
      <c r="Y256" s="183">
        <f>SUM(Y199:Y255)</f>
        <v>0</v>
      </c>
      <c r="Z256" s="183">
        <f>SUM(Z199:Z255)</f>
        <v>0</v>
      </c>
      <c r="AA256" s="183">
        <f>SUM(AA199:AA255)</f>
        <v>0</v>
      </c>
    </row>
    <row r="257" spans="1:27" ht="20.100000000000001" hidden="1" customHeight="1">
      <c r="A257" s="157">
        <v>200065</v>
      </c>
      <c r="B257" s="431" t="s">
        <v>224</v>
      </c>
      <c r="C257" s="157" t="s">
        <v>186</v>
      </c>
      <c r="D257" s="139">
        <v>5.03</v>
      </c>
      <c r="E257" s="139"/>
      <c r="F257" s="158"/>
      <c r="G257" s="159"/>
      <c r="H257" s="438">
        <f t="shared" ref="H257:H290" si="124">D257*G257</f>
        <v>0</v>
      </c>
      <c r="I257" s="160"/>
      <c r="J257" s="161" t="str">
        <f t="array" ref="J257">IF(ISERROR(G257/I257),"",G257/I257)</f>
        <v/>
      </c>
      <c r="K257" s="162">
        <f t="array" ref="K257">IF(ISERROR(G257/L257),"",G257/L257)</f>
        <v>0</v>
      </c>
      <c r="L257" s="160">
        <v>8.8000000000000007</v>
      </c>
      <c r="M257" s="140">
        <f t="shared" ref="M257:M264" si="125">IF(ISERROR(I257-K257),"",I257-K257)</f>
        <v>0</v>
      </c>
      <c r="N257" s="161">
        <f t="shared" ref="N257:N264" si="126">SUM(O257:U257)</f>
        <v>0</v>
      </c>
      <c r="O257" s="430"/>
      <c r="P257" s="430"/>
      <c r="Q257" s="430"/>
      <c r="R257" s="430"/>
      <c r="S257" s="430"/>
      <c r="T257" s="430"/>
      <c r="U257" s="430"/>
      <c r="V257" s="163">
        <f t="shared" ref="V257:V263" si="127">SUM(X257:AA257)</f>
        <v>0</v>
      </c>
      <c r="W257" s="164" t="str">
        <f t="shared" si="123"/>
        <v/>
      </c>
      <c r="X257" s="163"/>
      <c r="Y257" s="163"/>
      <c r="Z257" s="163"/>
      <c r="AA257" s="163"/>
    </row>
    <row r="258" spans="1:27" ht="20.100000000000001" hidden="1" customHeight="1">
      <c r="A258" s="157">
        <v>200067</v>
      </c>
      <c r="B258" s="431" t="s">
        <v>224</v>
      </c>
      <c r="C258" s="157" t="s">
        <v>193</v>
      </c>
      <c r="D258" s="139">
        <v>5.03</v>
      </c>
      <c r="E258" s="139"/>
      <c r="F258" s="158"/>
      <c r="G258" s="159"/>
      <c r="H258" s="438">
        <f t="shared" si="124"/>
        <v>0</v>
      </c>
      <c r="I258" s="160"/>
      <c r="J258" s="161" t="str">
        <f t="array" ref="J258">IF(ISERROR(G258/I258),"",G258/I258)</f>
        <v/>
      </c>
      <c r="K258" s="162">
        <f t="array" ref="K258">IF(ISERROR(G258/L258),"",G258/L258)</f>
        <v>0</v>
      </c>
      <c r="L258" s="160">
        <v>8.8000000000000007</v>
      </c>
      <c r="M258" s="140">
        <f t="shared" si="125"/>
        <v>0</v>
      </c>
      <c r="N258" s="161">
        <f t="shared" si="126"/>
        <v>0</v>
      </c>
      <c r="O258" s="430"/>
      <c r="P258" s="430"/>
      <c r="Q258" s="430"/>
      <c r="R258" s="430"/>
      <c r="S258" s="430"/>
      <c r="T258" s="430"/>
      <c r="U258" s="430"/>
      <c r="V258" s="163">
        <f t="shared" si="127"/>
        <v>0</v>
      </c>
      <c r="W258" s="164" t="str">
        <f t="shared" si="123"/>
        <v/>
      </c>
      <c r="X258" s="163"/>
      <c r="Y258" s="163"/>
      <c r="Z258" s="163"/>
      <c r="AA258" s="163"/>
    </row>
    <row r="259" spans="1:27" ht="20.100000000000001" hidden="1" customHeight="1">
      <c r="A259" s="157">
        <v>200068</v>
      </c>
      <c r="B259" s="431" t="s">
        <v>224</v>
      </c>
      <c r="C259" s="157" t="s">
        <v>211</v>
      </c>
      <c r="D259" s="139">
        <v>5.03</v>
      </c>
      <c r="E259" s="139"/>
      <c r="F259" s="158"/>
      <c r="G259" s="159"/>
      <c r="H259" s="438">
        <f t="shared" si="124"/>
        <v>0</v>
      </c>
      <c r="I259" s="160"/>
      <c r="J259" s="161" t="str">
        <f t="array" ref="J259">IF(ISERROR(G259/I259),"",G259/I259)</f>
        <v/>
      </c>
      <c r="K259" s="162">
        <f t="array" ref="K259">IF(ISERROR(G259/L259),"",G259/L259)</f>
        <v>0</v>
      </c>
      <c r="L259" s="160">
        <v>8.8000000000000007</v>
      </c>
      <c r="M259" s="140">
        <f t="shared" si="125"/>
        <v>0</v>
      </c>
      <c r="N259" s="161">
        <f t="shared" si="126"/>
        <v>0</v>
      </c>
      <c r="O259" s="430"/>
      <c r="P259" s="430"/>
      <c r="Q259" s="430"/>
      <c r="R259" s="430"/>
      <c r="S259" s="430"/>
      <c r="T259" s="430"/>
      <c r="U259" s="430"/>
      <c r="V259" s="163">
        <f t="shared" si="127"/>
        <v>0</v>
      </c>
      <c r="W259" s="164" t="str">
        <f t="shared" si="123"/>
        <v/>
      </c>
      <c r="X259" s="163"/>
      <c r="Y259" s="163"/>
      <c r="Z259" s="163"/>
      <c r="AA259" s="163"/>
    </row>
    <row r="260" spans="1:27" ht="20.100000000000001" hidden="1" customHeight="1">
      <c r="A260" s="186">
        <v>200064</v>
      </c>
      <c r="B260" s="187" t="s">
        <v>225</v>
      </c>
      <c r="C260" s="157" t="s">
        <v>186</v>
      </c>
      <c r="D260" s="139">
        <v>5.03</v>
      </c>
      <c r="E260" s="139"/>
      <c r="F260" s="158"/>
      <c r="G260" s="159"/>
      <c r="H260" s="438">
        <f t="shared" si="124"/>
        <v>0</v>
      </c>
      <c r="I260" s="160"/>
      <c r="J260" s="161" t="str">
        <f t="array" ref="J260">IF(ISERROR(G260/I260),"",G260/I260)</f>
        <v/>
      </c>
      <c r="K260" s="162">
        <f t="array" ref="K260">IF(ISERROR(G260/L260),"",G260/L260)</f>
        <v>0</v>
      </c>
      <c r="L260" s="160">
        <v>9.3000000000000007</v>
      </c>
      <c r="M260" s="140">
        <f t="shared" si="125"/>
        <v>0</v>
      </c>
      <c r="N260" s="161">
        <f t="shared" si="126"/>
        <v>0</v>
      </c>
      <c r="O260" s="430"/>
      <c r="P260" s="430"/>
      <c r="Q260" s="430"/>
      <c r="R260" s="430"/>
      <c r="S260" s="430"/>
      <c r="T260" s="430"/>
      <c r="U260" s="430"/>
      <c r="V260" s="163">
        <f t="shared" si="127"/>
        <v>0</v>
      </c>
      <c r="W260" s="164" t="str">
        <f t="shared" si="123"/>
        <v/>
      </c>
      <c r="X260" s="163"/>
      <c r="Y260" s="163"/>
      <c r="Z260" s="163"/>
      <c r="AA260" s="163"/>
    </row>
    <row r="261" spans="1:27" ht="20.100000000000001" hidden="1" customHeight="1">
      <c r="A261" s="186">
        <v>200058</v>
      </c>
      <c r="B261" s="187" t="s">
        <v>225</v>
      </c>
      <c r="C261" s="157" t="s">
        <v>210</v>
      </c>
      <c r="D261" s="139">
        <v>5.03</v>
      </c>
      <c r="E261" s="139"/>
      <c r="F261" s="158"/>
      <c r="G261" s="159"/>
      <c r="H261" s="438">
        <f t="shared" si="124"/>
        <v>0</v>
      </c>
      <c r="I261" s="160"/>
      <c r="J261" s="161" t="str">
        <f t="array" ref="J261">IF(ISERROR(G261/I261),"",G261/I261)</f>
        <v/>
      </c>
      <c r="K261" s="162">
        <f t="array" ref="K261">IF(ISERROR(G261/L261),"",G261/L261)</f>
        <v>0</v>
      </c>
      <c r="L261" s="160">
        <v>9.3000000000000007</v>
      </c>
      <c r="M261" s="140">
        <f t="shared" si="125"/>
        <v>0</v>
      </c>
      <c r="N261" s="161">
        <f t="shared" si="126"/>
        <v>0</v>
      </c>
      <c r="O261" s="430"/>
      <c r="P261" s="430"/>
      <c r="Q261" s="430"/>
      <c r="R261" s="430"/>
      <c r="S261" s="430"/>
      <c r="T261" s="430"/>
      <c r="U261" s="430"/>
      <c r="V261" s="163">
        <f t="shared" si="127"/>
        <v>0</v>
      </c>
      <c r="W261" s="164" t="str">
        <f t="shared" si="123"/>
        <v/>
      </c>
      <c r="X261" s="163"/>
      <c r="Y261" s="163"/>
      <c r="Z261" s="163"/>
      <c r="AA261" s="163"/>
    </row>
    <row r="262" spans="1:27" ht="20.100000000000001" hidden="1" customHeight="1">
      <c r="A262" s="186">
        <v>200061</v>
      </c>
      <c r="B262" s="187" t="s">
        <v>225</v>
      </c>
      <c r="C262" s="157" t="s">
        <v>193</v>
      </c>
      <c r="D262" s="139">
        <v>5.03</v>
      </c>
      <c r="E262" s="139"/>
      <c r="F262" s="158"/>
      <c r="G262" s="159"/>
      <c r="H262" s="438">
        <f t="shared" si="124"/>
        <v>0</v>
      </c>
      <c r="I262" s="160"/>
      <c r="J262" s="161" t="str">
        <f t="array" ref="J262">IF(ISERROR(G262/I262),"",G262/I262)</f>
        <v/>
      </c>
      <c r="K262" s="162">
        <f t="array" ref="K262">IF(ISERROR(G262/L262),"",G262/L262)</f>
        <v>0</v>
      </c>
      <c r="L262" s="160">
        <v>9.3000000000000007</v>
      </c>
      <c r="M262" s="140">
        <f t="shared" si="125"/>
        <v>0</v>
      </c>
      <c r="N262" s="161">
        <f t="shared" si="126"/>
        <v>0</v>
      </c>
      <c r="O262" s="430"/>
      <c r="P262" s="430"/>
      <c r="Q262" s="430"/>
      <c r="R262" s="430"/>
      <c r="S262" s="430"/>
      <c r="T262" s="430"/>
      <c r="U262" s="430"/>
      <c r="V262" s="163">
        <f t="shared" si="127"/>
        <v>0</v>
      </c>
      <c r="W262" s="164" t="str">
        <f t="shared" si="123"/>
        <v/>
      </c>
      <c r="X262" s="163"/>
      <c r="Y262" s="163"/>
      <c r="Z262" s="163"/>
      <c r="AA262" s="163"/>
    </row>
    <row r="263" spans="1:27" ht="20.100000000000001" hidden="1" customHeight="1">
      <c r="A263" s="186">
        <v>200060</v>
      </c>
      <c r="B263" s="187" t="s">
        <v>225</v>
      </c>
      <c r="C263" s="157" t="s">
        <v>202</v>
      </c>
      <c r="D263" s="139">
        <v>5.03</v>
      </c>
      <c r="E263" s="139"/>
      <c r="F263" s="158"/>
      <c r="G263" s="159"/>
      <c r="H263" s="438">
        <f t="shared" si="124"/>
        <v>0</v>
      </c>
      <c r="I263" s="160"/>
      <c r="J263" s="161" t="str">
        <f t="array" ref="J263">IF(ISERROR(G263/I263),"",G263/I263)</f>
        <v/>
      </c>
      <c r="K263" s="162">
        <f t="array" ref="K263">IF(ISERROR(G263/L263),"",G263/L263)</f>
        <v>0</v>
      </c>
      <c r="L263" s="160">
        <v>9.3000000000000007</v>
      </c>
      <c r="M263" s="140">
        <f t="shared" si="125"/>
        <v>0</v>
      </c>
      <c r="N263" s="161">
        <f t="shared" si="126"/>
        <v>0</v>
      </c>
      <c r="O263" s="430"/>
      <c r="P263" s="430"/>
      <c r="Q263" s="430"/>
      <c r="R263" s="430"/>
      <c r="S263" s="430"/>
      <c r="T263" s="430"/>
      <c r="U263" s="430"/>
      <c r="V263" s="163">
        <f t="shared" si="127"/>
        <v>0</v>
      </c>
      <c r="W263" s="164" t="str">
        <f t="shared" si="123"/>
        <v/>
      </c>
      <c r="X263" s="163"/>
      <c r="Y263" s="163"/>
      <c r="Z263" s="163"/>
      <c r="AA263" s="163"/>
    </row>
    <row r="264" spans="1:27" ht="20.100000000000001" hidden="1" customHeight="1">
      <c r="A264" s="186">
        <v>300389</v>
      </c>
      <c r="B264" s="187" t="s">
        <v>226</v>
      </c>
      <c r="C264" s="157" t="s">
        <v>227</v>
      </c>
      <c r="D264" s="139">
        <v>5.03</v>
      </c>
      <c r="E264" s="139"/>
      <c r="F264" s="158"/>
      <c r="G264" s="159"/>
      <c r="H264" s="438">
        <f t="shared" si="124"/>
        <v>0</v>
      </c>
      <c r="I264" s="160"/>
      <c r="J264" s="161"/>
      <c r="K264" s="162">
        <f t="array" ref="K264">IF(ISERROR(G264/L264),"",G264/L264)</f>
        <v>0</v>
      </c>
      <c r="L264" s="160">
        <v>9.3000000000000007</v>
      </c>
      <c r="M264" s="140">
        <f t="shared" si="125"/>
        <v>0</v>
      </c>
      <c r="N264" s="161">
        <f t="shared" si="126"/>
        <v>0</v>
      </c>
      <c r="O264" s="430"/>
      <c r="P264" s="430"/>
      <c r="Q264" s="430"/>
      <c r="R264" s="430"/>
      <c r="S264" s="430"/>
      <c r="T264" s="430"/>
      <c r="U264" s="430"/>
      <c r="V264" s="163"/>
      <c r="W264" s="164"/>
      <c r="X264" s="163"/>
      <c r="Y264" s="163"/>
      <c r="Z264" s="163"/>
      <c r="AA264" s="163"/>
    </row>
    <row r="265" spans="1:27" ht="20.100000000000001" hidden="1" customHeight="1">
      <c r="A265" s="186">
        <v>200556</v>
      </c>
      <c r="B265" s="187" t="s">
        <v>228</v>
      </c>
      <c r="C265" s="157" t="s">
        <v>186</v>
      </c>
      <c r="D265" s="139">
        <v>5.03</v>
      </c>
      <c r="E265" s="139"/>
      <c r="F265" s="158"/>
      <c r="G265" s="188"/>
      <c r="H265" s="438">
        <f t="shared" si="124"/>
        <v>0</v>
      </c>
      <c r="I265" s="160"/>
      <c r="J265" s="161" t="str">
        <f t="array" ref="J265">IF(ISERROR(G265/I265),"",G265/I265)</f>
        <v/>
      </c>
      <c r="K265" s="162">
        <f t="array" ref="K265">IF(ISERROR(G265/L265),"",G265/L265)</f>
        <v>0</v>
      </c>
      <c r="L265" s="160">
        <v>8</v>
      </c>
      <c r="M265" s="140">
        <f>IF(ISERROR(I265-K265),"",I265-K265)</f>
        <v>0</v>
      </c>
      <c r="N265" s="161">
        <f>SUM(O265:U265)</f>
        <v>0</v>
      </c>
      <c r="O265" s="430"/>
      <c r="P265" s="430"/>
      <c r="Q265" s="430"/>
      <c r="R265" s="430"/>
      <c r="S265" s="430"/>
      <c r="T265" s="430"/>
      <c r="U265" s="430"/>
      <c r="V265" s="163">
        <f>SUM(X265:AA265)</f>
        <v>0</v>
      </c>
      <c r="W265" s="164" t="str">
        <f>IF(ISERROR(V265/G265),"",V265/G265)</f>
        <v/>
      </c>
      <c r="X265" s="163"/>
      <c r="Y265" s="163"/>
      <c r="Z265" s="163"/>
      <c r="AA265" s="163"/>
    </row>
    <row r="266" spans="1:27" ht="20.100000000000001" hidden="1" customHeight="1">
      <c r="A266" s="186">
        <v>200557</v>
      </c>
      <c r="B266" s="187" t="s">
        <v>228</v>
      </c>
      <c r="C266" s="157" t="s">
        <v>188</v>
      </c>
      <c r="D266" s="139">
        <v>5.03</v>
      </c>
      <c r="E266" s="139"/>
      <c r="F266" s="158"/>
      <c r="G266" s="159"/>
      <c r="H266" s="438">
        <f t="shared" si="124"/>
        <v>0</v>
      </c>
      <c r="I266" s="160"/>
      <c r="J266" s="161" t="str">
        <f t="array" ref="J266">IF(ISERROR(G266/I266),"",G266/I266)</f>
        <v/>
      </c>
      <c r="K266" s="162">
        <f t="array" ref="K266">IF(ISERROR(G266/L266),"",G266/L266)</f>
        <v>0</v>
      </c>
      <c r="L266" s="160">
        <v>8</v>
      </c>
      <c r="M266" s="140">
        <f>IF(ISERROR(I266-K266),"",I266-K266)</f>
        <v>0</v>
      </c>
      <c r="N266" s="161">
        <f>SUM(O266:U266)</f>
        <v>0</v>
      </c>
      <c r="O266" s="430"/>
      <c r="P266" s="430"/>
      <c r="Q266" s="430"/>
      <c r="R266" s="430"/>
      <c r="S266" s="430"/>
      <c r="T266" s="430"/>
      <c r="U266" s="430"/>
      <c r="V266" s="163">
        <f>SUM(X266:AA266)</f>
        <v>0</v>
      </c>
      <c r="W266" s="164" t="str">
        <f>IF(ISERROR(V266/G266),"",V266/G266)</f>
        <v/>
      </c>
      <c r="X266" s="163"/>
      <c r="Y266" s="163"/>
      <c r="Z266" s="163"/>
      <c r="AA266" s="163"/>
    </row>
    <row r="267" spans="1:27" ht="20.100000000000001" hidden="1" customHeight="1">
      <c r="A267" s="186">
        <v>200558</v>
      </c>
      <c r="B267" s="187" t="s">
        <v>228</v>
      </c>
      <c r="C267" s="157" t="s">
        <v>193</v>
      </c>
      <c r="D267" s="139">
        <v>5.03</v>
      </c>
      <c r="E267" s="139"/>
      <c r="F267" s="158"/>
      <c r="G267" s="159"/>
      <c r="H267" s="438">
        <f t="shared" si="124"/>
        <v>0</v>
      </c>
      <c r="I267" s="160"/>
      <c r="J267" s="161" t="str">
        <f t="array" ref="J267">IF(ISERROR(G267/I267),"",G267/I267)</f>
        <v/>
      </c>
      <c r="K267" s="162">
        <f t="array" ref="K267">IF(ISERROR(G267/L267),"",G267/L267)</f>
        <v>0</v>
      </c>
      <c r="L267" s="160">
        <v>8</v>
      </c>
      <c r="M267" s="140">
        <f>IF(ISERROR(I267-K267),"",I267-K267)</f>
        <v>0</v>
      </c>
      <c r="N267" s="161">
        <f>SUM(O267:U267)</f>
        <v>0</v>
      </c>
      <c r="O267" s="430"/>
      <c r="P267" s="430"/>
      <c r="Q267" s="430"/>
      <c r="R267" s="430"/>
      <c r="S267" s="430"/>
      <c r="T267" s="430"/>
      <c r="U267" s="430"/>
      <c r="V267" s="163">
        <f>SUM(X267:AA267)</f>
        <v>0</v>
      </c>
      <c r="W267" s="164" t="str">
        <f>IF(ISERROR(V267/G267),"",V267/G267)</f>
        <v/>
      </c>
      <c r="X267" s="163"/>
      <c r="Y267" s="163"/>
      <c r="Z267" s="163"/>
      <c r="AA267" s="163"/>
    </row>
    <row r="268" spans="1:27" ht="20.100000000000001" hidden="1" customHeight="1">
      <c r="A268" s="186">
        <v>200559</v>
      </c>
      <c r="B268" s="187" t="s">
        <v>228</v>
      </c>
      <c r="C268" s="246" t="s">
        <v>90</v>
      </c>
      <c r="D268" s="139">
        <v>5.03</v>
      </c>
      <c r="E268" s="139"/>
      <c r="F268" s="158"/>
      <c r="G268" s="159"/>
      <c r="H268" s="438">
        <f t="shared" si="124"/>
        <v>0</v>
      </c>
      <c r="I268" s="160"/>
      <c r="J268" s="161" t="str">
        <f t="array" ref="J268">IF(ISERROR(G268/I268),"",G268/I268)</f>
        <v/>
      </c>
      <c r="K268" s="162">
        <f t="array" ref="K268">IF(ISERROR(G268/L268),"",G268/L268)</f>
        <v>0</v>
      </c>
      <c r="L268" s="160">
        <v>8</v>
      </c>
      <c r="M268" s="140">
        <f>IF(ISERROR(I268-K268),"",I268-K268)</f>
        <v>0</v>
      </c>
      <c r="N268" s="161">
        <f>SUM(O268:U268)</f>
        <v>0</v>
      </c>
      <c r="O268" s="430"/>
      <c r="P268" s="430"/>
      <c r="Q268" s="430"/>
      <c r="R268" s="430"/>
      <c r="S268" s="430"/>
      <c r="T268" s="430"/>
      <c r="U268" s="430"/>
      <c r="V268" s="163">
        <f>SUM(X268:AA268)</f>
        <v>0</v>
      </c>
      <c r="W268" s="164" t="str">
        <f>IF(ISERROR(V268/G268),"",V268/G268)</f>
        <v/>
      </c>
      <c r="X268" s="163"/>
      <c r="Y268" s="163"/>
      <c r="Z268" s="163"/>
      <c r="AA268" s="163"/>
    </row>
    <row r="269" spans="1:27" ht="20.100000000000001" hidden="1" customHeight="1">
      <c r="A269" s="186">
        <v>200556</v>
      </c>
      <c r="B269" s="187" t="s">
        <v>229</v>
      </c>
      <c r="C269" s="157" t="s">
        <v>186</v>
      </c>
      <c r="D269" s="139">
        <v>5.03</v>
      </c>
      <c r="E269" s="139"/>
      <c r="F269" s="158"/>
      <c r="G269" s="159"/>
      <c r="H269" s="438">
        <f t="shared" si="124"/>
        <v>0</v>
      </c>
      <c r="I269" s="160"/>
      <c r="J269" s="161" t="str">
        <f t="array" ref="J269">IF(ISERROR(G269/I269),"",G269/I269)</f>
        <v/>
      </c>
      <c r="K269" s="162">
        <f t="array" ref="K269">IF(ISERROR(G269/L269),"",G269/L269)</f>
        <v>0</v>
      </c>
      <c r="L269" s="160">
        <v>10</v>
      </c>
      <c r="M269" s="140">
        <f t="shared" ref="M269:M284" si="128">IF(ISERROR(I269-K269),"",I269-K269)</f>
        <v>0</v>
      </c>
      <c r="N269" s="161">
        <f t="shared" ref="N269:N284" si="129">SUM(O269:U269)</f>
        <v>0</v>
      </c>
      <c r="O269" s="430"/>
      <c r="P269" s="430"/>
      <c r="Q269" s="430"/>
      <c r="R269" s="430"/>
      <c r="S269" s="430"/>
      <c r="T269" s="430"/>
      <c r="U269" s="430"/>
      <c r="V269" s="163">
        <f t="shared" ref="V269:V272" si="130">SUM(X269:AA269)</f>
        <v>0</v>
      </c>
      <c r="W269" s="164" t="str">
        <f t="shared" ref="W269:W276" si="131">IF(ISERROR(V269/G269),"",V269/G269)</f>
        <v/>
      </c>
      <c r="X269" s="163"/>
      <c r="Y269" s="163"/>
      <c r="Z269" s="163"/>
      <c r="AA269" s="163"/>
    </row>
    <row r="270" spans="1:27" ht="20.100000000000001" hidden="1" customHeight="1">
      <c r="A270" s="186">
        <v>200557</v>
      </c>
      <c r="B270" s="187" t="s">
        <v>229</v>
      </c>
      <c r="C270" s="157" t="s">
        <v>210</v>
      </c>
      <c r="D270" s="139">
        <v>5.03</v>
      </c>
      <c r="E270" s="139"/>
      <c r="F270" s="158"/>
      <c r="G270" s="159"/>
      <c r="H270" s="438">
        <f t="shared" si="124"/>
        <v>0</v>
      </c>
      <c r="I270" s="160"/>
      <c r="J270" s="161" t="str">
        <f t="array" ref="J270">IF(ISERROR(G270/I270),"",G270/I270)</f>
        <v/>
      </c>
      <c r="K270" s="162" t="str">
        <f t="array" ref="K270">IF(ISERROR(G270/L270),"",G270/L270)</f>
        <v/>
      </c>
      <c r="L270" s="160"/>
      <c r="M270" s="140" t="str">
        <f t="shared" si="128"/>
        <v/>
      </c>
      <c r="N270" s="161">
        <f t="shared" si="129"/>
        <v>0</v>
      </c>
      <c r="O270" s="430"/>
      <c r="P270" s="430"/>
      <c r="Q270" s="430"/>
      <c r="R270" s="430"/>
      <c r="S270" s="430"/>
      <c r="T270" s="430"/>
      <c r="U270" s="430"/>
      <c r="V270" s="163">
        <f t="shared" si="130"/>
        <v>0</v>
      </c>
      <c r="W270" s="164" t="str">
        <f t="shared" si="131"/>
        <v/>
      </c>
      <c r="X270" s="163"/>
      <c r="Y270" s="163"/>
      <c r="Z270" s="163"/>
      <c r="AA270" s="163"/>
    </row>
    <row r="271" spans="1:27" ht="20.100000000000001" hidden="1" customHeight="1">
      <c r="A271" s="186">
        <v>200558</v>
      </c>
      <c r="B271" s="187" t="s">
        <v>229</v>
      </c>
      <c r="C271" s="157" t="s">
        <v>193</v>
      </c>
      <c r="D271" s="139">
        <v>5.03</v>
      </c>
      <c r="E271" s="139"/>
      <c r="F271" s="158"/>
      <c r="G271" s="159"/>
      <c r="H271" s="438">
        <f t="shared" si="124"/>
        <v>0</v>
      </c>
      <c r="I271" s="160"/>
      <c r="J271" s="161" t="str">
        <f t="array" ref="J271">IF(ISERROR(G271/I271),"",G271/I271)</f>
        <v/>
      </c>
      <c r="K271" s="162" t="str">
        <f t="array" ref="K271">IF(ISERROR(G271/L271),"",G271/L271)</f>
        <v/>
      </c>
      <c r="L271" s="160"/>
      <c r="M271" s="140" t="str">
        <f t="shared" si="128"/>
        <v/>
      </c>
      <c r="N271" s="161">
        <f t="shared" si="129"/>
        <v>0</v>
      </c>
      <c r="O271" s="430"/>
      <c r="P271" s="430"/>
      <c r="Q271" s="430"/>
      <c r="R271" s="430"/>
      <c r="S271" s="430"/>
      <c r="T271" s="430"/>
      <c r="U271" s="430"/>
      <c r="V271" s="163">
        <f t="shared" si="130"/>
        <v>0</v>
      </c>
      <c r="W271" s="164" t="str">
        <f t="shared" si="131"/>
        <v/>
      </c>
      <c r="X271" s="163"/>
      <c r="Y271" s="163"/>
      <c r="Z271" s="163"/>
      <c r="AA271" s="163"/>
    </row>
    <row r="272" spans="1:27" ht="20.100000000000001" hidden="1" customHeight="1">
      <c r="A272" s="186">
        <v>200559</v>
      </c>
      <c r="B272" s="187" t="s">
        <v>229</v>
      </c>
      <c r="C272" s="157" t="s">
        <v>202</v>
      </c>
      <c r="D272" s="139">
        <v>5.03</v>
      </c>
      <c r="E272" s="139"/>
      <c r="F272" s="158"/>
      <c r="G272" s="159"/>
      <c r="H272" s="438">
        <f t="shared" si="124"/>
        <v>0</v>
      </c>
      <c r="I272" s="160"/>
      <c r="J272" s="161" t="str">
        <f t="array" ref="J272">IF(ISERROR(G272/I272),"",G272/I272)</f>
        <v/>
      </c>
      <c r="K272" s="162" t="str">
        <f t="array" ref="K272">IF(ISERROR(G272/L272),"",G272/L272)</f>
        <v/>
      </c>
      <c r="L272" s="160"/>
      <c r="M272" s="140" t="str">
        <f t="shared" si="128"/>
        <v/>
      </c>
      <c r="N272" s="161">
        <f t="shared" si="129"/>
        <v>0</v>
      </c>
      <c r="O272" s="430"/>
      <c r="P272" s="430"/>
      <c r="Q272" s="430"/>
      <c r="R272" s="430"/>
      <c r="S272" s="430"/>
      <c r="T272" s="430"/>
      <c r="U272" s="430"/>
      <c r="V272" s="163">
        <f t="shared" si="130"/>
        <v>0</v>
      </c>
      <c r="W272" s="164" t="str">
        <f t="shared" si="131"/>
        <v/>
      </c>
      <c r="X272" s="163"/>
      <c r="Y272" s="163"/>
      <c r="Z272" s="163"/>
      <c r="AA272" s="163"/>
    </row>
    <row r="273" spans="1:27" ht="20.100000000000001" hidden="1" customHeight="1">
      <c r="A273" s="157">
        <v>200947</v>
      </c>
      <c r="B273" s="431" t="s">
        <v>231</v>
      </c>
      <c r="C273" s="157" t="s">
        <v>188</v>
      </c>
      <c r="D273" s="139">
        <v>9.36</v>
      </c>
      <c r="E273" s="139"/>
      <c r="F273" s="158"/>
      <c r="G273" s="159"/>
      <c r="H273" s="438">
        <f t="shared" si="124"/>
        <v>0</v>
      </c>
      <c r="I273" s="160"/>
      <c r="J273" s="161" t="str">
        <f t="array" ref="J273">IF(ISERROR(G273/I273),"",G273/I273)</f>
        <v/>
      </c>
      <c r="K273" s="162">
        <f t="array" ref="K273">IF(ISERROR(G273/L273),"",G273/L273)</f>
        <v>0</v>
      </c>
      <c r="L273" s="160">
        <v>6</v>
      </c>
      <c r="M273" s="140">
        <f t="shared" si="128"/>
        <v>0</v>
      </c>
      <c r="N273" s="161">
        <f t="shared" si="129"/>
        <v>0</v>
      </c>
      <c r="O273" s="430"/>
      <c r="P273" s="430"/>
      <c r="Q273" s="430"/>
      <c r="R273" s="430"/>
      <c r="S273" s="430"/>
      <c r="T273" s="430"/>
      <c r="U273" s="430"/>
      <c r="V273" s="163">
        <f t="shared" ref="V273:V276" si="132">SUM(X273:AA273)</f>
        <v>0</v>
      </c>
      <c r="W273" s="164" t="str">
        <f t="shared" si="131"/>
        <v/>
      </c>
      <c r="X273" s="163"/>
      <c r="Y273" s="163"/>
      <c r="Z273" s="163"/>
      <c r="AA273" s="163"/>
    </row>
    <row r="274" spans="1:27" ht="20.100000000000001" hidden="1" customHeight="1">
      <c r="A274" s="157">
        <v>200945</v>
      </c>
      <c r="B274" s="431" t="s">
        <v>231</v>
      </c>
      <c r="C274" s="157" t="s">
        <v>186</v>
      </c>
      <c r="D274" s="139">
        <v>9.36</v>
      </c>
      <c r="E274" s="139"/>
      <c r="F274" s="158"/>
      <c r="G274" s="159"/>
      <c r="H274" s="438">
        <f t="shared" si="124"/>
        <v>0</v>
      </c>
      <c r="I274" s="160"/>
      <c r="J274" s="161" t="str">
        <f t="array" ref="J274">IF(ISERROR(G274/I274),"",G274/I274)</f>
        <v/>
      </c>
      <c r="K274" s="162">
        <f t="array" ref="K274">IF(ISERROR(G274/L274),"",G274/L274)</f>
        <v>0</v>
      </c>
      <c r="L274" s="160">
        <v>6</v>
      </c>
      <c r="M274" s="140">
        <f t="shared" si="128"/>
        <v>0</v>
      </c>
      <c r="N274" s="161">
        <f t="shared" si="129"/>
        <v>0</v>
      </c>
      <c r="O274" s="430"/>
      <c r="P274" s="430"/>
      <c r="Q274" s="430"/>
      <c r="R274" s="430"/>
      <c r="S274" s="430"/>
      <c r="T274" s="430"/>
      <c r="U274" s="430"/>
      <c r="V274" s="163">
        <f t="shared" si="132"/>
        <v>0</v>
      </c>
      <c r="W274" s="164" t="str">
        <f t="shared" si="131"/>
        <v/>
      </c>
      <c r="X274" s="163"/>
      <c r="Y274" s="163"/>
      <c r="Z274" s="163"/>
      <c r="AA274" s="163"/>
    </row>
    <row r="275" spans="1:27" ht="20.100000000000001" hidden="1" customHeight="1">
      <c r="A275" s="157">
        <v>200946</v>
      </c>
      <c r="B275" s="431" t="s">
        <v>231</v>
      </c>
      <c r="C275" s="157" t="s">
        <v>230</v>
      </c>
      <c r="D275" s="139">
        <v>9.36</v>
      </c>
      <c r="E275" s="139"/>
      <c r="F275" s="158"/>
      <c r="G275" s="159"/>
      <c r="H275" s="438">
        <f t="shared" si="124"/>
        <v>0</v>
      </c>
      <c r="I275" s="160"/>
      <c r="J275" s="161" t="str">
        <f t="array" ref="J275">IF(ISERROR(G275/I275),"",G275/I275)</f>
        <v/>
      </c>
      <c r="K275" s="162">
        <f t="array" ref="K275">IF(ISERROR(G275/L275),"",G275/L275)</f>
        <v>0</v>
      </c>
      <c r="L275" s="160">
        <v>6</v>
      </c>
      <c r="M275" s="140">
        <f t="shared" si="128"/>
        <v>0</v>
      </c>
      <c r="N275" s="161">
        <f t="shared" si="129"/>
        <v>0</v>
      </c>
      <c r="O275" s="430"/>
      <c r="P275" s="430"/>
      <c r="Q275" s="430"/>
      <c r="R275" s="430"/>
      <c r="S275" s="430"/>
      <c r="T275" s="430"/>
      <c r="U275" s="430"/>
      <c r="V275" s="163">
        <f t="shared" si="132"/>
        <v>0</v>
      </c>
      <c r="W275" s="164" t="str">
        <f t="shared" si="131"/>
        <v/>
      </c>
      <c r="X275" s="163"/>
      <c r="Y275" s="163"/>
      <c r="Z275" s="163"/>
      <c r="AA275" s="163"/>
    </row>
    <row r="276" spans="1:27" ht="20.100000000000001" hidden="1" customHeight="1">
      <c r="A276" s="157">
        <v>200944</v>
      </c>
      <c r="B276" s="431" t="s">
        <v>231</v>
      </c>
      <c r="C276" s="157" t="s">
        <v>193</v>
      </c>
      <c r="D276" s="139">
        <v>9.36</v>
      </c>
      <c r="E276" s="139"/>
      <c r="F276" s="158"/>
      <c r="G276" s="159"/>
      <c r="H276" s="438">
        <f t="shared" si="124"/>
        <v>0</v>
      </c>
      <c r="I276" s="160"/>
      <c r="J276" s="161" t="str">
        <f t="array" ref="J276">IF(ISERROR(G276/I276),"",G276/I276)</f>
        <v/>
      </c>
      <c r="K276" s="162">
        <f t="array" ref="K276">IF(ISERROR(G276/L276),"",G276/L276)</f>
        <v>0</v>
      </c>
      <c r="L276" s="160">
        <v>6</v>
      </c>
      <c r="M276" s="140">
        <f t="shared" si="128"/>
        <v>0</v>
      </c>
      <c r="N276" s="161">
        <f t="shared" si="129"/>
        <v>0</v>
      </c>
      <c r="O276" s="430"/>
      <c r="P276" s="430"/>
      <c r="Q276" s="430"/>
      <c r="R276" s="430"/>
      <c r="S276" s="430"/>
      <c r="T276" s="430"/>
      <c r="U276" s="430"/>
      <c r="V276" s="163">
        <f t="shared" si="132"/>
        <v>0</v>
      </c>
      <c r="W276" s="164" t="str">
        <f t="shared" si="131"/>
        <v/>
      </c>
      <c r="X276" s="163"/>
      <c r="Y276" s="163"/>
      <c r="Z276" s="163"/>
      <c r="AA276" s="163"/>
    </row>
    <row r="277" spans="1:27" ht="20.100000000000001" hidden="1" customHeight="1">
      <c r="A277" s="157">
        <v>201372</v>
      </c>
      <c r="B277" s="431" t="s">
        <v>415</v>
      </c>
      <c r="C277" s="232" t="s">
        <v>417</v>
      </c>
      <c r="D277" s="139">
        <v>5</v>
      </c>
      <c r="E277" s="139"/>
      <c r="F277" s="158"/>
      <c r="G277" s="159"/>
      <c r="H277" s="438">
        <f t="shared" si="124"/>
        <v>0</v>
      </c>
      <c r="I277" s="160"/>
      <c r="J277" s="161"/>
      <c r="K277" s="162">
        <f t="array" ref="K277">IF(ISERROR(G277/L277),"",G277/L277)</f>
        <v>0</v>
      </c>
      <c r="L277" s="160">
        <v>5</v>
      </c>
      <c r="M277" s="140">
        <f t="shared" si="128"/>
        <v>0</v>
      </c>
      <c r="N277" s="161">
        <f t="shared" si="129"/>
        <v>0</v>
      </c>
      <c r="O277" s="430"/>
      <c r="P277" s="430"/>
      <c r="Q277" s="430"/>
      <c r="R277" s="430"/>
      <c r="S277" s="430"/>
      <c r="T277" s="430"/>
      <c r="U277" s="430"/>
      <c r="V277" s="163"/>
      <c r="W277" s="164"/>
      <c r="X277" s="163"/>
      <c r="Y277" s="163"/>
      <c r="Z277" s="163"/>
      <c r="AA277" s="163"/>
    </row>
    <row r="278" spans="1:27" ht="20.100000000000001" hidden="1" customHeight="1">
      <c r="A278" s="157">
        <v>201374</v>
      </c>
      <c r="B278" s="431" t="s">
        <v>415</v>
      </c>
      <c r="C278" s="232" t="s">
        <v>425</v>
      </c>
      <c r="D278" s="139">
        <v>5</v>
      </c>
      <c r="E278" s="139"/>
      <c r="F278" s="158"/>
      <c r="G278" s="159"/>
      <c r="H278" s="438">
        <f t="shared" si="124"/>
        <v>0</v>
      </c>
      <c r="I278" s="160"/>
      <c r="J278" s="161"/>
      <c r="K278" s="162">
        <f t="array" ref="K278">IF(ISERROR(G278/L278),"",G278/L278)</f>
        <v>0</v>
      </c>
      <c r="L278" s="160">
        <v>5</v>
      </c>
      <c r="M278" s="140">
        <f t="shared" si="128"/>
        <v>0</v>
      </c>
      <c r="N278" s="161">
        <f t="shared" si="129"/>
        <v>0</v>
      </c>
      <c r="O278" s="430"/>
      <c r="P278" s="430"/>
      <c r="Q278" s="430"/>
      <c r="R278" s="430"/>
      <c r="S278" s="430"/>
      <c r="T278" s="430"/>
      <c r="U278" s="430"/>
      <c r="V278" s="163"/>
      <c r="W278" s="164"/>
      <c r="X278" s="163"/>
      <c r="Y278" s="163"/>
      <c r="Z278" s="163"/>
      <c r="AA278" s="163"/>
    </row>
    <row r="279" spans="1:27" ht="20.100000000000001" hidden="1" customHeight="1">
      <c r="A279" s="157">
        <v>201373</v>
      </c>
      <c r="B279" s="431" t="s">
        <v>427</v>
      </c>
      <c r="C279" s="232" t="s">
        <v>428</v>
      </c>
      <c r="D279" s="139">
        <v>5</v>
      </c>
      <c r="E279" s="139"/>
      <c r="F279" s="158"/>
      <c r="G279" s="159"/>
      <c r="H279" s="438">
        <f t="shared" si="124"/>
        <v>0</v>
      </c>
      <c r="I279" s="160"/>
      <c r="J279" s="161"/>
      <c r="K279" s="162">
        <f t="array" ref="K279">IF(ISERROR(G279/L279),"",G279/L279)</f>
        <v>0</v>
      </c>
      <c r="L279" s="160">
        <v>5</v>
      </c>
      <c r="M279" s="140">
        <f t="shared" si="128"/>
        <v>0</v>
      </c>
      <c r="N279" s="161">
        <f t="shared" si="129"/>
        <v>0</v>
      </c>
      <c r="O279" s="430"/>
      <c r="P279" s="430"/>
      <c r="Q279" s="430"/>
      <c r="R279" s="430"/>
      <c r="S279" s="430"/>
      <c r="T279" s="430"/>
      <c r="U279" s="430"/>
      <c r="V279" s="163"/>
      <c r="W279" s="164"/>
      <c r="X279" s="163"/>
      <c r="Y279" s="163"/>
      <c r="Z279" s="163"/>
      <c r="AA279" s="163"/>
    </row>
    <row r="280" spans="1:27" ht="20.100000000000001" hidden="1" customHeight="1">
      <c r="A280" s="157">
        <v>201066</v>
      </c>
      <c r="B280" s="431" t="s">
        <v>361</v>
      </c>
      <c r="C280" s="232" t="s">
        <v>392</v>
      </c>
      <c r="D280" s="139">
        <v>5</v>
      </c>
      <c r="E280" s="139"/>
      <c r="F280" s="158"/>
      <c r="G280" s="159"/>
      <c r="H280" s="438">
        <f t="shared" si="124"/>
        <v>0</v>
      </c>
      <c r="I280" s="160"/>
      <c r="J280" s="161"/>
      <c r="K280" s="162">
        <f t="array" ref="K280">IF(ISERROR(G280/L280),"",G280/L280)</f>
        <v>0</v>
      </c>
      <c r="L280" s="160">
        <v>5</v>
      </c>
      <c r="M280" s="140">
        <f t="shared" si="128"/>
        <v>0</v>
      </c>
      <c r="N280" s="161">
        <f t="shared" si="129"/>
        <v>0</v>
      </c>
      <c r="O280" s="430"/>
      <c r="P280" s="430"/>
      <c r="Q280" s="430"/>
      <c r="R280" s="430"/>
      <c r="S280" s="430"/>
      <c r="T280" s="430"/>
      <c r="U280" s="430"/>
      <c r="V280" s="163"/>
      <c r="W280" s="164"/>
      <c r="X280" s="163"/>
      <c r="Y280" s="163"/>
      <c r="Z280" s="163"/>
      <c r="AA280" s="163"/>
    </row>
    <row r="281" spans="1:27" ht="20.100000000000001" hidden="1" customHeight="1">
      <c r="A281" s="157">
        <v>201064</v>
      </c>
      <c r="B281" s="431" t="s">
        <v>363</v>
      </c>
      <c r="C281" s="157" t="s">
        <v>365</v>
      </c>
      <c r="D281" s="139">
        <v>5</v>
      </c>
      <c r="E281" s="139"/>
      <c r="F281" s="158"/>
      <c r="G281" s="159"/>
      <c r="H281" s="438">
        <f t="shared" si="124"/>
        <v>0</v>
      </c>
      <c r="I281" s="160"/>
      <c r="J281" s="161"/>
      <c r="K281" s="162">
        <f t="array" ref="K281">IF(ISERROR(G281/L281),"",G281/L281)</f>
        <v>0</v>
      </c>
      <c r="L281" s="160">
        <v>5</v>
      </c>
      <c r="M281" s="140">
        <f t="shared" si="128"/>
        <v>0</v>
      </c>
      <c r="N281" s="161">
        <f t="shared" si="129"/>
        <v>0</v>
      </c>
      <c r="O281" s="430"/>
      <c r="P281" s="430"/>
      <c r="Q281" s="430"/>
      <c r="R281" s="430"/>
      <c r="S281" s="430"/>
      <c r="T281" s="430"/>
      <c r="U281" s="430"/>
      <c r="V281" s="163"/>
      <c r="W281" s="164"/>
      <c r="X281" s="163"/>
      <c r="Y281" s="163"/>
      <c r="Z281" s="163"/>
      <c r="AA281" s="163"/>
    </row>
    <row r="282" spans="1:27" ht="20.100000000000001" hidden="1" customHeight="1">
      <c r="A282" s="157">
        <v>201065</v>
      </c>
      <c r="B282" s="431" t="s">
        <v>363</v>
      </c>
      <c r="C282" s="157" t="s">
        <v>367</v>
      </c>
      <c r="D282" s="139">
        <v>5</v>
      </c>
      <c r="E282" s="139"/>
      <c r="F282" s="158"/>
      <c r="G282" s="159"/>
      <c r="H282" s="438">
        <f t="shared" si="124"/>
        <v>0</v>
      </c>
      <c r="I282" s="160"/>
      <c r="J282" s="161"/>
      <c r="K282" s="162">
        <f t="array" ref="K282">IF(ISERROR(G282/L282),"",G282/L282)</f>
        <v>0</v>
      </c>
      <c r="L282" s="160">
        <v>5</v>
      </c>
      <c r="M282" s="140">
        <f t="shared" si="128"/>
        <v>0</v>
      </c>
      <c r="N282" s="161">
        <f t="shared" si="129"/>
        <v>0</v>
      </c>
      <c r="O282" s="430"/>
      <c r="P282" s="430"/>
      <c r="Q282" s="430"/>
      <c r="R282" s="430"/>
      <c r="S282" s="430"/>
      <c r="T282" s="430"/>
      <c r="U282" s="430"/>
      <c r="V282" s="163"/>
      <c r="W282" s="164"/>
      <c r="X282" s="163"/>
      <c r="Y282" s="163"/>
      <c r="Z282" s="163"/>
      <c r="AA282" s="163"/>
    </row>
    <row r="283" spans="1:27" ht="20.100000000000001" hidden="1" customHeight="1">
      <c r="A283" s="186">
        <v>200088</v>
      </c>
      <c r="B283" s="187" t="s">
        <v>232</v>
      </c>
      <c r="C283" s="157" t="s">
        <v>194</v>
      </c>
      <c r="D283" s="139">
        <v>5.0599999999999996</v>
      </c>
      <c r="E283" s="139"/>
      <c r="F283" s="158"/>
      <c r="G283" s="159"/>
      <c r="H283" s="438">
        <f t="shared" si="124"/>
        <v>0</v>
      </c>
      <c r="I283" s="160"/>
      <c r="J283" s="161" t="str">
        <f t="array" ref="J283">IF(ISERROR(G283/I283),"",G283/I283)</f>
        <v/>
      </c>
      <c r="K283" s="162">
        <f t="array" ref="K283">IF(ISERROR(G283/L283),"",G283/L283)</f>
        <v>0</v>
      </c>
      <c r="L283" s="160">
        <v>15.5</v>
      </c>
      <c r="M283" s="140">
        <f t="shared" si="128"/>
        <v>0</v>
      </c>
      <c r="N283" s="161">
        <f t="shared" si="129"/>
        <v>0</v>
      </c>
      <c r="O283" s="430"/>
      <c r="P283" s="430"/>
      <c r="Q283" s="430"/>
      <c r="R283" s="430"/>
      <c r="S283" s="430"/>
      <c r="T283" s="430"/>
      <c r="U283" s="430"/>
      <c r="V283" s="163">
        <f t="shared" ref="V283:V284" si="133">SUM(X283:AA283)</f>
        <v>0</v>
      </c>
      <c r="W283" s="164" t="str">
        <f t="shared" ref="W283:W284" si="134">IF(ISERROR(V283/G283),"",V283/G283)</f>
        <v/>
      </c>
      <c r="X283" s="163"/>
      <c r="Y283" s="163"/>
      <c r="Z283" s="163"/>
      <c r="AA283" s="163"/>
    </row>
    <row r="284" spans="1:27" ht="20.100000000000001" hidden="1" customHeight="1">
      <c r="A284" s="186">
        <v>200089</v>
      </c>
      <c r="B284" s="187" t="s">
        <v>232</v>
      </c>
      <c r="C284" s="157" t="s">
        <v>210</v>
      </c>
      <c r="D284" s="139">
        <v>5.0599999999999996</v>
      </c>
      <c r="E284" s="139"/>
      <c r="F284" s="158"/>
      <c r="G284" s="159"/>
      <c r="H284" s="438">
        <f t="shared" si="124"/>
        <v>0</v>
      </c>
      <c r="I284" s="160"/>
      <c r="J284" s="161" t="str">
        <f t="array" ref="J284">IF(ISERROR(G284/I284),"",G284/I284)</f>
        <v/>
      </c>
      <c r="K284" s="162">
        <f t="array" ref="K284">IF(ISERROR(G284/L284),"",G284/L284)</f>
        <v>0</v>
      </c>
      <c r="L284" s="160">
        <v>15.5</v>
      </c>
      <c r="M284" s="140">
        <f t="shared" si="128"/>
        <v>0</v>
      </c>
      <c r="N284" s="161">
        <f t="shared" si="129"/>
        <v>0</v>
      </c>
      <c r="O284" s="430"/>
      <c r="P284" s="430"/>
      <c r="Q284" s="430"/>
      <c r="R284" s="430"/>
      <c r="S284" s="430"/>
      <c r="T284" s="430"/>
      <c r="U284" s="430"/>
      <c r="V284" s="163">
        <f t="shared" si="133"/>
        <v>0</v>
      </c>
      <c r="W284" s="164" t="str">
        <f t="shared" si="134"/>
        <v/>
      </c>
      <c r="X284" s="163"/>
      <c r="Y284" s="163"/>
      <c r="Z284" s="163"/>
      <c r="AA284" s="163"/>
    </row>
    <row r="285" spans="1:27" ht="20.100000000000001" hidden="1" customHeight="1">
      <c r="A285" s="186">
        <v>2001383</v>
      </c>
      <c r="B285" s="187" t="s">
        <v>446</v>
      </c>
      <c r="C285" s="232" t="s">
        <v>73</v>
      </c>
      <c r="D285" s="139">
        <v>5.03</v>
      </c>
      <c r="E285" s="139"/>
      <c r="F285" s="158"/>
      <c r="G285" s="159"/>
      <c r="H285" s="438">
        <f t="shared" si="124"/>
        <v>0</v>
      </c>
      <c r="I285" s="160"/>
      <c r="J285" s="161"/>
      <c r="K285" s="162"/>
      <c r="L285" s="160">
        <v>24</v>
      </c>
      <c r="M285" s="140"/>
      <c r="N285" s="161"/>
      <c r="O285" s="430"/>
      <c r="P285" s="430"/>
      <c r="Q285" s="430"/>
      <c r="R285" s="430"/>
      <c r="S285" s="430"/>
      <c r="T285" s="430"/>
      <c r="U285" s="430"/>
      <c r="V285" s="163"/>
      <c r="W285" s="164"/>
      <c r="X285" s="163"/>
      <c r="Y285" s="163"/>
      <c r="Z285" s="163"/>
      <c r="AA285" s="163"/>
    </row>
    <row r="286" spans="1:27" ht="20.100000000000001" hidden="1" customHeight="1">
      <c r="A286" s="186">
        <v>2001384</v>
      </c>
      <c r="B286" s="187" t="s">
        <v>446</v>
      </c>
      <c r="C286" s="232" t="s">
        <v>60</v>
      </c>
      <c r="D286" s="139">
        <v>5.03</v>
      </c>
      <c r="E286" s="139"/>
      <c r="F286" s="158"/>
      <c r="G286" s="159"/>
      <c r="H286" s="438">
        <f t="shared" si="124"/>
        <v>0</v>
      </c>
      <c r="I286" s="160"/>
      <c r="J286" s="161"/>
      <c r="K286" s="162"/>
      <c r="L286" s="160">
        <v>24</v>
      </c>
      <c r="M286" s="140"/>
      <c r="N286" s="161"/>
      <c r="O286" s="430"/>
      <c r="P286" s="430"/>
      <c r="Q286" s="430"/>
      <c r="R286" s="430"/>
      <c r="S286" s="430"/>
      <c r="T286" s="430"/>
      <c r="U286" s="430"/>
      <c r="V286" s="163"/>
      <c r="W286" s="164"/>
      <c r="X286" s="163"/>
      <c r="Y286" s="163"/>
      <c r="Z286" s="163"/>
      <c r="AA286" s="163"/>
    </row>
    <row r="287" spans="1:27" ht="20.100000000000001" hidden="1" customHeight="1">
      <c r="A287" s="186">
        <v>2001385</v>
      </c>
      <c r="B287" s="187" t="s">
        <v>446</v>
      </c>
      <c r="C287" s="232" t="s">
        <v>449</v>
      </c>
      <c r="D287" s="139">
        <v>5.03</v>
      </c>
      <c r="E287" s="139"/>
      <c r="F287" s="158"/>
      <c r="G287" s="159"/>
      <c r="H287" s="438">
        <f t="shared" si="124"/>
        <v>0</v>
      </c>
      <c r="I287" s="160"/>
      <c r="J287" s="161"/>
      <c r="K287" s="162"/>
      <c r="L287" s="160">
        <v>24</v>
      </c>
      <c r="M287" s="140"/>
      <c r="N287" s="161"/>
      <c r="O287" s="430"/>
      <c r="P287" s="430"/>
      <c r="Q287" s="430"/>
      <c r="R287" s="430"/>
      <c r="S287" s="430"/>
      <c r="T287" s="430"/>
      <c r="U287" s="430"/>
      <c r="V287" s="163"/>
      <c r="W287" s="164"/>
      <c r="X287" s="163"/>
      <c r="Y287" s="163"/>
      <c r="Z287" s="163"/>
      <c r="AA287" s="163"/>
    </row>
    <row r="288" spans="1:27" ht="20.100000000000001" hidden="1" customHeight="1">
      <c r="A288" s="186">
        <v>200121</v>
      </c>
      <c r="B288" s="187" t="s">
        <v>233</v>
      </c>
      <c r="C288" s="157" t="s">
        <v>211</v>
      </c>
      <c r="D288" s="139">
        <v>5.07</v>
      </c>
      <c r="E288" s="139"/>
      <c r="F288" s="158"/>
      <c r="G288" s="159"/>
      <c r="H288" s="438">
        <f t="shared" si="124"/>
        <v>0</v>
      </c>
      <c r="I288" s="160"/>
      <c r="J288" s="161" t="str">
        <f t="array" ref="J288">IF(ISERROR(G288/I288),"",G288/I288)</f>
        <v/>
      </c>
      <c r="K288" s="162">
        <f t="array" ref="K288">IF(ISERROR(G288/L288),"",G288/L288)</f>
        <v>0</v>
      </c>
      <c r="L288" s="160">
        <v>9</v>
      </c>
      <c r="M288" s="140">
        <f t="shared" ref="M288:M290" si="135">IF(ISERROR(I288-K288),"",I288-K288)</f>
        <v>0</v>
      </c>
      <c r="N288" s="161">
        <f t="shared" ref="N288:N290" si="136">SUM(O288:U288)</f>
        <v>0</v>
      </c>
      <c r="O288" s="430"/>
      <c r="P288" s="430"/>
      <c r="Q288" s="430"/>
      <c r="R288" s="430"/>
      <c r="S288" s="430"/>
      <c r="T288" s="430"/>
      <c r="U288" s="430"/>
      <c r="V288" s="163">
        <f t="shared" ref="V288:V290" si="137">SUM(X288:AA288)</f>
        <v>0</v>
      </c>
      <c r="W288" s="164" t="str">
        <f t="shared" ref="W288:W312" si="138">IF(ISERROR(V288/G288),"",V288/G288)</f>
        <v/>
      </c>
      <c r="X288" s="163"/>
      <c r="Y288" s="163"/>
      <c r="Z288" s="163"/>
      <c r="AA288" s="163"/>
    </row>
    <row r="289" spans="1:27" ht="20.100000000000001" hidden="1" customHeight="1">
      <c r="A289" s="186">
        <v>200164</v>
      </c>
      <c r="B289" s="187" t="s">
        <v>233</v>
      </c>
      <c r="C289" s="157" t="s">
        <v>186</v>
      </c>
      <c r="D289" s="139">
        <v>5.07</v>
      </c>
      <c r="E289" s="139"/>
      <c r="F289" s="158"/>
      <c r="G289" s="159"/>
      <c r="H289" s="438">
        <f t="shared" si="124"/>
        <v>0</v>
      </c>
      <c r="I289" s="160"/>
      <c r="J289" s="161" t="str">
        <f t="array" ref="J289">IF(ISERROR(G289/I289),"",G289/I289)</f>
        <v/>
      </c>
      <c r="K289" s="162">
        <f t="array" ref="K289">IF(ISERROR(G289/L289),"",G289/L289)</f>
        <v>0</v>
      </c>
      <c r="L289" s="160">
        <v>9</v>
      </c>
      <c r="M289" s="140">
        <f t="shared" si="135"/>
        <v>0</v>
      </c>
      <c r="N289" s="161">
        <f t="shared" si="136"/>
        <v>0</v>
      </c>
      <c r="O289" s="430"/>
      <c r="P289" s="430"/>
      <c r="Q289" s="430"/>
      <c r="R289" s="430"/>
      <c r="S289" s="430"/>
      <c r="T289" s="430"/>
      <c r="U289" s="430"/>
      <c r="V289" s="163">
        <f t="shared" si="137"/>
        <v>0</v>
      </c>
      <c r="W289" s="164" t="str">
        <f t="shared" si="138"/>
        <v/>
      </c>
      <c r="X289" s="163"/>
      <c r="Y289" s="163"/>
      <c r="Z289" s="163"/>
      <c r="AA289" s="163"/>
    </row>
    <row r="290" spans="1:27" ht="20.100000000000001" hidden="1" customHeight="1">
      <c r="A290" s="186">
        <v>200165</v>
      </c>
      <c r="B290" s="187" t="s">
        <v>233</v>
      </c>
      <c r="C290" s="157" t="s">
        <v>193</v>
      </c>
      <c r="D290" s="139">
        <v>5.0599999999999996</v>
      </c>
      <c r="E290" s="139"/>
      <c r="F290" s="189"/>
      <c r="G290" s="159"/>
      <c r="H290" s="438">
        <f t="shared" si="124"/>
        <v>0</v>
      </c>
      <c r="I290" s="160"/>
      <c r="J290" s="161" t="str">
        <f t="array" ref="J290">IF(ISERROR(G290/I290),"",G290/I290)</f>
        <v/>
      </c>
      <c r="K290" s="438">
        <f t="array" ref="K290">IF(ISERROR(G290/L290),"",G290/L290)</f>
        <v>0</v>
      </c>
      <c r="L290" s="160">
        <v>9</v>
      </c>
      <c r="M290" s="140">
        <f t="shared" si="135"/>
        <v>0</v>
      </c>
      <c r="N290" s="161">
        <f t="shared" si="136"/>
        <v>0</v>
      </c>
      <c r="O290" s="430"/>
      <c r="P290" s="430"/>
      <c r="Q290" s="430"/>
      <c r="R290" s="430"/>
      <c r="S290" s="430"/>
      <c r="T290" s="430"/>
      <c r="U290" s="430"/>
      <c r="V290" s="163">
        <f t="shared" si="137"/>
        <v>0</v>
      </c>
      <c r="W290" s="164" t="str">
        <f t="shared" si="138"/>
        <v/>
      </c>
      <c r="X290" s="163"/>
      <c r="Y290" s="163"/>
      <c r="Z290" s="163"/>
      <c r="AA290" s="163"/>
    </row>
    <row r="291" spans="1:27" ht="20.100000000000001" hidden="1" customHeight="1">
      <c r="A291" s="465" t="s">
        <v>234</v>
      </c>
      <c r="B291" s="466"/>
      <c r="C291" s="436" t="s">
        <v>209</v>
      </c>
      <c r="D291" s="177"/>
      <c r="E291" s="177"/>
      <c r="F291" s="178"/>
      <c r="G291" s="179">
        <f>SUM(G257:G290)</f>
        <v>0</v>
      </c>
      <c r="H291" s="180">
        <f>SUM(H257:H290)</f>
        <v>0</v>
      </c>
      <c r="I291" s="180">
        <f>SUM(I257:I290)</f>
        <v>0</v>
      </c>
      <c r="J291" s="161" t="str">
        <f t="array" ref="J291">IF(ISERROR(G291/I291),"",G291/I291)</f>
        <v/>
      </c>
      <c r="K291" s="180">
        <f>SUM(K257:K290)</f>
        <v>0</v>
      </c>
      <c r="L291" s="181"/>
      <c r="M291" s="185">
        <f t="shared" ref="M291:V291" si="139">SUM(M257:M290)</f>
        <v>0</v>
      </c>
      <c r="N291" s="180">
        <f t="shared" si="139"/>
        <v>0</v>
      </c>
      <c r="O291" s="182">
        <f t="shared" si="139"/>
        <v>0</v>
      </c>
      <c r="P291" s="182">
        <f t="shared" si="139"/>
        <v>0</v>
      </c>
      <c r="Q291" s="182">
        <f t="shared" si="139"/>
        <v>0</v>
      </c>
      <c r="R291" s="182">
        <f t="shared" si="139"/>
        <v>0</v>
      </c>
      <c r="S291" s="182">
        <f t="shared" si="139"/>
        <v>0</v>
      </c>
      <c r="T291" s="182">
        <f t="shared" si="139"/>
        <v>0</v>
      </c>
      <c r="U291" s="182">
        <f t="shared" si="139"/>
        <v>0</v>
      </c>
      <c r="V291" s="183">
        <f t="shared" si="139"/>
        <v>0</v>
      </c>
      <c r="W291" s="164" t="str">
        <f t="shared" si="138"/>
        <v/>
      </c>
      <c r="X291" s="183">
        <f>SUM(X257:X290)</f>
        <v>0</v>
      </c>
      <c r="Y291" s="183">
        <f>SUM(Y257:Y290)</f>
        <v>0</v>
      </c>
      <c r="Z291" s="183">
        <f>SUM(Z257:Z290)</f>
        <v>0</v>
      </c>
      <c r="AA291" s="183">
        <f>SUM(AA257:AA290)</f>
        <v>0</v>
      </c>
    </row>
    <row r="292" spans="1:27" ht="20.100000000000001" hidden="1" customHeight="1">
      <c r="A292" s="157">
        <v>200036</v>
      </c>
      <c r="B292" s="166" t="s">
        <v>235</v>
      </c>
      <c r="C292" s="157" t="s">
        <v>236</v>
      </c>
      <c r="D292" s="139">
        <v>5.03</v>
      </c>
      <c r="E292" s="139"/>
      <c r="F292" s="158"/>
      <c r="G292" s="188"/>
      <c r="H292" s="438">
        <f t="shared" ref="H292:H306" si="140">D292*G292</f>
        <v>0</v>
      </c>
      <c r="I292" s="160"/>
      <c r="J292" s="161" t="str">
        <f t="array" ref="J292">IF(ISERROR(G292/I292),"",G292/I292)</f>
        <v/>
      </c>
      <c r="K292" s="162">
        <f t="array" ref="K292">IF(ISERROR(G292/L292),"",G292/L292)</f>
        <v>0</v>
      </c>
      <c r="L292" s="160">
        <v>25</v>
      </c>
      <c r="M292" s="140">
        <f t="shared" ref="M292:M306" si="141">IF(ISERROR(I292-K292),"",I292-K292)</f>
        <v>0</v>
      </c>
      <c r="N292" s="161">
        <f t="shared" ref="N292:N306" si="142">SUM(O292:U292)</f>
        <v>0</v>
      </c>
      <c r="O292" s="430"/>
      <c r="P292" s="430"/>
      <c r="Q292" s="430"/>
      <c r="R292" s="430"/>
      <c r="S292" s="430"/>
      <c r="T292" s="430"/>
      <c r="U292" s="430"/>
      <c r="V292" s="163">
        <f t="shared" ref="V292:V306" si="143">SUM(X292:AA292)</f>
        <v>0</v>
      </c>
      <c r="W292" s="164" t="str">
        <f t="shared" si="138"/>
        <v/>
      </c>
      <c r="X292" s="163"/>
      <c r="Y292" s="163"/>
      <c r="Z292" s="163"/>
      <c r="AA292" s="163"/>
    </row>
    <row r="293" spans="1:27" ht="20.100000000000001" hidden="1" customHeight="1">
      <c r="A293" s="157">
        <v>200037</v>
      </c>
      <c r="B293" s="166" t="s">
        <v>235</v>
      </c>
      <c r="C293" s="157" t="s">
        <v>211</v>
      </c>
      <c r="D293" s="139">
        <v>5.03</v>
      </c>
      <c r="E293" s="139"/>
      <c r="F293" s="158"/>
      <c r="G293" s="159"/>
      <c r="H293" s="438">
        <f t="shared" si="140"/>
        <v>0</v>
      </c>
      <c r="I293" s="160"/>
      <c r="J293" s="161" t="str">
        <f t="array" ref="J293">IF(ISERROR(G293/I293),"",G293/I293)</f>
        <v/>
      </c>
      <c r="K293" s="162">
        <f t="array" ref="K293">IF(ISERROR(G293/L293),"",G293/L293)</f>
        <v>0</v>
      </c>
      <c r="L293" s="160">
        <v>25</v>
      </c>
      <c r="M293" s="140">
        <f t="shared" si="141"/>
        <v>0</v>
      </c>
      <c r="N293" s="161">
        <f t="shared" si="142"/>
        <v>0</v>
      </c>
      <c r="O293" s="430"/>
      <c r="P293" s="430"/>
      <c r="Q293" s="430"/>
      <c r="R293" s="430"/>
      <c r="S293" s="430"/>
      <c r="T293" s="430"/>
      <c r="U293" s="430"/>
      <c r="V293" s="163">
        <f t="shared" si="143"/>
        <v>0</v>
      </c>
      <c r="W293" s="164" t="str">
        <f t="shared" si="138"/>
        <v/>
      </c>
      <c r="X293" s="163"/>
      <c r="Y293" s="163"/>
      <c r="Z293" s="163"/>
      <c r="AA293" s="163"/>
    </row>
    <row r="294" spans="1:27" ht="20.100000000000001" hidden="1" customHeight="1">
      <c r="A294" s="165">
        <v>200074</v>
      </c>
      <c r="B294" s="166" t="s">
        <v>191</v>
      </c>
      <c r="C294" s="157" t="s">
        <v>201</v>
      </c>
      <c r="D294" s="139">
        <v>5.04</v>
      </c>
      <c r="E294" s="139"/>
      <c r="F294" s="158"/>
      <c r="G294" s="159"/>
      <c r="H294" s="438">
        <f t="shared" si="140"/>
        <v>0</v>
      </c>
      <c r="I294" s="160"/>
      <c r="J294" s="161" t="str">
        <f t="array" ref="J294">IF(ISERROR(G294/I294),"",G294/I294)</f>
        <v/>
      </c>
      <c r="K294" s="162">
        <f t="array" ref="K294">IF(ISERROR(G294/L294),"",G294/L294)</f>
        <v>0</v>
      </c>
      <c r="L294" s="160">
        <v>20</v>
      </c>
      <c r="M294" s="140">
        <f t="shared" si="141"/>
        <v>0</v>
      </c>
      <c r="N294" s="161">
        <f t="shared" si="142"/>
        <v>0</v>
      </c>
      <c r="O294" s="430"/>
      <c r="P294" s="430"/>
      <c r="Q294" s="430"/>
      <c r="R294" s="430"/>
      <c r="S294" s="430"/>
      <c r="T294" s="430"/>
      <c r="U294" s="430"/>
      <c r="V294" s="163">
        <f t="shared" si="143"/>
        <v>0</v>
      </c>
      <c r="W294" s="164" t="str">
        <f t="shared" si="138"/>
        <v/>
      </c>
      <c r="X294" s="163"/>
      <c r="Y294" s="163"/>
      <c r="Z294" s="163"/>
      <c r="AA294" s="163"/>
    </row>
    <row r="295" spans="1:27" ht="20.100000000000001" hidden="1" customHeight="1">
      <c r="A295" s="172">
        <v>200904</v>
      </c>
      <c r="B295" s="174" t="s">
        <v>237</v>
      </c>
      <c r="C295" s="157" t="s">
        <v>219</v>
      </c>
      <c r="D295" s="139">
        <v>5.03</v>
      </c>
      <c r="E295" s="139"/>
      <c r="F295" s="158"/>
      <c r="G295" s="159"/>
      <c r="H295" s="438">
        <f t="shared" si="140"/>
        <v>0</v>
      </c>
      <c r="I295" s="160"/>
      <c r="J295" s="161" t="str">
        <f t="array" ref="J295">IF(ISERROR(G295/I295),"",G295/I295)</f>
        <v/>
      </c>
      <c r="K295" s="162">
        <f t="array" ref="K295">IF(ISERROR(G295/L295),"",G295/L295)</f>
        <v>0</v>
      </c>
      <c r="L295" s="160">
        <v>4</v>
      </c>
      <c r="M295" s="140">
        <f t="shared" si="141"/>
        <v>0</v>
      </c>
      <c r="N295" s="161">
        <f t="shared" si="142"/>
        <v>0</v>
      </c>
      <c r="O295" s="430"/>
      <c r="P295" s="430"/>
      <c r="Q295" s="430"/>
      <c r="R295" s="430"/>
      <c r="S295" s="430"/>
      <c r="T295" s="430"/>
      <c r="U295" s="430"/>
      <c r="V295" s="163">
        <f t="shared" si="143"/>
        <v>0</v>
      </c>
      <c r="W295" s="164" t="str">
        <f t="shared" si="138"/>
        <v/>
      </c>
      <c r="X295" s="163"/>
      <c r="Y295" s="163"/>
      <c r="Z295" s="163"/>
      <c r="AA295" s="163"/>
    </row>
    <row r="296" spans="1:27" ht="20.100000000000001" hidden="1" customHeight="1">
      <c r="A296" s="172">
        <v>200905</v>
      </c>
      <c r="B296" s="174" t="s">
        <v>237</v>
      </c>
      <c r="C296" s="434" t="s">
        <v>210</v>
      </c>
      <c r="D296" s="139">
        <v>5.03</v>
      </c>
      <c r="E296" s="139"/>
      <c r="F296" s="158"/>
      <c r="G296" s="188"/>
      <c r="H296" s="438">
        <f t="shared" si="140"/>
        <v>0</v>
      </c>
      <c r="I296" s="160"/>
      <c r="J296" s="161" t="str">
        <f t="array" ref="J296">IF(ISERROR(G296/I296),"",G296/I296)</f>
        <v/>
      </c>
      <c r="K296" s="162">
        <f t="array" ref="K296">IF(ISERROR(G296/L296),"",G296/L296)</f>
        <v>0</v>
      </c>
      <c r="L296" s="160">
        <v>4</v>
      </c>
      <c r="M296" s="140">
        <f t="shared" si="141"/>
        <v>0</v>
      </c>
      <c r="N296" s="161">
        <f t="shared" si="142"/>
        <v>0</v>
      </c>
      <c r="O296" s="430"/>
      <c r="P296" s="430"/>
      <c r="Q296" s="430"/>
      <c r="R296" s="430"/>
      <c r="S296" s="430"/>
      <c r="T296" s="430"/>
      <c r="U296" s="430"/>
      <c r="V296" s="163">
        <f t="shared" si="143"/>
        <v>0</v>
      </c>
      <c r="W296" s="164" t="str">
        <f t="shared" si="138"/>
        <v/>
      </c>
      <c r="X296" s="163"/>
      <c r="Y296" s="163"/>
      <c r="Z296" s="163"/>
      <c r="AA296" s="163"/>
    </row>
    <row r="297" spans="1:27" ht="20.100000000000001" hidden="1" customHeight="1">
      <c r="A297" s="172">
        <v>200906</v>
      </c>
      <c r="B297" s="174" t="s">
        <v>237</v>
      </c>
      <c r="C297" s="157" t="s">
        <v>206</v>
      </c>
      <c r="D297" s="139">
        <v>5.03</v>
      </c>
      <c r="E297" s="139"/>
      <c r="F297" s="158"/>
      <c r="G297" s="159"/>
      <c r="H297" s="438">
        <f t="shared" si="140"/>
        <v>0</v>
      </c>
      <c r="I297" s="160"/>
      <c r="J297" s="161" t="str">
        <f t="array" ref="J297">IF(ISERROR(G297/I297),"",G297/I297)</f>
        <v/>
      </c>
      <c r="K297" s="162">
        <f t="array" ref="K297">IF(ISERROR(G297/L297),"",G297/L297)</f>
        <v>0</v>
      </c>
      <c r="L297" s="160">
        <v>4</v>
      </c>
      <c r="M297" s="140">
        <f t="shared" si="141"/>
        <v>0</v>
      </c>
      <c r="N297" s="161">
        <f t="shared" si="142"/>
        <v>0</v>
      </c>
      <c r="O297" s="430"/>
      <c r="P297" s="430"/>
      <c r="Q297" s="430"/>
      <c r="R297" s="430"/>
      <c r="S297" s="430"/>
      <c r="T297" s="430"/>
      <c r="U297" s="430"/>
      <c r="V297" s="163">
        <f t="shared" si="143"/>
        <v>0</v>
      </c>
      <c r="W297" s="164" t="str">
        <f t="shared" si="138"/>
        <v/>
      </c>
      <c r="X297" s="163"/>
      <c r="Y297" s="163"/>
      <c r="Z297" s="163"/>
      <c r="AA297" s="163"/>
    </row>
    <row r="298" spans="1:27" ht="20.100000000000001" hidden="1" customHeight="1">
      <c r="A298" s="172">
        <v>200907</v>
      </c>
      <c r="B298" s="174" t="s">
        <v>237</v>
      </c>
      <c r="C298" s="157" t="s">
        <v>193</v>
      </c>
      <c r="D298" s="139">
        <v>5.03</v>
      </c>
      <c r="E298" s="139"/>
      <c r="F298" s="158"/>
      <c r="G298" s="159"/>
      <c r="H298" s="438">
        <f t="shared" si="140"/>
        <v>0</v>
      </c>
      <c r="I298" s="160"/>
      <c r="J298" s="161" t="str">
        <f t="array" ref="J298">IF(ISERROR(G298/I298),"",G298/I298)</f>
        <v/>
      </c>
      <c r="K298" s="162">
        <f t="array" ref="K298">IF(ISERROR(G298/L298),"",G298/L298)</f>
        <v>0</v>
      </c>
      <c r="L298" s="160">
        <v>4</v>
      </c>
      <c r="M298" s="140">
        <f t="shared" si="141"/>
        <v>0</v>
      </c>
      <c r="N298" s="161">
        <f t="shared" si="142"/>
        <v>0</v>
      </c>
      <c r="O298" s="430"/>
      <c r="P298" s="430"/>
      <c r="Q298" s="430"/>
      <c r="R298" s="430"/>
      <c r="S298" s="430"/>
      <c r="T298" s="430"/>
      <c r="U298" s="430"/>
      <c r="V298" s="163">
        <f t="shared" si="143"/>
        <v>0</v>
      </c>
      <c r="W298" s="164" t="str">
        <f t="shared" si="138"/>
        <v/>
      </c>
      <c r="X298" s="163"/>
      <c r="Y298" s="163"/>
      <c r="Z298" s="163"/>
      <c r="AA298" s="163"/>
    </row>
    <row r="299" spans="1:27" ht="20.100000000000001" hidden="1" customHeight="1">
      <c r="A299" s="172">
        <v>200908</v>
      </c>
      <c r="B299" s="174" t="s">
        <v>237</v>
      </c>
      <c r="C299" s="434" t="s">
        <v>238</v>
      </c>
      <c r="D299" s="139">
        <v>5.03</v>
      </c>
      <c r="E299" s="139"/>
      <c r="F299" s="158"/>
      <c r="G299" s="159"/>
      <c r="H299" s="438">
        <f t="shared" si="140"/>
        <v>0</v>
      </c>
      <c r="I299" s="160"/>
      <c r="J299" s="161" t="str">
        <f t="array" ref="J299">IF(ISERROR(G299/I299),"",G299/I299)</f>
        <v/>
      </c>
      <c r="K299" s="162">
        <f t="array" ref="K299">IF(ISERROR(G299/L299),"",G299/L299)</f>
        <v>0</v>
      </c>
      <c r="L299" s="160">
        <v>4</v>
      </c>
      <c r="M299" s="140">
        <f t="shared" si="141"/>
        <v>0</v>
      </c>
      <c r="N299" s="161">
        <f t="shared" si="142"/>
        <v>0</v>
      </c>
      <c r="O299" s="430"/>
      <c r="P299" s="430"/>
      <c r="Q299" s="430"/>
      <c r="R299" s="430"/>
      <c r="S299" s="430"/>
      <c r="T299" s="430"/>
      <c r="U299" s="430"/>
      <c r="V299" s="163">
        <f t="shared" si="143"/>
        <v>0</v>
      </c>
      <c r="W299" s="164" t="str">
        <f t="shared" si="138"/>
        <v/>
      </c>
      <c r="X299" s="163"/>
      <c r="Y299" s="163"/>
      <c r="Z299" s="163"/>
      <c r="AA299" s="163"/>
    </row>
    <row r="300" spans="1:27" ht="20.100000000000001" hidden="1" customHeight="1">
      <c r="A300" s="172">
        <v>200904</v>
      </c>
      <c r="B300" s="174" t="s">
        <v>239</v>
      </c>
      <c r="C300" s="434" t="s">
        <v>219</v>
      </c>
      <c r="D300" s="139">
        <v>5.03</v>
      </c>
      <c r="E300" s="139"/>
      <c r="F300" s="158"/>
      <c r="G300" s="159"/>
      <c r="H300" s="438">
        <f t="shared" si="140"/>
        <v>0</v>
      </c>
      <c r="I300" s="160"/>
      <c r="J300" s="161" t="str">
        <f t="array" ref="J300">IF(ISERROR(G300/I300),"",G300/I300)</f>
        <v/>
      </c>
      <c r="K300" s="162" t="str">
        <f t="array" ref="K300">IF(ISERROR(G300/L300),"",G300/L300)</f>
        <v/>
      </c>
      <c r="L300" s="160"/>
      <c r="M300" s="140" t="str">
        <f t="shared" si="141"/>
        <v/>
      </c>
      <c r="N300" s="161">
        <f t="shared" si="142"/>
        <v>0</v>
      </c>
      <c r="O300" s="430"/>
      <c r="P300" s="430"/>
      <c r="Q300" s="430"/>
      <c r="R300" s="430"/>
      <c r="S300" s="430"/>
      <c r="T300" s="430"/>
      <c r="U300" s="430"/>
      <c r="V300" s="163">
        <f t="shared" si="143"/>
        <v>0</v>
      </c>
      <c r="W300" s="164" t="str">
        <f t="shared" si="138"/>
        <v/>
      </c>
      <c r="X300" s="163"/>
      <c r="Y300" s="163"/>
      <c r="Z300" s="163"/>
      <c r="AA300" s="163"/>
    </row>
    <row r="301" spans="1:27" ht="20.100000000000001" hidden="1" customHeight="1">
      <c r="A301" s="172">
        <v>200905</v>
      </c>
      <c r="B301" s="174" t="s">
        <v>239</v>
      </c>
      <c r="C301" s="434" t="s">
        <v>210</v>
      </c>
      <c r="D301" s="139">
        <v>5.03</v>
      </c>
      <c r="E301" s="139"/>
      <c r="F301" s="158"/>
      <c r="G301" s="159"/>
      <c r="H301" s="438">
        <f t="shared" si="140"/>
        <v>0</v>
      </c>
      <c r="I301" s="160"/>
      <c r="J301" s="161" t="str">
        <f t="array" ref="J301">IF(ISERROR(G301/I301),"",G301/I301)</f>
        <v/>
      </c>
      <c r="K301" s="162" t="str">
        <f t="array" ref="K301">IF(ISERROR(G301/L301),"",G301/L301)</f>
        <v/>
      </c>
      <c r="L301" s="160"/>
      <c r="M301" s="140" t="str">
        <f t="shared" si="141"/>
        <v/>
      </c>
      <c r="N301" s="161">
        <f t="shared" si="142"/>
        <v>0</v>
      </c>
      <c r="O301" s="430"/>
      <c r="P301" s="430"/>
      <c r="Q301" s="430"/>
      <c r="R301" s="430"/>
      <c r="S301" s="430"/>
      <c r="T301" s="430"/>
      <c r="U301" s="430"/>
      <c r="V301" s="163">
        <f t="shared" si="143"/>
        <v>0</v>
      </c>
      <c r="W301" s="164" t="str">
        <f t="shared" si="138"/>
        <v/>
      </c>
      <c r="X301" s="163"/>
      <c r="Y301" s="163"/>
      <c r="Z301" s="163"/>
      <c r="AA301" s="163"/>
    </row>
    <row r="302" spans="1:27" ht="20.100000000000001" hidden="1" customHeight="1">
      <c r="A302" s="172">
        <v>200904</v>
      </c>
      <c r="B302" s="174" t="s">
        <v>239</v>
      </c>
      <c r="C302" s="434" t="s">
        <v>193</v>
      </c>
      <c r="D302" s="139">
        <v>5.03</v>
      </c>
      <c r="E302" s="139"/>
      <c r="F302" s="158"/>
      <c r="G302" s="159"/>
      <c r="H302" s="438">
        <f t="shared" si="140"/>
        <v>0</v>
      </c>
      <c r="I302" s="160"/>
      <c r="J302" s="161" t="str">
        <f t="array" ref="J302">IF(ISERROR(G302/I302),"",G302/I302)</f>
        <v/>
      </c>
      <c r="K302" s="162" t="str">
        <f t="array" ref="K302">IF(ISERROR(G302/L302),"",G302/L302)</f>
        <v/>
      </c>
      <c r="L302" s="160"/>
      <c r="M302" s="140" t="str">
        <f t="shared" si="141"/>
        <v/>
      </c>
      <c r="N302" s="161">
        <f t="shared" si="142"/>
        <v>0</v>
      </c>
      <c r="O302" s="430"/>
      <c r="P302" s="430"/>
      <c r="Q302" s="430"/>
      <c r="R302" s="430"/>
      <c r="S302" s="430"/>
      <c r="T302" s="430"/>
      <c r="U302" s="430"/>
      <c r="V302" s="163">
        <f t="shared" si="143"/>
        <v>0</v>
      </c>
      <c r="W302" s="164" t="str">
        <f t="shared" si="138"/>
        <v/>
      </c>
      <c r="X302" s="163"/>
      <c r="Y302" s="163"/>
      <c r="Z302" s="163"/>
      <c r="AA302" s="163"/>
    </row>
    <row r="303" spans="1:27" ht="20.100000000000001" hidden="1" customHeight="1">
      <c r="A303" s="172">
        <v>200904</v>
      </c>
      <c r="B303" s="174" t="s">
        <v>239</v>
      </c>
      <c r="C303" s="434" t="s">
        <v>238</v>
      </c>
      <c r="D303" s="139">
        <v>5.03</v>
      </c>
      <c r="E303" s="139"/>
      <c r="F303" s="158"/>
      <c r="G303" s="159"/>
      <c r="H303" s="438">
        <f t="shared" si="140"/>
        <v>0</v>
      </c>
      <c r="I303" s="160"/>
      <c r="J303" s="161" t="str">
        <f t="array" ref="J303">IF(ISERROR(G303/I303),"",G303/I303)</f>
        <v/>
      </c>
      <c r="K303" s="162" t="str">
        <f t="array" ref="K303">IF(ISERROR(G303/L303),"",G303/L303)</f>
        <v/>
      </c>
      <c r="L303" s="160"/>
      <c r="M303" s="140" t="str">
        <f t="shared" si="141"/>
        <v/>
      </c>
      <c r="N303" s="161">
        <f t="shared" si="142"/>
        <v>0</v>
      </c>
      <c r="O303" s="430"/>
      <c r="P303" s="430"/>
      <c r="Q303" s="430"/>
      <c r="R303" s="430"/>
      <c r="S303" s="430"/>
      <c r="T303" s="430"/>
      <c r="U303" s="430"/>
      <c r="V303" s="163">
        <f t="shared" si="143"/>
        <v>0</v>
      </c>
      <c r="W303" s="164" t="str">
        <f t="shared" si="138"/>
        <v/>
      </c>
      <c r="X303" s="163"/>
      <c r="Y303" s="163"/>
      <c r="Z303" s="163"/>
      <c r="AA303" s="163"/>
    </row>
    <row r="304" spans="1:27" ht="20.100000000000001" hidden="1" customHeight="1">
      <c r="A304" s="172">
        <v>200908</v>
      </c>
      <c r="B304" s="174" t="s">
        <v>239</v>
      </c>
      <c r="C304" s="434" t="s">
        <v>206</v>
      </c>
      <c r="D304" s="139">
        <v>5.03</v>
      </c>
      <c r="E304" s="139"/>
      <c r="F304" s="158"/>
      <c r="G304" s="159"/>
      <c r="H304" s="438">
        <f t="shared" si="140"/>
        <v>0</v>
      </c>
      <c r="I304" s="160"/>
      <c r="J304" s="161" t="str">
        <f t="array" ref="J304">IF(ISERROR(G304/I304),"",G304/I304)</f>
        <v/>
      </c>
      <c r="K304" s="162" t="str">
        <f t="array" ref="K304">IF(ISERROR(G304/L304),"",G304/L304)</f>
        <v/>
      </c>
      <c r="L304" s="160"/>
      <c r="M304" s="140" t="str">
        <f t="shared" si="141"/>
        <v/>
      </c>
      <c r="N304" s="161">
        <f t="shared" si="142"/>
        <v>0</v>
      </c>
      <c r="O304" s="430"/>
      <c r="P304" s="430"/>
      <c r="Q304" s="430"/>
      <c r="R304" s="430"/>
      <c r="S304" s="430"/>
      <c r="T304" s="430"/>
      <c r="U304" s="430"/>
      <c r="V304" s="163">
        <f t="shared" si="143"/>
        <v>0</v>
      </c>
      <c r="W304" s="164" t="str">
        <f t="shared" si="138"/>
        <v/>
      </c>
      <c r="X304" s="163"/>
      <c r="Y304" s="163"/>
      <c r="Z304" s="163"/>
      <c r="AA304" s="163"/>
    </row>
    <row r="305" spans="1:27" ht="20.100000000000001" hidden="1" customHeight="1">
      <c r="A305" s="165">
        <v>200096</v>
      </c>
      <c r="B305" s="166" t="s">
        <v>240</v>
      </c>
      <c r="C305" s="157" t="s">
        <v>211</v>
      </c>
      <c r="D305" s="139">
        <v>5.0599999999999996</v>
      </c>
      <c r="E305" s="139"/>
      <c r="F305" s="158"/>
      <c r="G305" s="159"/>
      <c r="H305" s="438">
        <f t="shared" si="140"/>
        <v>0</v>
      </c>
      <c r="I305" s="160"/>
      <c r="J305" s="161" t="str">
        <f t="array" ref="J305">IF(ISERROR(G305/I305),"",G305/I305)</f>
        <v/>
      </c>
      <c r="K305" s="162">
        <f t="array" ref="K305">IF(ISERROR(G305/L305),"",G305/L305)</f>
        <v>0</v>
      </c>
      <c r="L305" s="160">
        <v>25</v>
      </c>
      <c r="M305" s="140">
        <f t="shared" si="141"/>
        <v>0</v>
      </c>
      <c r="N305" s="161">
        <f t="shared" si="142"/>
        <v>0</v>
      </c>
      <c r="O305" s="430"/>
      <c r="P305" s="430"/>
      <c r="Q305" s="430"/>
      <c r="R305" s="430"/>
      <c r="S305" s="430"/>
      <c r="T305" s="430"/>
      <c r="U305" s="430"/>
      <c r="V305" s="163">
        <f t="shared" si="143"/>
        <v>0</v>
      </c>
      <c r="W305" s="164" t="str">
        <f t="shared" si="138"/>
        <v/>
      </c>
      <c r="X305" s="163"/>
      <c r="Y305" s="163"/>
      <c r="Z305" s="163"/>
      <c r="AA305" s="163"/>
    </row>
    <row r="306" spans="1:27" ht="20.100000000000001" hidden="1" customHeight="1">
      <c r="A306" s="165">
        <v>200097</v>
      </c>
      <c r="B306" s="166" t="s">
        <v>240</v>
      </c>
      <c r="C306" s="157" t="s">
        <v>236</v>
      </c>
      <c r="D306" s="139">
        <v>5.0599999999999996</v>
      </c>
      <c r="E306" s="139"/>
      <c r="F306" s="158"/>
      <c r="G306" s="159"/>
      <c r="H306" s="438">
        <f t="shared" si="140"/>
        <v>0</v>
      </c>
      <c r="I306" s="160"/>
      <c r="J306" s="161" t="str">
        <f t="array" ref="J306">IF(ISERROR(G306/I306),"",G306/I306)</f>
        <v/>
      </c>
      <c r="K306" s="162">
        <f t="array" ref="K306">IF(ISERROR(G306/L306),"",G306/L306)</f>
        <v>0</v>
      </c>
      <c r="L306" s="160">
        <v>25</v>
      </c>
      <c r="M306" s="140">
        <f t="shared" si="141"/>
        <v>0</v>
      </c>
      <c r="N306" s="161">
        <f t="shared" si="142"/>
        <v>0</v>
      </c>
      <c r="O306" s="430"/>
      <c r="P306" s="430"/>
      <c r="Q306" s="430"/>
      <c r="R306" s="430"/>
      <c r="S306" s="430"/>
      <c r="T306" s="430"/>
      <c r="U306" s="430"/>
      <c r="V306" s="163">
        <f t="shared" si="143"/>
        <v>0</v>
      </c>
      <c r="W306" s="164" t="str">
        <f t="shared" si="138"/>
        <v/>
      </c>
      <c r="X306" s="163"/>
      <c r="Y306" s="163"/>
      <c r="Z306" s="163"/>
      <c r="AA306" s="163"/>
    </row>
    <row r="307" spans="1:27" ht="20.100000000000001" hidden="1" customHeight="1">
      <c r="A307" s="465" t="s">
        <v>241</v>
      </c>
      <c r="B307" s="466"/>
      <c r="C307" s="436" t="s">
        <v>209</v>
      </c>
      <c r="D307" s="177"/>
      <c r="E307" s="177"/>
      <c r="F307" s="178"/>
      <c r="G307" s="179">
        <f>SUM(G292:G306)</f>
        <v>0</v>
      </c>
      <c r="H307" s="180">
        <f>SUM(H292:H306)</f>
        <v>0</v>
      </c>
      <c r="I307" s="180">
        <f>SUM(I292:I306)</f>
        <v>0</v>
      </c>
      <c r="J307" s="161" t="str">
        <f t="array" ref="J307">IF(ISERROR(G307/I307),"",G307/I307)</f>
        <v/>
      </c>
      <c r="K307" s="180">
        <f>SUM(K292:K306)</f>
        <v>0</v>
      </c>
      <c r="L307" s="180"/>
      <c r="M307" s="185">
        <f>SUM(M292:M306)</f>
        <v>0</v>
      </c>
      <c r="N307" s="180">
        <f>SUM(N292:N306)</f>
        <v>0</v>
      </c>
      <c r="O307" s="182">
        <f>SUM(O292:O306)</f>
        <v>0</v>
      </c>
      <c r="P307" s="182">
        <f>SUM(P292:P306)</f>
        <v>0</v>
      </c>
      <c r="Q307" s="182">
        <f>SUM(Q292:Q306)</f>
        <v>0</v>
      </c>
      <c r="R307" s="182"/>
      <c r="S307" s="182">
        <f>SUM(S292:S306)</f>
        <v>0</v>
      </c>
      <c r="T307" s="182">
        <f>SUM(T292:T306)</f>
        <v>0</v>
      </c>
      <c r="U307" s="182">
        <f>SUM(U292:U306)</f>
        <v>0</v>
      </c>
      <c r="V307" s="183">
        <f>SUM(V292:V306)</f>
        <v>0</v>
      </c>
      <c r="W307" s="164" t="str">
        <f t="shared" si="138"/>
        <v/>
      </c>
      <c r="X307" s="183">
        <f>SUM(X292:X306)</f>
        <v>0</v>
      </c>
      <c r="Y307" s="183">
        <f>SUM(Y292:Y306)</f>
        <v>0</v>
      </c>
      <c r="Z307" s="183">
        <f>SUM(Z292:Z306)</f>
        <v>0</v>
      </c>
      <c r="AA307" s="183">
        <f>SUM(AA292:AA306)</f>
        <v>0</v>
      </c>
    </row>
    <row r="308" spans="1:27" ht="20.100000000000001" hidden="1" customHeight="1">
      <c r="A308" s="165">
        <v>200544</v>
      </c>
      <c r="B308" s="166" t="s">
        <v>242</v>
      </c>
      <c r="C308" s="157" t="s">
        <v>186</v>
      </c>
      <c r="D308" s="139">
        <v>5.04</v>
      </c>
      <c r="E308" s="139"/>
      <c r="F308" s="158"/>
      <c r="G308" s="159"/>
      <c r="H308" s="438">
        <f t="shared" ref="H308:H312" si="144">D308*G308</f>
        <v>0</v>
      </c>
      <c r="I308" s="160"/>
      <c r="J308" s="161" t="str">
        <f t="array" ref="J308">IF(ISERROR(G308/I308),"",G308/I308)</f>
        <v/>
      </c>
      <c r="K308" s="162">
        <f t="array" ref="K308">IF(ISERROR(G308/L308),"",G308/L308)</f>
        <v>0</v>
      </c>
      <c r="L308" s="160">
        <v>22</v>
      </c>
      <c r="M308" s="140">
        <f t="shared" ref="M308:M312" si="145">IF(ISERROR(I308-K308),"",I308-K308)</f>
        <v>0</v>
      </c>
      <c r="N308" s="161">
        <f t="shared" ref="N308:N312" si="146">SUM(O308:U308)</f>
        <v>0</v>
      </c>
      <c r="O308" s="430"/>
      <c r="P308" s="430"/>
      <c r="Q308" s="430"/>
      <c r="R308" s="430"/>
      <c r="S308" s="430"/>
      <c r="T308" s="430"/>
      <c r="U308" s="430"/>
      <c r="V308" s="163">
        <f t="shared" ref="V308:V312" si="147">SUM(X308:AA308)</f>
        <v>0</v>
      </c>
      <c r="W308" s="164" t="str">
        <f t="shared" si="138"/>
        <v/>
      </c>
      <c r="X308" s="163"/>
      <c r="Y308" s="163"/>
      <c r="Z308" s="163"/>
      <c r="AA308" s="163"/>
    </row>
    <row r="309" spans="1:27" ht="20.100000000000001" hidden="1" customHeight="1">
      <c r="A309" s="165">
        <v>200545</v>
      </c>
      <c r="B309" s="166" t="s">
        <v>242</v>
      </c>
      <c r="C309" s="157" t="s">
        <v>193</v>
      </c>
      <c r="D309" s="139">
        <v>5.04</v>
      </c>
      <c r="E309" s="139"/>
      <c r="F309" s="158"/>
      <c r="G309" s="159"/>
      <c r="H309" s="438">
        <f t="shared" si="144"/>
        <v>0</v>
      </c>
      <c r="I309" s="160"/>
      <c r="J309" s="161" t="str">
        <f t="array" ref="J309">IF(ISERROR(G309/I309),"",G309/I309)</f>
        <v/>
      </c>
      <c r="K309" s="162">
        <f t="array" ref="K309">IF(ISERROR(G309/L309),"",G309/L309)</f>
        <v>0</v>
      </c>
      <c r="L309" s="160">
        <v>22</v>
      </c>
      <c r="M309" s="140">
        <f t="shared" si="145"/>
        <v>0</v>
      </c>
      <c r="N309" s="161">
        <f t="shared" si="146"/>
        <v>0</v>
      </c>
      <c r="O309" s="430"/>
      <c r="P309" s="430"/>
      <c r="Q309" s="430"/>
      <c r="R309" s="430"/>
      <c r="S309" s="430"/>
      <c r="T309" s="430"/>
      <c r="U309" s="430"/>
      <c r="V309" s="163">
        <f t="shared" si="147"/>
        <v>0</v>
      </c>
      <c r="W309" s="164" t="str">
        <f t="shared" si="138"/>
        <v/>
      </c>
      <c r="X309" s="163"/>
      <c r="Y309" s="163"/>
      <c r="Z309" s="163"/>
      <c r="AA309" s="163"/>
    </row>
    <row r="310" spans="1:27" ht="20.100000000000001" hidden="1" customHeight="1">
      <c r="A310" s="165">
        <v>200546</v>
      </c>
      <c r="B310" s="166" t="s">
        <v>242</v>
      </c>
      <c r="C310" s="157" t="s">
        <v>211</v>
      </c>
      <c r="D310" s="139">
        <v>5.04</v>
      </c>
      <c r="E310" s="139"/>
      <c r="F310" s="158"/>
      <c r="G310" s="159"/>
      <c r="H310" s="438">
        <f t="shared" si="144"/>
        <v>0</v>
      </c>
      <c r="I310" s="160"/>
      <c r="J310" s="161" t="str">
        <f t="array" ref="J310">IF(ISERROR(G310/I310),"",G310/I310)</f>
        <v/>
      </c>
      <c r="K310" s="162">
        <f t="array" ref="K310">IF(ISERROR(G310/L310),"",G310/L310)</f>
        <v>0</v>
      </c>
      <c r="L310" s="160">
        <v>22</v>
      </c>
      <c r="M310" s="140">
        <f t="shared" si="145"/>
        <v>0</v>
      </c>
      <c r="N310" s="161">
        <f t="shared" si="146"/>
        <v>0</v>
      </c>
      <c r="O310" s="430"/>
      <c r="P310" s="430"/>
      <c r="Q310" s="430"/>
      <c r="R310" s="430"/>
      <c r="S310" s="430"/>
      <c r="T310" s="430"/>
      <c r="U310" s="430"/>
      <c r="V310" s="163">
        <f t="shared" si="147"/>
        <v>0</v>
      </c>
      <c r="W310" s="164" t="str">
        <f t="shared" si="138"/>
        <v/>
      </c>
      <c r="X310" s="163"/>
      <c r="Y310" s="163"/>
      <c r="Z310" s="163"/>
      <c r="AA310" s="163"/>
    </row>
    <row r="311" spans="1:27" ht="20.100000000000001" hidden="1" customHeight="1">
      <c r="A311" s="165">
        <v>200547</v>
      </c>
      <c r="B311" s="166" t="s">
        <v>242</v>
      </c>
      <c r="C311" s="157" t="s">
        <v>202</v>
      </c>
      <c r="D311" s="139">
        <v>5.04</v>
      </c>
      <c r="E311" s="139"/>
      <c r="F311" s="158"/>
      <c r="G311" s="159"/>
      <c r="H311" s="438">
        <f t="shared" si="144"/>
        <v>0</v>
      </c>
      <c r="I311" s="160"/>
      <c r="J311" s="161" t="str">
        <f t="array" ref="J311">IF(ISERROR(G311/I311),"",G311/I311)</f>
        <v/>
      </c>
      <c r="K311" s="162">
        <f t="array" ref="K311">IF(ISERROR(G311/L311),"",G311/L311)</f>
        <v>0</v>
      </c>
      <c r="L311" s="160">
        <v>22</v>
      </c>
      <c r="M311" s="140">
        <f t="shared" si="145"/>
        <v>0</v>
      </c>
      <c r="N311" s="161">
        <f t="shared" si="146"/>
        <v>0</v>
      </c>
      <c r="O311" s="430"/>
      <c r="P311" s="430"/>
      <c r="Q311" s="430"/>
      <c r="R311" s="430"/>
      <c r="S311" s="430"/>
      <c r="T311" s="430"/>
      <c r="U311" s="430"/>
      <c r="V311" s="163">
        <f t="shared" si="147"/>
        <v>0</v>
      </c>
      <c r="W311" s="164" t="str">
        <f t="shared" si="138"/>
        <v/>
      </c>
      <c r="X311" s="163"/>
      <c r="Y311" s="163"/>
      <c r="Z311" s="163"/>
      <c r="AA311" s="163"/>
    </row>
    <row r="312" spans="1:27" ht="20.100000000000001" hidden="1" customHeight="1">
      <c r="A312" s="165">
        <v>200548</v>
      </c>
      <c r="B312" s="166" t="s">
        <v>242</v>
      </c>
      <c r="C312" s="157" t="s">
        <v>243</v>
      </c>
      <c r="D312" s="139">
        <v>5.04</v>
      </c>
      <c r="E312" s="139"/>
      <c r="F312" s="158"/>
      <c r="G312" s="159"/>
      <c r="H312" s="438">
        <f t="shared" si="144"/>
        <v>0</v>
      </c>
      <c r="I312" s="160"/>
      <c r="J312" s="161" t="str">
        <f t="array" ref="J312">IF(ISERROR(G312/I312),"",G312/I312)</f>
        <v/>
      </c>
      <c r="K312" s="162">
        <f t="array" ref="K312">IF(ISERROR(G312/L312),"",G312/L312)</f>
        <v>0</v>
      </c>
      <c r="L312" s="160">
        <v>22</v>
      </c>
      <c r="M312" s="140">
        <f t="shared" si="145"/>
        <v>0</v>
      </c>
      <c r="N312" s="161">
        <f t="shared" si="146"/>
        <v>0</v>
      </c>
      <c r="O312" s="430"/>
      <c r="P312" s="430"/>
      <c r="Q312" s="430"/>
      <c r="R312" s="430"/>
      <c r="S312" s="430"/>
      <c r="T312" s="430"/>
      <c r="U312" s="430"/>
      <c r="V312" s="163">
        <f t="shared" si="147"/>
        <v>0</v>
      </c>
      <c r="W312" s="164" t="str">
        <f t="shared" si="138"/>
        <v/>
      </c>
      <c r="X312" s="163"/>
      <c r="Y312" s="163"/>
      <c r="Z312" s="163"/>
      <c r="AA312" s="163"/>
    </row>
    <row r="313" spans="1:27" ht="20.100000000000001" hidden="1" customHeight="1">
      <c r="A313" s="165">
        <v>201407</v>
      </c>
      <c r="B313" s="166" t="s">
        <v>475</v>
      </c>
      <c r="C313" s="232" t="s">
        <v>477</v>
      </c>
      <c r="D313" s="139">
        <v>5.03</v>
      </c>
      <c r="E313" s="139"/>
      <c r="F313" s="158"/>
      <c r="G313" s="159"/>
      <c r="H313" s="438"/>
      <c r="I313" s="160"/>
      <c r="J313" s="161"/>
      <c r="K313" s="162"/>
      <c r="L313" s="160"/>
      <c r="M313" s="140"/>
      <c r="N313" s="161"/>
      <c r="O313" s="430"/>
      <c r="P313" s="430"/>
      <c r="Q313" s="430"/>
      <c r="R313" s="430"/>
      <c r="S313" s="430"/>
      <c r="T313" s="430"/>
      <c r="U313" s="430"/>
      <c r="V313" s="163"/>
      <c r="W313" s="164"/>
      <c r="X313" s="163"/>
      <c r="Y313" s="163"/>
      <c r="Z313" s="163"/>
      <c r="AA313" s="163"/>
    </row>
    <row r="314" spans="1:27" ht="20.100000000000001" hidden="1" customHeight="1">
      <c r="A314" s="165">
        <v>200549</v>
      </c>
      <c r="B314" s="166" t="s">
        <v>242</v>
      </c>
      <c r="C314" s="157" t="s">
        <v>188</v>
      </c>
      <c r="D314" s="139">
        <v>5.04</v>
      </c>
      <c r="E314" s="139"/>
      <c r="F314" s="158"/>
      <c r="G314" s="159"/>
      <c r="H314" s="438">
        <f t="shared" ref="H314" si="148">D314*G314</f>
        <v>0</v>
      </c>
      <c r="I314" s="160"/>
      <c r="J314" s="161" t="str">
        <f t="array" ref="J314">IF(ISERROR(G314/I314),"",G314/I314)</f>
        <v/>
      </c>
      <c r="K314" s="162">
        <f t="array" ref="K314">IF(ISERROR(G314/L314),"",G314/L314)</f>
        <v>0</v>
      </c>
      <c r="L314" s="160">
        <v>22</v>
      </c>
      <c r="M314" s="140">
        <f t="shared" ref="M314" si="149">IF(ISERROR(I314-K314),"",I314-K314)</f>
        <v>0</v>
      </c>
      <c r="N314" s="161">
        <f t="shared" ref="N314" si="150">SUM(O314:U314)</f>
        <v>0</v>
      </c>
      <c r="O314" s="430"/>
      <c r="P314" s="430"/>
      <c r="Q314" s="430"/>
      <c r="R314" s="430"/>
      <c r="S314" s="430"/>
      <c r="T314" s="430"/>
      <c r="U314" s="430"/>
      <c r="V314" s="163">
        <f t="shared" ref="V314" si="151">SUM(X314:AA314)</f>
        <v>0</v>
      </c>
      <c r="W314" s="164" t="str">
        <f t="shared" ref="W314:W319" si="152">IF(ISERROR(V314/G314),"",V314/G314)</f>
        <v/>
      </c>
      <c r="X314" s="163"/>
      <c r="Y314" s="163"/>
      <c r="Z314" s="163"/>
      <c r="AA314" s="163"/>
    </row>
    <row r="315" spans="1:27" ht="20.100000000000001" hidden="1" customHeight="1">
      <c r="A315" s="465" t="s">
        <v>244</v>
      </c>
      <c r="B315" s="466"/>
      <c r="C315" s="436" t="s">
        <v>209</v>
      </c>
      <c r="D315" s="177"/>
      <c r="E315" s="177"/>
      <c r="F315" s="178"/>
      <c r="G315" s="179">
        <f>SUM(G308:G314)</f>
        <v>0</v>
      </c>
      <c r="H315" s="180">
        <f>SUM(H308:H314)</f>
        <v>0</v>
      </c>
      <c r="I315" s="180">
        <f>SUM(I308:I314)</f>
        <v>0</v>
      </c>
      <c r="J315" s="161" t="str">
        <f t="array" ref="J315">IF(ISERROR(G315/I315),"",G315/I315)</f>
        <v/>
      </c>
      <c r="K315" s="180">
        <f>SUM(K308:K314)</f>
        <v>0</v>
      </c>
      <c r="L315" s="181"/>
      <c r="M315" s="185">
        <f>SUM(M308:M314)</f>
        <v>0</v>
      </c>
      <c r="N315" s="180">
        <f>SUM(N308:N314)</f>
        <v>0</v>
      </c>
      <c r="O315" s="182">
        <f>SUM(O308:O314)</f>
        <v>0</v>
      </c>
      <c r="P315" s="182">
        <f>SUM(P308:P314)</f>
        <v>0</v>
      </c>
      <c r="Q315" s="182">
        <f>SUM(Q308:Q314)</f>
        <v>0</v>
      </c>
      <c r="R315" s="182"/>
      <c r="S315" s="182">
        <f>SUM(S308:S314)</f>
        <v>0</v>
      </c>
      <c r="T315" s="182">
        <f>SUM(T308:T314)</f>
        <v>0</v>
      </c>
      <c r="U315" s="182">
        <f>SUM(U308:U314)</f>
        <v>0</v>
      </c>
      <c r="V315" s="183">
        <f>SUM(V308:V314)</f>
        <v>0</v>
      </c>
      <c r="W315" s="164" t="str">
        <f t="shared" si="152"/>
        <v/>
      </c>
      <c r="X315" s="183">
        <f>SUM(X308:X314)</f>
        <v>0</v>
      </c>
      <c r="Y315" s="183">
        <f>SUM(Y308:Y314)</f>
        <v>0</v>
      </c>
      <c r="Z315" s="183">
        <f>SUM(Z308:Z314)</f>
        <v>0</v>
      </c>
      <c r="AA315" s="183">
        <f>SUM(AA308:AA314)</f>
        <v>0</v>
      </c>
    </row>
    <row r="316" spans="1:27" ht="20.100000000000001" hidden="1" customHeight="1">
      <c r="A316" s="157">
        <v>200112</v>
      </c>
      <c r="B316" s="175" t="s">
        <v>245</v>
      </c>
      <c r="C316" s="429"/>
      <c r="D316" s="139">
        <v>3.65</v>
      </c>
      <c r="E316" s="139"/>
      <c r="F316" s="189"/>
      <c r="G316" s="159"/>
      <c r="H316" s="438">
        <f t="shared" ref="H316:H319" si="153">D316*G316</f>
        <v>0</v>
      </c>
      <c r="I316" s="160"/>
      <c r="J316" s="161" t="str">
        <f t="array" ref="J316">IF(ISERROR(G316/I316),"",G316/I316)</f>
        <v/>
      </c>
      <c r="K316" s="438">
        <f t="array" ref="K316">IF(ISERROR(G316/L316),"",G316/L316)</f>
        <v>0</v>
      </c>
      <c r="L316" s="160">
        <v>5</v>
      </c>
      <c r="M316" s="140">
        <f t="shared" ref="M316:M319" si="154">IF(ISERROR(I316-K316),"",I316-K316)</f>
        <v>0</v>
      </c>
      <c r="N316" s="161">
        <f t="shared" ref="N316:N319" si="155">SUM(O316:U316)</f>
        <v>0</v>
      </c>
      <c r="O316" s="430"/>
      <c r="P316" s="430"/>
      <c r="Q316" s="430"/>
      <c r="R316" s="430"/>
      <c r="S316" s="430"/>
      <c r="T316" s="430"/>
      <c r="U316" s="430"/>
      <c r="V316" s="163">
        <f t="shared" ref="V316:V319" si="156">SUM(X316:AA316)</f>
        <v>0</v>
      </c>
      <c r="W316" s="164" t="str">
        <f t="shared" si="152"/>
        <v/>
      </c>
      <c r="X316" s="163"/>
      <c r="Y316" s="163"/>
      <c r="Z316" s="163"/>
      <c r="AA316" s="163"/>
    </row>
    <row r="317" spans="1:27" ht="20.100000000000001" hidden="1" customHeight="1">
      <c r="A317" s="157">
        <v>200116</v>
      </c>
      <c r="B317" s="175" t="s">
        <v>246</v>
      </c>
      <c r="C317" s="429"/>
      <c r="D317" s="139">
        <v>6.58</v>
      </c>
      <c r="E317" s="139"/>
      <c r="F317" s="158"/>
      <c r="G317" s="159"/>
      <c r="H317" s="438">
        <f t="shared" si="153"/>
        <v>0</v>
      </c>
      <c r="I317" s="160"/>
      <c r="J317" s="161" t="str">
        <f t="array" ref="J317">IF(ISERROR(G317/I317),"",G317/I317)</f>
        <v/>
      </c>
      <c r="K317" s="162">
        <f t="array" ref="K317">IF(ISERROR(G317/L317),"",G317/L317)</f>
        <v>0</v>
      </c>
      <c r="L317" s="160">
        <v>5</v>
      </c>
      <c r="M317" s="140">
        <f t="shared" si="154"/>
        <v>0</v>
      </c>
      <c r="N317" s="161">
        <f t="shared" si="155"/>
        <v>0</v>
      </c>
      <c r="O317" s="430"/>
      <c r="P317" s="430"/>
      <c r="Q317" s="430"/>
      <c r="R317" s="430"/>
      <c r="S317" s="430"/>
      <c r="T317" s="430"/>
      <c r="U317" s="430"/>
      <c r="V317" s="163">
        <f t="shared" si="156"/>
        <v>0</v>
      </c>
      <c r="W317" s="164" t="str">
        <f t="shared" si="152"/>
        <v/>
      </c>
      <c r="X317" s="163"/>
      <c r="Y317" s="163"/>
      <c r="Z317" s="163"/>
      <c r="AA317" s="163"/>
    </row>
    <row r="318" spans="1:27" ht="20.100000000000001" hidden="1" customHeight="1">
      <c r="A318" s="157">
        <v>200120</v>
      </c>
      <c r="B318" s="175" t="s">
        <v>247</v>
      </c>
      <c r="C318" s="429"/>
      <c r="D318" s="139">
        <v>7.8</v>
      </c>
      <c r="E318" s="139"/>
      <c r="F318" s="158"/>
      <c r="G318" s="159"/>
      <c r="H318" s="438">
        <f t="shared" si="153"/>
        <v>0</v>
      </c>
      <c r="I318" s="160"/>
      <c r="J318" s="161" t="str">
        <f t="array" ref="J318">IF(ISERROR(G318/I318),"",G318/I318)</f>
        <v/>
      </c>
      <c r="K318" s="162">
        <f t="array" ref="K318">IF(ISERROR(G318/L318),"",G318/L318)</f>
        <v>0</v>
      </c>
      <c r="L318" s="160">
        <v>4.5999999999999996</v>
      </c>
      <c r="M318" s="140">
        <f t="shared" si="154"/>
        <v>0</v>
      </c>
      <c r="N318" s="161">
        <f t="shared" si="155"/>
        <v>0</v>
      </c>
      <c r="O318" s="430"/>
      <c r="P318" s="430"/>
      <c r="Q318" s="430"/>
      <c r="R318" s="430"/>
      <c r="S318" s="430"/>
      <c r="T318" s="430"/>
      <c r="U318" s="430"/>
      <c r="V318" s="163">
        <f t="shared" si="156"/>
        <v>0</v>
      </c>
      <c r="W318" s="164" t="str">
        <f t="shared" si="152"/>
        <v/>
      </c>
      <c r="X318" s="163"/>
      <c r="Y318" s="163"/>
      <c r="Z318" s="163"/>
      <c r="AA318" s="163"/>
    </row>
    <row r="319" spans="1:27" ht="20.100000000000001" hidden="1" customHeight="1">
      <c r="A319" s="157">
        <v>200528</v>
      </c>
      <c r="B319" s="175" t="s">
        <v>248</v>
      </c>
      <c r="C319" s="429"/>
      <c r="D319" s="139">
        <v>4.4000000000000004</v>
      </c>
      <c r="E319" s="139"/>
      <c r="F319" s="158"/>
      <c r="G319" s="159"/>
      <c r="H319" s="438">
        <f t="shared" si="153"/>
        <v>0</v>
      </c>
      <c r="I319" s="160"/>
      <c r="J319" s="161" t="str">
        <f t="array" ref="J319">IF(ISERROR(G319/I319),"",G319/I319)</f>
        <v/>
      </c>
      <c r="K319" s="162">
        <f t="array" ref="K319">IF(ISERROR(G319/L319),"",G319/L319)</f>
        <v>0</v>
      </c>
      <c r="L319" s="160">
        <v>5.8</v>
      </c>
      <c r="M319" s="140">
        <f t="shared" si="154"/>
        <v>0</v>
      </c>
      <c r="N319" s="161">
        <f t="shared" si="155"/>
        <v>0</v>
      </c>
      <c r="O319" s="430"/>
      <c r="P319" s="430"/>
      <c r="Q319" s="430"/>
      <c r="R319" s="430"/>
      <c r="S319" s="430"/>
      <c r="T319" s="430"/>
      <c r="U319" s="430"/>
      <c r="V319" s="163">
        <f t="shared" si="156"/>
        <v>0</v>
      </c>
      <c r="W319" s="164" t="str">
        <f t="shared" si="152"/>
        <v/>
      </c>
      <c r="X319" s="163"/>
      <c r="Y319" s="163"/>
      <c r="Z319" s="163"/>
      <c r="AA319" s="163"/>
    </row>
    <row r="320" spans="1:27" ht="20.100000000000001" hidden="1" customHeight="1">
      <c r="A320" s="157">
        <v>201062</v>
      </c>
      <c r="B320" s="158" t="s">
        <v>379</v>
      </c>
      <c r="C320" s="429"/>
      <c r="D320" s="139"/>
      <c r="E320" s="139"/>
      <c r="F320" s="158"/>
      <c r="G320" s="159"/>
      <c r="H320" s="438"/>
      <c r="I320" s="160"/>
      <c r="J320" s="161"/>
      <c r="K320" s="162"/>
      <c r="L320" s="160">
        <v>6</v>
      </c>
      <c r="M320" s="140"/>
      <c r="N320" s="161"/>
      <c r="O320" s="430"/>
      <c r="P320" s="430"/>
      <c r="Q320" s="430"/>
      <c r="R320" s="430"/>
      <c r="S320" s="430"/>
      <c r="T320" s="430"/>
      <c r="U320" s="430"/>
      <c r="V320" s="163"/>
      <c r="W320" s="164"/>
      <c r="X320" s="163"/>
      <c r="Y320" s="163"/>
      <c r="Z320" s="163"/>
      <c r="AA320" s="163"/>
    </row>
    <row r="321" spans="1:27" ht="20.100000000000001" hidden="1" customHeight="1">
      <c r="A321" s="190">
        <v>200298</v>
      </c>
      <c r="B321" s="429" t="s">
        <v>249</v>
      </c>
      <c r="C321" s="429" t="s">
        <v>186</v>
      </c>
      <c r="D321" s="139">
        <v>6.04</v>
      </c>
      <c r="E321" s="139"/>
      <c r="F321" s="158"/>
      <c r="G321" s="159"/>
      <c r="H321" s="438">
        <f t="shared" ref="H321:H328" si="157">D321*G321</f>
        <v>0</v>
      </c>
      <c r="I321" s="160"/>
      <c r="J321" s="161" t="str">
        <f t="array" ref="J321">IF(ISERROR(G321/I321),"",G321/I321)</f>
        <v/>
      </c>
      <c r="K321" s="162">
        <f t="array" ref="K321">IF(ISERROR(G321/L321),"",G321/L321)</f>
        <v>0</v>
      </c>
      <c r="L321" s="160">
        <v>6</v>
      </c>
      <c r="M321" s="140">
        <f t="shared" ref="M321:M322" si="158">IF(ISERROR(I321-K321),"",I321-K321)</f>
        <v>0</v>
      </c>
      <c r="N321" s="161">
        <f t="shared" ref="N321:N322" si="159">SUM(O321:U321)</f>
        <v>0</v>
      </c>
      <c r="O321" s="430"/>
      <c r="P321" s="430"/>
      <c r="Q321" s="430"/>
      <c r="R321" s="430"/>
      <c r="S321" s="430"/>
      <c r="T321" s="430"/>
      <c r="U321" s="430"/>
      <c r="V321" s="163">
        <f t="shared" ref="V321:V322" si="160">SUM(X321:AA321)</f>
        <v>0</v>
      </c>
      <c r="W321" s="164" t="str">
        <f t="shared" ref="W321:W322" si="161">IF(ISERROR(V321/G321),"",V321/G321)</f>
        <v/>
      </c>
      <c r="X321" s="163"/>
      <c r="Y321" s="163"/>
      <c r="Z321" s="163"/>
      <c r="AA321" s="163"/>
    </row>
    <row r="322" spans="1:27" ht="20.100000000000001" hidden="1" customHeight="1">
      <c r="A322" s="190">
        <v>200299</v>
      </c>
      <c r="B322" s="429" t="s">
        <v>249</v>
      </c>
      <c r="C322" s="429" t="s">
        <v>193</v>
      </c>
      <c r="D322" s="139">
        <v>6.04</v>
      </c>
      <c r="E322" s="139"/>
      <c r="F322" s="158"/>
      <c r="G322" s="159"/>
      <c r="H322" s="438">
        <f t="shared" si="157"/>
        <v>0</v>
      </c>
      <c r="I322" s="160"/>
      <c r="J322" s="161" t="str">
        <f t="array" ref="J322">IF(ISERROR(G322/I322),"",G322/I322)</f>
        <v/>
      </c>
      <c r="K322" s="162">
        <f t="array" ref="K322">IF(ISERROR(G322/L322),"",G322/L322)</f>
        <v>0</v>
      </c>
      <c r="L322" s="160">
        <v>6</v>
      </c>
      <c r="M322" s="140">
        <f t="shared" si="158"/>
        <v>0</v>
      </c>
      <c r="N322" s="161">
        <f t="shared" si="159"/>
        <v>0</v>
      </c>
      <c r="O322" s="430"/>
      <c r="P322" s="430"/>
      <c r="Q322" s="430"/>
      <c r="R322" s="430"/>
      <c r="S322" s="430"/>
      <c r="T322" s="430"/>
      <c r="U322" s="430"/>
      <c r="V322" s="163">
        <f t="shared" si="160"/>
        <v>0</v>
      </c>
      <c r="W322" s="164" t="str">
        <f t="shared" si="161"/>
        <v/>
      </c>
      <c r="X322" s="163"/>
      <c r="Y322" s="163"/>
      <c r="Z322" s="163"/>
      <c r="AA322" s="163"/>
    </row>
    <row r="323" spans="1:27" ht="20.100000000000001" hidden="1" customHeight="1">
      <c r="A323" s="190">
        <v>201492</v>
      </c>
      <c r="B323" s="429" t="s">
        <v>479</v>
      </c>
      <c r="C323" s="429" t="s">
        <v>186</v>
      </c>
      <c r="D323" s="139">
        <v>6</v>
      </c>
      <c r="E323" s="139"/>
      <c r="F323" s="158"/>
      <c r="G323" s="159"/>
      <c r="H323" s="438">
        <f t="shared" si="157"/>
        <v>0</v>
      </c>
      <c r="I323" s="160"/>
      <c r="J323" s="161"/>
      <c r="K323" s="162"/>
      <c r="L323" s="160"/>
      <c r="M323" s="140"/>
      <c r="N323" s="161"/>
      <c r="O323" s="430"/>
      <c r="P323" s="430"/>
      <c r="Q323" s="430"/>
      <c r="R323" s="430"/>
      <c r="S323" s="430"/>
      <c r="T323" s="430"/>
      <c r="U323" s="430"/>
      <c r="V323" s="163"/>
      <c r="W323" s="164"/>
      <c r="X323" s="163"/>
      <c r="Y323" s="163"/>
      <c r="Z323" s="163"/>
      <c r="AA323" s="163"/>
    </row>
    <row r="324" spans="1:27" ht="20.100000000000001" hidden="1" customHeight="1">
      <c r="A324" s="190">
        <v>201491</v>
      </c>
      <c r="B324" s="429" t="s">
        <v>479</v>
      </c>
      <c r="C324" s="429" t="s">
        <v>60</v>
      </c>
      <c r="D324" s="139">
        <v>6</v>
      </c>
      <c r="E324" s="139"/>
      <c r="F324" s="158"/>
      <c r="G324" s="159"/>
      <c r="H324" s="438">
        <f t="shared" si="157"/>
        <v>0</v>
      </c>
      <c r="I324" s="160"/>
      <c r="J324" s="161"/>
      <c r="K324" s="162" t="str">
        <f t="array" ref="K324">IF(ISERROR(G324/L324),"",G324/L324)</f>
        <v/>
      </c>
      <c r="L324" s="160"/>
      <c r="M324" s="140"/>
      <c r="N324" s="161"/>
      <c r="O324" s="430"/>
      <c r="P324" s="430"/>
      <c r="Q324" s="430"/>
      <c r="R324" s="430"/>
      <c r="S324" s="430"/>
      <c r="T324" s="430"/>
      <c r="U324" s="430"/>
      <c r="V324" s="163"/>
      <c r="W324" s="164"/>
      <c r="X324" s="163"/>
      <c r="Y324" s="163"/>
      <c r="Z324" s="163"/>
      <c r="AA324" s="163"/>
    </row>
    <row r="325" spans="1:27" ht="20.100000000000001" hidden="1" customHeight="1">
      <c r="A325" s="157">
        <v>200948</v>
      </c>
      <c r="B325" s="431" t="s">
        <v>251</v>
      </c>
      <c r="C325" s="157"/>
      <c r="D325" s="139">
        <f>78*120/1000</f>
        <v>9.36</v>
      </c>
      <c r="E325" s="139"/>
      <c r="F325" s="158"/>
      <c r="G325" s="159"/>
      <c r="H325" s="438">
        <f t="shared" si="157"/>
        <v>0</v>
      </c>
      <c r="I325" s="160"/>
      <c r="J325" s="161"/>
      <c r="K325" s="162">
        <f t="array" ref="K325">IF(ISERROR(G325/L325),"",G325/L325)</f>
        <v>0</v>
      </c>
      <c r="L325" s="160">
        <v>7.5</v>
      </c>
      <c r="M325" s="140"/>
      <c r="N325" s="161">
        <f t="shared" ref="N325" si="162">SUM(O325:U325)</f>
        <v>0</v>
      </c>
      <c r="O325" s="430"/>
      <c r="P325" s="430"/>
      <c r="Q325" s="430"/>
      <c r="R325" s="430"/>
      <c r="S325" s="430"/>
      <c r="T325" s="430"/>
      <c r="U325" s="430"/>
      <c r="V325" s="163">
        <f t="shared" ref="V325" si="163">SUM(X325:AA325)</f>
        <v>0</v>
      </c>
      <c r="W325" s="164" t="str">
        <f t="shared" ref="W325" si="164">IF(ISERROR(V325/G325),"",V325/G325)</f>
        <v/>
      </c>
      <c r="X325" s="163"/>
      <c r="Y325" s="163"/>
      <c r="Z325" s="163"/>
      <c r="AA325" s="163"/>
    </row>
    <row r="326" spans="1:27" ht="20.100000000000001" hidden="1" customHeight="1">
      <c r="A326" s="157">
        <v>201012</v>
      </c>
      <c r="B326" s="253" t="s">
        <v>397</v>
      </c>
      <c r="C326" s="157"/>
      <c r="D326" s="139"/>
      <c r="E326" s="139"/>
      <c r="F326" s="158"/>
      <c r="G326" s="159"/>
      <c r="H326" s="438">
        <f t="shared" si="157"/>
        <v>0</v>
      </c>
      <c r="I326" s="160"/>
      <c r="J326" s="161"/>
      <c r="K326" s="162" t="str">
        <f t="array" ref="K326">IF(ISERROR(G326/L326),"",G326/L326)</f>
        <v/>
      </c>
      <c r="L326" s="160"/>
      <c r="M326" s="140"/>
      <c r="N326" s="161"/>
      <c r="O326" s="430"/>
      <c r="P326" s="430"/>
      <c r="Q326" s="430"/>
      <c r="R326" s="430"/>
      <c r="S326" s="430"/>
      <c r="T326" s="430"/>
      <c r="U326" s="430"/>
      <c r="V326" s="163"/>
      <c r="W326" s="164"/>
      <c r="X326" s="163"/>
      <c r="Y326" s="163"/>
      <c r="Z326" s="163"/>
      <c r="AA326" s="163"/>
    </row>
    <row r="327" spans="1:27" ht="20.100000000000001" hidden="1" customHeight="1">
      <c r="A327" s="157">
        <v>201010</v>
      </c>
      <c r="B327" s="431" t="s">
        <v>252</v>
      </c>
      <c r="C327" s="157"/>
      <c r="D327" s="139">
        <v>4.5</v>
      </c>
      <c r="E327" s="139"/>
      <c r="F327" s="158"/>
      <c r="G327" s="159"/>
      <c r="H327" s="438">
        <f t="shared" si="157"/>
        <v>0</v>
      </c>
      <c r="I327" s="160"/>
      <c r="J327" s="161"/>
      <c r="K327" s="162" t="str">
        <f t="array" ref="K327">IF(ISERROR(G327/L327),"",G327/L327)</f>
        <v/>
      </c>
      <c r="L327" s="160"/>
      <c r="M327" s="140"/>
      <c r="N327" s="161"/>
      <c r="O327" s="430"/>
      <c r="P327" s="430"/>
      <c r="Q327" s="430"/>
      <c r="R327" s="430"/>
      <c r="S327" s="430"/>
      <c r="T327" s="430"/>
      <c r="U327" s="430"/>
      <c r="V327" s="163"/>
      <c r="W327" s="164"/>
      <c r="X327" s="163"/>
      <c r="Y327" s="163"/>
      <c r="Z327" s="163"/>
      <c r="AA327" s="163"/>
    </row>
    <row r="328" spans="1:27" ht="20.100000000000001" hidden="1" customHeight="1">
      <c r="A328" s="157"/>
      <c r="B328" s="253" t="s">
        <v>474</v>
      </c>
      <c r="C328" s="157"/>
      <c r="D328" s="139">
        <v>4.5</v>
      </c>
      <c r="E328" s="139"/>
      <c r="F328" s="158"/>
      <c r="G328" s="159"/>
      <c r="H328" s="438">
        <f t="shared" si="157"/>
        <v>0</v>
      </c>
      <c r="I328" s="160"/>
      <c r="J328" s="161"/>
      <c r="K328" s="162" t="str">
        <f t="array" ref="K328">IF(ISERROR(G328/L328),"",G328/L328)</f>
        <v/>
      </c>
      <c r="L328" s="160"/>
      <c r="M328" s="140"/>
      <c r="N328" s="161"/>
      <c r="O328" s="430"/>
      <c r="P328" s="430"/>
      <c r="Q328" s="430"/>
      <c r="R328" s="430"/>
      <c r="S328" s="430"/>
      <c r="T328" s="430"/>
      <c r="U328" s="430"/>
      <c r="V328" s="163"/>
      <c r="W328" s="164"/>
      <c r="X328" s="163"/>
      <c r="Y328" s="163"/>
      <c r="Z328" s="163"/>
      <c r="AA328" s="163"/>
    </row>
    <row r="329" spans="1:27" ht="20.100000000000001" hidden="1" customHeight="1">
      <c r="A329" s="465" t="s">
        <v>254</v>
      </c>
      <c r="B329" s="466"/>
      <c r="C329" s="436" t="s">
        <v>209</v>
      </c>
      <c r="D329" s="177"/>
      <c r="E329" s="177"/>
      <c r="F329" s="178"/>
      <c r="G329" s="179">
        <f>SUM(G316:G328)</f>
        <v>0</v>
      </c>
      <c r="H329" s="180">
        <f>SUM(H316:H325)</f>
        <v>0</v>
      </c>
      <c r="I329" s="180">
        <f>SUM(I316:I328)</f>
        <v>0</v>
      </c>
      <c r="J329" s="161"/>
      <c r="K329" s="180">
        <f>SUM(K316:K325)</f>
        <v>0</v>
      </c>
      <c r="L329" s="181"/>
      <c r="M329" s="185">
        <f t="shared" ref="M329:AA329" si="165">SUM(M316:M325)</f>
        <v>0</v>
      </c>
      <c r="N329" s="180">
        <f t="shared" si="165"/>
        <v>0</v>
      </c>
      <c r="O329" s="182">
        <f t="shared" si="165"/>
        <v>0</v>
      </c>
      <c r="P329" s="182">
        <f t="shared" si="165"/>
        <v>0</v>
      </c>
      <c r="Q329" s="182">
        <f t="shared" si="165"/>
        <v>0</v>
      </c>
      <c r="R329" s="182">
        <f t="shared" si="165"/>
        <v>0</v>
      </c>
      <c r="S329" s="182">
        <f t="shared" si="165"/>
        <v>0</v>
      </c>
      <c r="T329" s="182">
        <f t="shared" si="165"/>
        <v>0</v>
      </c>
      <c r="U329" s="182">
        <f t="shared" si="165"/>
        <v>0</v>
      </c>
      <c r="V329" s="183">
        <f t="shared" si="165"/>
        <v>0</v>
      </c>
      <c r="W329" s="164">
        <f t="shared" si="165"/>
        <v>0</v>
      </c>
      <c r="X329" s="183">
        <f t="shared" si="165"/>
        <v>0</v>
      </c>
      <c r="Y329" s="183">
        <f t="shared" si="165"/>
        <v>0</v>
      </c>
      <c r="Z329" s="183">
        <f t="shared" si="165"/>
        <v>0</v>
      </c>
      <c r="AA329" s="183">
        <f t="shared" si="165"/>
        <v>0</v>
      </c>
    </row>
    <row r="330" spans="1:27" ht="20.100000000000001" customHeight="1">
      <c r="A330" s="467" t="s">
        <v>256</v>
      </c>
      <c r="B330" s="468"/>
      <c r="C330" s="468"/>
      <c r="D330" s="468"/>
      <c r="E330" s="468"/>
      <c r="F330" s="469"/>
      <c r="G330" s="191">
        <f>SUM(G198,G256,G291,G307,G315,G329)</f>
        <v>728</v>
      </c>
      <c r="H330" s="191">
        <f>SUM(H198,H256,H291,H307,H315,H329)</f>
        <v>3703.7700000000004</v>
      </c>
      <c r="I330" s="191">
        <f>SUM(I198,I256,I291,I307,I315,I329)</f>
        <v>57.5</v>
      </c>
      <c r="J330" s="192">
        <f t="array" ref="J330">IF(ISERROR(G330/I330),"",G330/I330)</f>
        <v>12.660869565217391</v>
      </c>
      <c r="K330" s="191">
        <f>SUM(K198,K256,K291,K307,K315,K329)</f>
        <v>32.189258312020456</v>
      </c>
      <c r="L330" s="192">
        <f>IF(ISERROR(G330/K330),"",G330/K330)</f>
        <v>22.616240266963295</v>
      </c>
      <c r="M330" s="191">
        <f t="shared" ref="M330:AA330" si="166">SUM(M198,M256,M291,M307,M315,M329)</f>
        <v>25.31074168797954</v>
      </c>
      <c r="N330" s="191">
        <f t="shared" si="166"/>
        <v>0</v>
      </c>
      <c r="O330" s="191">
        <f t="shared" si="166"/>
        <v>0</v>
      </c>
      <c r="P330" s="191">
        <f t="shared" si="166"/>
        <v>0</v>
      </c>
      <c r="Q330" s="191">
        <f t="shared" si="166"/>
        <v>0</v>
      </c>
      <c r="R330" s="191">
        <f t="shared" si="166"/>
        <v>0</v>
      </c>
      <c r="S330" s="191">
        <f t="shared" si="166"/>
        <v>0</v>
      </c>
      <c r="T330" s="191">
        <f t="shared" si="166"/>
        <v>0</v>
      </c>
      <c r="U330" s="191">
        <f t="shared" si="166"/>
        <v>0</v>
      </c>
      <c r="V330" s="191">
        <f t="shared" si="166"/>
        <v>0</v>
      </c>
      <c r="W330" s="191">
        <f t="shared" si="166"/>
        <v>0</v>
      </c>
      <c r="X330" s="191">
        <f t="shared" si="166"/>
        <v>0</v>
      </c>
      <c r="Y330" s="191">
        <f t="shared" si="166"/>
        <v>0</v>
      </c>
      <c r="Z330" s="191">
        <f t="shared" si="166"/>
        <v>0</v>
      </c>
      <c r="AA330" s="191">
        <f t="shared" si="166"/>
        <v>0</v>
      </c>
    </row>
    <row r="331" spans="1:27" ht="20.100000000000001" customHeight="1">
      <c r="A331" s="470" t="s">
        <v>257</v>
      </c>
      <c r="B331" s="435" t="s">
        <v>258</v>
      </c>
      <c r="C331" s="473" t="s">
        <v>259</v>
      </c>
      <c r="D331" s="474"/>
      <c r="E331" s="475" t="s">
        <v>260</v>
      </c>
      <c r="F331" s="475"/>
      <c r="G331" s="478" t="s">
        <v>261</v>
      </c>
      <c r="H331" s="478"/>
      <c r="I331" s="475" t="s">
        <v>262</v>
      </c>
      <c r="J331" s="475"/>
      <c r="K331" s="475" t="s">
        <v>263</v>
      </c>
      <c r="L331" s="475"/>
      <c r="M331" s="475" t="s">
        <v>264</v>
      </c>
      <c r="N331" s="475"/>
      <c r="O331" s="475" t="s">
        <v>265</v>
      </c>
      <c r="P331" s="478" t="s">
        <v>266</v>
      </c>
      <c r="Q331" s="478"/>
      <c r="R331" s="478" t="s">
        <v>263</v>
      </c>
      <c r="S331" s="478"/>
      <c r="T331" s="478" t="s">
        <v>267</v>
      </c>
      <c r="U331" s="478"/>
      <c r="V331" s="478" t="s">
        <v>268</v>
      </c>
      <c r="W331" s="478"/>
      <c r="X331" s="478" t="s">
        <v>263</v>
      </c>
      <c r="Y331" s="478"/>
      <c r="Z331" s="478" t="s">
        <v>267</v>
      </c>
      <c r="AA331" s="478"/>
    </row>
    <row r="332" spans="1:27" ht="20.100000000000001" customHeight="1">
      <c r="A332" s="471"/>
      <c r="B332" s="435" t="s">
        <v>269</v>
      </c>
      <c r="C332" s="510">
        <v>1</v>
      </c>
      <c r="D332" s="511"/>
      <c r="E332" s="477">
        <f>C332*11</f>
        <v>11</v>
      </c>
      <c r="F332" s="477"/>
      <c r="G332" s="478">
        <v>1</v>
      </c>
      <c r="H332" s="478"/>
      <c r="I332" s="477">
        <f>G332*11</f>
        <v>11</v>
      </c>
      <c r="J332" s="477"/>
      <c r="K332" s="477">
        <f>E332-I332</f>
        <v>0</v>
      </c>
      <c r="L332" s="477"/>
      <c r="M332" s="479">
        <f>IF(ISERROR(K332/E332),"",K332/E332)</f>
        <v>0</v>
      </c>
      <c r="N332" s="479"/>
      <c r="O332" s="475"/>
      <c r="P332" s="478" t="s">
        <v>208</v>
      </c>
      <c r="Q332" s="478"/>
      <c r="R332" s="480">
        <f>SUM(O198:U198)</f>
        <v>0</v>
      </c>
      <c r="S332" s="480"/>
      <c r="T332" s="481" t="str">
        <f t="array" ref="T332">IF(ISERROR(R332/R339),"",R332/R339)</f>
        <v/>
      </c>
      <c r="U332" s="481"/>
      <c r="V332" s="478" t="s">
        <v>270</v>
      </c>
      <c r="W332" s="478"/>
      <c r="X332" s="512">
        <f>SUM(P197,P255,P290,P306,P314,P328)</f>
        <v>0</v>
      </c>
      <c r="Y332" s="513"/>
      <c r="Z332" s="481" t="str">
        <f t="array" ref="Z332">IF(ISERROR(X332/X339),"",X332/X339)</f>
        <v/>
      </c>
      <c r="AA332" s="481"/>
    </row>
    <row r="333" spans="1:27" ht="20.100000000000001" customHeight="1">
      <c r="A333" s="471"/>
      <c r="B333" s="435" t="s">
        <v>271</v>
      </c>
      <c r="C333" s="473">
        <v>0</v>
      </c>
      <c r="D333" s="474"/>
      <c r="E333" s="477">
        <f>C333*11</f>
        <v>0</v>
      </c>
      <c r="F333" s="477"/>
      <c r="G333" s="478">
        <v>0</v>
      </c>
      <c r="H333" s="478"/>
      <c r="I333" s="477">
        <f>G333*11</f>
        <v>0</v>
      </c>
      <c r="J333" s="477"/>
      <c r="K333" s="477">
        <f>E333-I333</f>
        <v>0</v>
      </c>
      <c r="L333" s="477"/>
      <c r="M333" s="479" t="str">
        <f>IF(ISERROR(K333/E333),"",K333/E333)</f>
        <v/>
      </c>
      <c r="N333" s="479"/>
      <c r="O333" s="475"/>
      <c r="P333" s="478" t="s">
        <v>223</v>
      </c>
      <c r="Q333" s="478"/>
      <c r="R333" s="480">
        <f>SUM(O256:U256)</f>
        <v>0</v>
      </c>
      <c r="S333" s="480"/>
      <c r="T333" s="481" t="str">
        <f>IF(ISERROR(R333/R339),"",R333/R339)</f>
        <v/>
      </c>
      <c r="U333" s="481"/>
      <c r="V333" s="478" t="s">
        <v>272</v>
      </c>
      <c r="W333" s="478"/>
      <c r="X333" s="512">
        <f>SUM(P198,P256,P291,P307,P315,P329)</f>
        <v>0</v>
      </c>
      <c r="Y333" s="513"/>
      <c r="Z333" s="481" t="str">
        <f>IF(ISERROR(X333/X339),"",X333/X339)</f>
        <v/>
      </c>
      <c r="AA333" s="481"/>
    </row>
    <row r="334" spans="1:27" ht="20.100000000000001" customHeight="1">
      <c r="A334" s="471"/>
      <c r="B334" s="435" t="s">
        <v>273</v>
      </c>
      <c r="C334" s="473">
        <v>0</v>
      </c>
      <c r="D334" s="474"/>
      <c r="E334" s="477">
        <f>C334*8</f>
        <v>0</v>
      </c>
      <c r="F334" s="477"/>
      <c r="G334" s="478">
        <v>1</v>
      </c>
      <c r="H334" s="478"/>
      <c r="I334" s="477">
        <f>G334*8</f>
        <v>8</v>
      </c>
      <c r="J334" s="477"/>
      <c r="K334" s="477">
        <f>E334-I334</f>
        <v>-8</v>
      </c>
      <c r="L334" s="477"/>
      <c r="M334" s="479" t="str">
        <f>IF(ISERROR(K334/E334),"",K334/E334)</f>
        <v/>
      </c>
      <c r="N334" s="479"/>
      <c r="O334" s="475"/>
      <c r="P334" s="478" t="s">
        <v>234</v>
      </c>
      <c r="Q334" s="478"/>
      <c r="R334" s="480">
        <f>SUM(O291:U291)</f>
        <v>0</v>
      </c>
      <c r="S334" s="480"/>
      <c r="T334" s="481" t="str">
        <f>IF(ISERROR(R334/R339),"",R334/R339)</f>
        <v/>
      </c>
      <c r="U334" s="481"/>
      <c r="V334" s="478" t="s">
        <v>274</v>
      </c>
      <c r="W334" s="478"/>
      <c r="X334" s="512">
        <f>SUM(P199,P257,P292,P308,P316,P330)</f>
        <v>0</v>
      </c>
      <c r="Y334" s="513"/>
      <c r="Z334" s="481" t="str">
        <f>IF(ISERROR(X334/X339),"",X334/X339)</f>
        <v/>
      </c>
      <c r="AA334" s="481"/>
    </row>
    <row r="335" spans="1:27" ht="20.100000000000001" customHeight="1">
      <c r="A335" s="471"/>
      <c r="B335" s="435" t="s">
        <v>275</v>
      </c>
      <c r="C335" s="473">
        <v>1</v>
      </c>
      <c r="D335" s="474"/>
      <c r="E335" s="477">
        <f>C335*11</f>
        <v>11</v>
      </c>
      <c r="F335" s="477"/>
      <c r="G335" s="478">
        <v>1</v>
      </c>
      <c r="H335" s="478"/>
      <c r="I335" s="477">
        <f>G335*11</f>
        <v>11</v>
      </c>
      <c r="J335" s="477"/>
      <c r="K335" s="477">
        <f>E335-I335</f>
        <v>0</v>
      </c>
      <c r="L335" s="477"/>
      <c r="M335" s="479">
        <f>IF(ISERROR(K335/E335),"",K335/E335)</f>
        <v>0</v>
      </c>
      <c r="N335" s="479"/>
      <c r="O335" s="475"/>
      <c r="P335" s="478" t="s">
        <v>241</v>
      </c>
      <c r="Q335" s="478"/>
      <c r="R335" s="480">
        <f>SUM(O307:U307)</f>
        <v>0</v>
      </c>
      <c r="S335" s="480"/>
      <c r="T335" s="481" t="str">
        <f>IF(ISERROR(R335/R339),"",R335/R339)</f>
        <v/>
      </c>
      <c r="U335" s="481"/>
      <c r="V335" s="478" t="s">
        <v>276</v>
      </c>
      <c r="W335" s="478"/>
      <c r="X335" s="512">
        <f>SUM(P201,P258,P293,P309,P317,P331)</f>
        <v>0</v>
      </c>
      <c r="Y335" s="513"/>
      <c r="Z335" s="481" t="str">
        <f>IF(ISERROR(X335/X339),"",X335/X339)</f>
        <v/>
      </c>
      <c r="AA335" s="481"/>
    </row>
    <row r="336" spans="1:27" ht="20.100000000000001" customHeight="1">
      <c r="A336" s="472"/>
      <c r="B336" s="435" t="s">
        <v>277</v>
      </c>
      <c r="C336" s="483">
        <f>SUM(C332:D335)</f>
        <v>2</v>
      </c>
      <c r="D336" s="484"/>
      <c r="E336" s="477">
        <f>SUM(E332:F335)</f>
        <v>22</v>
      </c>
      <c r="F336" s="477"/>
      <c r="G336" s="478">
        <f>SUM(G332:H335)</f>
        <v>3</v>
      </c>
      <c r="H336" s="478"/>
      <c r="I336" s="477">
        <f>SUM(I332:J335)</f>
        <v>30</v>
      </c>
      <c r="J336" s="477"/>
      <c r="K336" s="477">
        <f>SUM(K332:L335)</f>
        <v>-8</v>
      </c>
      <c r="L336" s="477"/>
      <c r="M336" s="479">
        <f>IF(ISERROR(K336/E336),"",K336/E336)</f>
        <v>-0.36363636363636365</v>
      </c>
      <c r="N336" s="479"/>
      <c r="O336" s="475"/>
      <c r="P336" s="478" t="s">
        <v>244</v>
      </c>
      <c r="Q336" s="478"/>
      <c r="R336" s="480">
        <f>SUM(O315:U315)</f>
        <v>0</v>
      </c>
      <c r="S336" s="480"/>
      <c r="T336" s="481" t="str">
        <f>IF(ISERROR(R336/R339),"",R336/R339)</f>
        <v/>
      </c>
      <c r="U336" s="481"/>
      <c r="V336" s="478" t="s">
        <v>278</v>
      </c>
      <c r="W336" s="478"/>
      <c r="X336" s="512">
        <f>SUM(P202,P259,P294,P310,P318,P332)</f>
        <v>0</v>
      </c>
      <c r="Y336" s="513"/>
      <c r="Z336" s="481" t="str">
        <f>IF(ISERROR(X336/X339),"",X336/X339)</f>
        <v/>
      </c>
      <c r="AA336" s="481"/>
    </row>
    <row r="337" spans="1:27" ht="20.100000000000001" customHeight="1">
      <c r="A337" s="194" t="s">
        <v>279</v>
      </c>
      <c r="B337" s="435">
        <f>G330</f>
        <v>728</v>
      </c>
      <c r="C337" s="485" t="s">
        <v>280</v>
      </c>
      <c r="D337" s="486"/>
      <c r="E337" s="478">
        <f>H330</f>
        <v>3703.7700000000004</v>
      </c>
      <c r="F337" s="478"/>
      <c r="G337" s="478" t="s">
        <v>281</v>
      </c>
      <c r="H337" s="478"/>
      <c r="I337" s="487">
        <f>L330</f>
        <v>22.616240266963295</v>
      </c>
      <c r="J337" s="487"/>
      <c r="K337" s="475" t="s">
        <v>282</v>
      </c>
      <c r="L337" s="475"/>
      <c r="M337" s="487">
        <f>J330</f>
        <v>12.660869565217391</v>
      </c>
      <c r="N337" s="487"/>
      <c r="O337" s="475"/>
      <c r="P337" s="478" t="s">
        <v>254</v>
      </c>
      <c r="Q337" s="478"/>
      <c r="R337" s="480">
        <f>SUM(O329:U329)</f>
        <v>0</v>
      </c>
      <c r="S337" s="480"/>
      <c r="T337" s="481" t="str">
        <f>IF(ISERROR(R337/R339),"",R337/R339)</f>
        <v/>
      </c>
      <c r="U337" s="481"/>
      <c r="V337" s="478" t="s">
        <v>283</v>
      </c>
      <c r="W337" s="478"/>
      <c r="X337" s="512">
        <f>SUM(P203,P260,P295,P311,P319,P333)</f>
        <v>0</v>
      </c>
      <c r="Y337" s="513"/>
      <c r="Z337" s="481" t="str">
        <f>IF(ISERROR(X337/X339),"",X337/X339)</f>
        <v/>
      </c>
      <c r="AA337" s="481"/>
    </row>
    <row r="338" spans="1:27" ht="20.100000000000001" customHeight="1">
      <c r="A338" s="195" t="s">
        <v>284</v>
      </c>
      <c r="B338" s="435">
        <f>I330+C336</f>
        <v>59.5</v>
      </c>
      <c r="C338" s="488" t="s">
        <v>262</v>
      </c>
      <c r="D338" s="489"/>
      <c r="E338" s="490">
        <f>K330+I336</f>
        <v>62.189258312020456</v>
      </c>
      <c r="F338" s="490"/>
      <c r="G338" s="478" t="s">
        <v>285</v>
      </c>
      <c r="H338" s="478"/>
      <c r="I338" s="487">
        <f>B338-E338</f>
        <v>-2.6892583120204563</v>
      </c>
      <c r="J338" s="487"/>
      <c r="K338" s="475" t="s">
        <v>286</v>
      </c>
      <c r="L338" s="475"/>
      <c r="M338" s="479">
        <f>IF(ISERROR(I338/E338),"",I338/E338)</f>
        <v>-4.3243132094094361E-2</v>
      </c>
      <c r="N338" s="479"/>
      <c r="O338" s="475"/>
      <c r="P338" s="478" t="s">
        <v>255</v>
      </c>
      <c r="Q338" s="478"/>
      <c r="R338" s="480"/>
      <c r="S338" s="480"/>
      <c r="T338" s="481" t="str">
        <f>IF(ISERROR(R338/R339),"",R338/R339)</f>
        <v/>
      </c>
      <c r="U338" s="481"/>
      <c r="V338" s="478" t="s">
        <v>275</v>
      </c>
      <c r="W338" s="478"/>
      <c r="X338" s="512">
        <f>SUM(P204,P261,P296,P312,P320,P334)</f>
        <v>0</v>
      </c>
      <c r="Y338" s="513"/>
      <c r="Z338" s="481" t="str">
        <f>IF(ISERROR(X338/X339),"",X338/X339)</f>
        <v/>
      </c>
      <c r="AA338" s="481"/>
    </row>
    <row r="339" spans="1:27" ht="20.100000000000001" customHeight="1">
      <c r="A339" s="195" t="s">
        <v>287</v>
      </c>
      <c r="B339" s="435">
        <f>N330</f>
        <v>0</v>
      </c>
      <c r="C339" s="488" t="s">
        <v>288</v>
      </c>
      <c r="D339" s="489"/>
      <c r="E339" s="481">
        <f>IF(ISERROR(B339/B338),"",B339/B338)</f>
        <v>0</v>
      </c>
      <c r="F339" s="481"/>
      <c r="G339" s="478" t="s">
        <v>289</v>
      </c>
      <c r="H339" s="478"/>
      <c r="I339" s="475">
        <f>V330</f>
        <v>0</v>
      </c>
      <c r="J339" s="475"/>
      <c r="K339" s="475" t="s">
        <v>290</v>
      </c>
      <c r="L339" s="475"/>
      <c r="M339" s="479">
        <f t="array" ref="M339">IF(ISERROR(I339/B337),"",I339/B337)</f>
        <v>0</v>
      </c>
      <c r="N339" s="479"/>
      <c r="O339" s="475"/>
      <c r="P339" s="478" t="s">
        <v>277</v>
      </c>
      <c r="Q339" s="478"/>
      <c r="R339" s="480">
        <f>SUM(R332:S338)</f>
        <v>0</v>
      </c>
      <c r="S339" s="480"/>
      <c r="T339" s="481"/>
      <c r="U339" s="481"/>
      <c r="V339" s="478" t="s">
        <v>277</v>
      </c>
      <c r="W339" s="478"/>
      <c r="X339" s="482">
        <f>SUM(X332:Y338)</f>
        <v>0</v>
      </c>
      <c r="Y339" s="482"/>
      <c r="Z339" s="481"/>
      <c r="AA339" s="481"/>
    </row>
    <row r="340" spans="1:27" ht="36" customHeight="1">
      <c r="A340" s="230" t="s">
        <v>353</v>
      </c>
      <c r="B340" s="231"/>
      <c r="C340" s="153"/>
      <c r="D340" s="153"/>
      <c r="E340" s="153"/>
      <c r="F340" s="153"/>
      <c r="G340" s="155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</row>
    <row r="341" spans="1:27" ht="21.95" customHeight="1">
      <c r="A341" s="491" t="s">
        <v>291</v>
      </c>
      <c r="B341" s="491" t="s">
        <v>292</v>
      </c>
      <c r="C341" s="491" t="s">
        <v>293</v>
      </c>
      <c r="D341" s="491" t="s">
        <v>294</v>
      </c>
      <c r="E341" s="494" t="s">
        <v>295</v>
      </c>
      <c r="F341" s="507" t="s">
        <v>296</v>
      </c>
      <c r="G341" s="475" t="s">
        <v>297</v>
      </c>
      <c r="H341" s="475"/>
      <c r="I341" s="491" t="s">
        <v>298</v>
      </c>
      <c r="J341" s="497" t="s">
        <v>282</v>
      </c>
      <c r="K341" s="500" t="s">
        <v>299</v>
      </c>
      <c r="L341" s="491" t="s">
        <v>281</v>
      </c>
      <c r="M341" s="503" t="s">
        <v>300</v>
      </c>
      <c r="N341" s="505" t="s">
        <v>263</v>
      </c>
      <c r="O341" s="475" t="s">
        <v>301</v>
      </c>
      <c r="P341" s="475"/>
      <c r="Q341" s="475"/>
      <c r="R341" s="475"/>
      <c r="S341" s="475"/>
      <c r="T341" s="475"/>
      <c r="U341" s="475"/>
      <c r="V341" s="475" t="s">
        <v>302</v>
      </c>
      <c r="W341" s="505" t="s">
        <v>303</v>
      </c>
      <c r="X341" s="475" t="s">
        <v>304</v>
      </c>
      <c r="Y341" s="475"/>
      <c r="Z341" s="475"/>
      <c r="AA341" s="475"/>
    </row>
    <row r="342" spans="1:27" ht="21.95" customHeight="1">
      <c r="A342" s="492"/>
      <c r="B342" s="492"/>
      <c r="C342" s="492"/>
      <c r="D342" s="492"/>
      <c r="E342" s="495"/>
      <c r="F342" s="508"/>
      <c r="G342" s="475"/>
      <c r="H342" s="475"/>
      <c r="I342" s="492"/>
      <c r="J342" s="498"/>
      <c r="K342" s="501"/>
      <c r="L342" s="492"/>
      <c r="M342" s="504"/>
      <c r="N342" s="505"/>
      <c r="O342" s="475" t="s">
        <v>270</v>
      </c>
      <c r="P342" s="475" t="s">
        <v>272</v>
      </c>
      <c r="Q342" s="475" t="s">
        <v>274</v>
      </c>
      <c r="R342" s="506" t="s">
        <v>276</v>
      </c>
      <c r="S342" s="478" t="s">
        <v>278</v>
      </c>
      <c r="T342" s="475" t="s">
        <v>283</v>
      </c>
      <c r="U342" s="475" t="s">
        <v>275</v>
      </c>
      <c r="V342" s="475"/>
      <c r="W342" s="505"/>
      <c r="X342" s="475" t="s">
        <v>305</v>
      </c>
      <c r="Y342" s="475" t="s">
        <v>306</v>
      </c>
      <c r="Z342" s="475" t="s">
        <v>307</v>
      </c>
      <c r="AA342" s="475" t="s">
        <v>275</v>
      </c>
    </row>
    <row r="343" spans="1:27" ht="21.95" customHeight="1">
      <c r="A343" s="493"/>
      <c r="B343" s="493"/>
      <c r="C343" s="493"/>
      <c r="D343" s="493"/>
      <c r="E343" s="496"/>
      <c r="F343" s="509"/>
      <c r="G343" s="196" t="s">
        <v>308</v>
      </c>
      <c r="H343" s="429" t="s">
        <v>309</v>
      </c>
      <c r="I343" s="493"/>
      <c r="J343" s="499"/>
      <c r="K343" s="502"/>
      <c r="L343" s="493"/>
      <c r="M343" s="504"/>
      <c r="N343" s="505"/>
      <c r="O343" s="475"/>
      <c r="P343" s="475"/>
      <c r="Q343" s="475"/>
      <c r="R343" s="506"/>
      <c r="S343" s="478"/>
      <c r="T343" s="475"/>
      <c r="U343" s="475"/>
      <c r="V343" s="475"/>
      <c r="W343" s="505"/>
      <c r="X343" s="475"/>
      <c r="Y343" s="475"/>
      <c r="Z343" s="475"/>
      <c r="AA343" s="475"/>
    </row>
    <row r="344" spans="1:27" ht="20.100000000000001" hidden="1" customHeight="1">
      <c r="A344" s="157">
        <v>200032</v>
      </c>
      <c r="B344" s="431" t="s">
        <v>185</v>
      </c>
      <c r="C344" s="157" t="s">
        <v>186</v>
      </c>
      <c r="D344" s="139">
        <v>5.03</v>
      </c>
      <c r="E344" s="139"/>
      <c r="F344" s="158"/>
      <c r="G344" s="159"/>
      <c r="H344" s="438">
        <f t="shared" ref="H344:H362" si="167">D344*G344</f>
        <v>0</v>
      </c>
      <c r="I344" s="160"/>
      <c r="J344" s="161" t="str">
        <f t="array" ref="J344">IF(ISERROR(G344/I344),"",G344/I344)</f>
        <v/>
      </c>
      <c r="K344" s="162">
        <f t="array" ref="K344">IF(ISERROR(G344/L344),"",G344/L344)</f>
        <v>0</v>
      </c>
      <c r="L344" s="160">
        <v>16</v>
      </c>
      <c r="M344" s="140">
        <f t="shared" ref="M344:M362" si="168">IF(ISERROR(I344-K344),"",I344-K344)</f>
        <v>0</v>
      </c>
      <c r="N344" s="161">
        <f t="shared" ref="N344:N349" si="169">SUM(O344:U344)</f>
        <v>0</v>
      </c>
      <c r="O344" s="430"/>
      <c r="P344" s="430"/>
      <c r="Q344" s="430"/>
      <c r="R344" s="430"/>
      <c r="S344" s="430"/>
      <c r="T344" s="430"/>
      <c r="U344" s="430"/>
      <c r="V344" s="163">
        <f t="shared" ref="V344:V349" si="170">SUM(X344:AA344)</f>
        <v>0</v>
      </c>
      <c r="W344" s="164" t="str">
        <f t="shared" ref="W344:W349" si="171">IF(ISERROR(V344/G344),"",V344/G344)</f>
        <v/>
      </c>
      <c r="X344" s="163"/>
      <c r="Y344" s="163"/>
      <c r="Z344" s="163"/>
      <c r="AA344" s="163"/>
    </row>
    <row r="345" spans="1:27" ht="20.100000000000001" hidden="1" customHeight="1">
      <c r="A345" s="165">
        <v>200038</v>
      </c>
      <c r="B345" s="166" t="s">
        <v>187</v>
      </c>
      <c r="C345" s="157" t="s">
        <v>186</v>
      </c>
      <c r="D345" s="139">
        <v>5.03</v>
      </c>
      <c r="E345" s="139"/>
      <c r="F345" s="158"/>
      <c r="G345" s="159"/>
      <c r="H345" s="438">
        <f t="shared" si="167"/>
        <v>0</v>
      </c>
      <c r="I345" s="160"/>
      <c r="J345" s="161" t="str">
        <f t="array" ref="J345">IF(ISERROR(G345/I345),"",G345/I345)</f>
        <v/>
      </c>
      <c r="K345" s="162">
        <f t="array" ref="K345">IF(ISERROR(G345/L345),"",G345/L345)</f>
        <v>0</v>
      </c>
      <c r="L345" s="160">
        <v>19</v>
      </c>
      <c r="M345" s="140">
        <f t="shared" si="168"/>
        <v>0</v>
      </c>
      <c r="N345" s="161">
        <f t="shared" si="169"/>
        <v>0</v>
      </c>
      <c r="O345" s="430"/>
      <c r="P345" s="430"/>
      <c r="Q345" s="430"/>
      <c r="R345" s="430"/>
      <c r="S345" s="430"/>
      <c r="T345" s="430"/>
      <c r="U345" s="430"/>
      <c r="V345" s="163">
        <f t="shared" si="170"/>
        <v>0</v>
      </c>
      <c r="W345" s="164" t="str">
        <f t="shared" si="171"/>
        <v/>
      </c>
      <c r="X345" s="163"/>
      <c r="Y345" s="163"/>
      <c r="Z345" s="163"/>
      <c r="AA345" s="163"/>
    </row>
    <row r="346" spans="1:27" ht="20.100000000000001" hidden="1" customHeight="1">
      <c r="A346" s="168">
        <v>200039</v>
      </c>
      <c r="B346" s="166" t="s">
        <v>187</v>
      </c>
      <c r="C346" s="157" t="s">
        <v>188</v>
      </c>
      <c r="D346" s="139">
        <v>5.03</v>
      </c>
      <c r="E346" s="139"/>
      <c r="F346" s="158"/>
      <c r="G346" s="159"/>
      <c r="H346" s="438">
        <f t="shared" si="167"/>
        <v>0</v>
      </c>
      <c r="I346" s="160"/>
      <c r="J346" s="161" t="str">
        <f t="array" ref="J346">IF(ISERROR(G346/I346),"",G346/I346)</f>
        <v/>
      </c>
      <c r="K346" s="162">
        <f t="array" ref="K346">IF(ISERROR(G346/L346),"",G346/L346)</f>
        <v>0</v>
      </c>
      <c r="L346" s="160">
        <v>19</v>
      </c>
      <c r="M346" s="140">
        <f t="shared" si="168"/>
        <v>0</v>
      </c>
      <c r="N346" s="161">
        <f t="shared" si="169"/>
        <v>0</v>
      </c>
      <c r="O346" s="430"/>
      <c r="P346" s="430"/>
      <c r="Q346" s="430"/>
      <c r="R346" s="430"/>
      <c r="S346" s="430"/>
      <c r="T346" s="430"/>
      <c r="U346" s="430"/>
      <c r="V346" s="163">
        <f t="shared" si="170"/>
        <v>0</v>
      </c>
      <c r="W346" s="164" t="str">
        <f t="shared" si="171"/>
        <v/>
      </c>
      <c r="X346" s="163"/>
      <c r="Y346" s="163"/>
      <c r="Z346" s="163"/>
      <c r="AA346" s="163"/>
    </row>
    <row r="347" spans="1:27" ht="20.100000000000001" hidden="1" customHeight="1">
      <c r="A347" s="165">
        <v>200045</v>
      </c>
      <c r="B347" s="166" t="s">
        <v>189</v>
      </c>
      <c r="C347" s="157" t="s">
        <v>186</v>
      </c>
      <c r="D347" s="139">
        <v>5.03</v>
      </c>
      <c r="E347" s="139"/>
      <c r="F347" s="158"/>
      <c r="G347" s="159"/>
      <c r="H347" s="438">
        <f t="shared" si="167"/>
        <v>0</v>
      </c>
      <c r="I347" s="160"/>
      <c r="J347" s="161" t="str">
        <f t="array" ref="J347">IF(ISERROR(G347/I347),"",G347/I347)</f>
        <v/>
      </c>
      <c r="K347" s="162">
        <f t="array" ref="K347">IF(ISERROR(G347/L347),"",G347/L347)</f>
        <v>0</v>
      </c>
      <c r="L347" s="160">
        <v>19</v>
      </c>
      <c r="M347" s="140">
        <f t="shared" si="168"/>
        <v>0</v>
      </c>
      <c r="N347" s="161">
        <f t="shared" si="169"/>
        <v>0</v>
      </c>
      <c r="O347" s="430"/>
      <c r="P347" s="430"/>
      <c r="Q347" s="430"/>
      <c r="R347" s="430"/>
      <c r="S347" s="430"/>
      <c r="T347" s="430"/>
      <c r="U347" s="430"/>
      <c r="V347" s="163">
        <f t="shared" si="170"/>
        <v>0</v>
      </c>
      <c r="W347" s="164" t="str">
        <f t="shared" si="171"/>
        <v/>
      </c>
      <c r="X347" s="163"/>
      <c r="Y347" s="163"/>
      <c r="Z347" s="163"/>
      <c r="AA347" s="163"/>
    </row>
    <row r="348" spans="1:27" ht="20.100000000000001" hidden="1" customHeight="1">
      <c r="A348" s="165">
        <v>200050</v>
      </c>
      <c r="B348" s="166" t="s">
        <v>189</v>
      </c>
      <c r="C348" s="157" t="s">
        <v>190</v>
      </c>
      <c r="D348" s="139">
        <v>5.03</v>
      </c>
      <c r="E348" s="139"/>
      <c r="F348" s="158"/>
      <c r="G348" s="159"/>
      <c r="H348" s="438">
        <f t="shared" si="167"/>
        <v>0</v>
      </c>
      <c r="I348" s="160"/>
      <c r="J348" s="161" t="str">
        <f t="array" ref="J348">IF(ISERROR(G348/I348),"",G348/I348)</f>
        <v/>
      </c>
      <c r="K348" s="162">
        <f t="array" ref="K348">IF(ISERROR(G348/L348),"",G348/L348)</f>
        <v>0</v>
      </c>
      <c r="L348" s="160">
        <v>20</v>
      </c>
      <c r="M348" s="140">
        <f t="shared" si="168"/>
        <v>0</v>
      </c>
      <c r="N348" s="161">
        <f t="shared" si="169"/>
        <v>0</v>
      </c>
      <c r="O348" s="430"/>
      <c r="P348" s="430"/>
      <c r="Q348" s="430"/>
      <c r="R348" s="430"/>
      <c r="S348" s="430"/>
      <c r="T348" s="430"/>
      <c r="U348" s="430"/>
      <c r="V348" s="163">
        <f t="shared" si="170"/>
        <v>0</v>
      </c>
      <c r="W348" s="164" t="str">
        <f t="shared" si="171"/>
        <v/>
      </c>
      <c r="X348" s="163"/>
      <c r="Y348" s="163"/>
      <c r="Z348" s="163"/>
      <c r="AA348" s="163"/>
    </row>
    <row r="349" spans="1:27" ht="20.100000000000001" hidden="1" customHeight="1">
      <c r="A349" s="165">
        <v>200076</v>
      </c>
      <c r="B349" s="166" t="s">
        <v>191</v>
      </c>
      <c r="C349" s="157" t="s">
        <v>186</v>
      </c>
      <c r="D349" s="139">
        <v>5.04</v>
      </c>
      <c r="E349" s="139"/>
      <c r="F349" s="197"/>
      <c r="G349" s="170"/>
      <c r="H349" s="438">
        <f t="shared" si="167"/>
        <v>0</v>
      </c>
      <c r="I349" s="171"/>
      <c r="J349" s="161" t="str">
        <f t="array" ref="J349">IF(ISERROR(G349/I349),"",G349/I349)</f>
        <v/>
      </c>
      <c r="K349" s="162">
        <f t="array" ref="K349">IF(ISERROR(G349/L349),"",G349/L349)</f>
        <v>0</v>
      </c>
      <c r="L349" s="160">
        <v>19</v>
      </c>
      <c r="M349" s="140">
        <f t="shared" si="168"/>
        <v>0</v>
      </c>
      <c r="N349" s="161">
        <f t="shared" si="169"/>
        <v>0</v>
      </c>
      <c r="O349" s="430"/>
      <c r="P349" s="430"/>
      <c r="Q349" s="430"/>
      <c r="R349" s="430"/>
      <c r="S349" s="430"/>
      <c r="T349" s="430"/>
      <c r="U349" s="430"/>
      <c r="V349" s="163">
        <f t="shared" si="170"/>
        <v>0</v>
      </c>
      <c r="W349" s="164" t="str">
        <f t="shared" si="171"/>
        <v/>
      </c>
      <c r="X349" s="163"/>
      <c r="Y349" s="163"/>
      <c r="Z349" s="163"/>
      <c r="AA349" s="163"/>
    </row>
    <row r="350" spans="1:27" ht="20.100000000000001" hidden="1" customHeight="1">
      <c r="A350" s="172">
        <v>200898</v>
      </c>
      <c r="B350" s="166" t="s">
        <v>192</v>
      </c>
      <c r="C350" s="157" t="s">
        <v>193</v>
      </c>
      <c r="D350" s="139">
        <v>5.03</v>
      </c>
      <c r="E350" s="139"/>
      <c r="F350" s="158"/>
      <c r="G350" s="159"/>
      <c r="H350" s="438">
        <f t="shared" si="167"/>
        <v>0</v>
      </c>
      <c r="I350" s="160"/>
      <c r="J350" s="161"/>
      <c r="K350" s="162">
        <f t="array" ref="K350">IF(ISERROR(G350/L350),"",G350/L350)</f>
        <v>0</v>
      </c>
      <c r="L350" s="160">
        <v>3</v>
      </c>
      <c r="M350" s="140">
        <f t="shared" si="168"/>
        <v>0</v>
      </c>
      <c r="N350" s="161"/>
      <c r="O350" s="430"/>
      <c r="P350" s="430"/>
      <c r="Q350" s="430"/>
      <c r="R350" s="430"/>
      <c r="S350" s="430"/>
      <c r="T350" s="430"/>
      <c r="U350" s="430"/>
      <c r="V350" s="163"/>
      <c r="W350" s="164"/>
      <c r="X350" s="163"/>
      <c r="Y350" s="163"/>
      <c r="Z350" s="163"/>
      <c r="AA350" s="163"/>
    </row>
    <row r="351" spans="1:27" ht="20.100000000000001" hidden="1" customHeight="1">
      <c r="A351" s="172">
        <v>200899</v>
      </c>
      <c r="B351" s="166" t="s">
        <v>192</v>
      </c>
      <c r="C351" s="157" t="s">
        <v>194</v>
      </c>
      <c r="D351" s="139">
        <v>5.03</v>
      </c>
      <c r="E351" s="139"/>
      <c r="F351" s="158"/>
      <c r="G351" s="159"/>
      <c r="H351" s="438">
        <f t="shared" si="167"/>
        <v>0</v>
      </c>
      <c r="I351" s="160"/>
      <c r="J351" s="161"/>
      <c r="K351" s="162">
        <f t="array" ref="K351">IF(ISERROR(G351/L351),"",G351/L351)</f>
        <v>0</v>
      </c>
      <c r="L351" s="160">
        <v>3</v>
      </c>
      <c r="M351" s="140">
        <f t="shared" si="168"/>
        <v>0</v>
      </c>
      <c r="N351" s="161"/>
      <c r="O351" s="430"/>
      <c r="P351" s="430"/>
      <c r="Q351" s="430"/>
      <c r="R351" s="430"/>
      <c r="S351" s="430"/>
      <c r="T351" s="430"/>
      <c r="U351" s="430"/>
      <c r="V351" s="163"/>
      <c r="W351" s="164"/>
      <c r="X351" s="163"/>
      <c r="Y351" s="163"/>
      <c r="Z351" s="163"/>
      <c r="AA351" s="163"/>
    </row>
    <row r="352" spans="1:27" ht="20.100000000000001" hidden="1" customHeight="1">
      <c r="A352" s="165">
        <v>200085</v>
      </c>
      <c r="B352" s="166" t="s">
        <v>195</v>
      </c>
      <c r="C352" s="157" t="s">
        <v>196</v>
      </c>
      <c r="D352" s="139">
        <v>5.04</v>
      </c>
      <c r="E352" s="139"/>
      <c r="F352" s="157"/>
      <c r="G352" s="159"/>
      <c r="H352" s="438">
        <f t="shared" si="167"/>
        <v>0</v>
      </c>
      <c r="I352" s="438"/>
      <c r="J352" s="161" t="str">
        <f t="array" ref="J352">IF(ISERROR(G352/I352),"",G352/I352)</f>
        <v/>
      </c>
      <c r="K352" s="162">
        <f t="array" ref="K352">IF(ISERROR(G352/L352),"",G352/L352)</f>
        <v>0</v>
      </c>
      <c r="L352" s="160">
        <v>17</v>
      </c>
      <c r="M352" s="140">
        <f t="shared" si="168"/>
        <v>0</v>
      </c>
      <c r="N352" s="161">
        <f>SUM(O352:U352)</f>
        <v>0</v>
      </c>
      <c r="O352" s="430"/>
      <c r="P352" s="430"/>
      <c r="Q352" s="430"/>
      <c r="R352" s="430"/>
      <c r="S352" s="430"/>
      <c r="T352" s="430"/>
      <c r="U352" s="430"/>
      <c r="V352" s="163">
        <f>SUM(X352:AA352)</f>
        <v>0</v>
      </c>
      <c r="W352" s="164" t="str">
        <f>IF(ISERROR(V352/G352),"",V352/G352)</f>
        <v/>
      </c>
      <c r="X352" s="163"/>
      <c r="Y352" s="163"/>
      <c r="Z352" s="163"/>
      <c r="AA352" s="163"/>
    </row>
    <row r="353" spans="1:27" ht="20.100000000000001" hidden="1" customHeight="1">
      <c r="A353" s="165">
        <v>200087</v>
      </c>
      <c r="B353" s="166" t="s">
        <v>195</v>
      </c>
      <c r="C353" s="157" t="s">
        <v>197</v>
      </c>
      <c r="D353" s="139">
        <v>5.04</v>
      </c>
      <c r="E353" s="139"/>
      <c r="F353" s="157"/>
      <c r="G353" s="159"/>
      <c r="H353" s="438">
        <f t="shared" si="167"/>
        <v>0</v>
      </c>
      <c r="I353" s="438"/>
      <c r="J353" s="161" t="str">
        <f t="array" ref="J353">IF(ISERROR(G353/I353),"",G353/I353)</f>
        <v/>
      </c>
      <c r="K353" s="162">
        <f t="array" ref="K353">IF(ISERROR(G353/L353),"",G353/L353)</f>
        <v>0</v>
      </c>
      <c r="L353" s="160">
        <v>17</v>
      </c>
      <c r="M353" s="140">
        <f t="shared" si="168"/>
        <v>0</v>
      </c>
      <c r="N353" s="161">
        <f>SUM(O353:U353)</f>
        <v>0</v>
      </c>
      <c r="O353" s="430"/>
      <c r="P353" s="430"/>
      <c r="Q353" s="430"/>
      <c r="R353" s="430"/>
      <c r="S353" s="430"/>
      <c r="T353" s="430"/>
      <c r="U353" s="430"/>
      <c r="V353" s="163">
        <f>SUM(X353:AA353)</f>
        <v>0</v>
      </c>
      <c r="W353" s="164" t="str">
        <f>IF(ISERROR(V353/G353),"",V353/G353)</f>
        <v/>
      </c>
      <c r="X353" s="163"/>
      <c r="Y353" s="163"/>
      <c r="Z353" s="163"/>
      <c r="AA353" s="163"/>
    </row>
    <row r="354" spans="1:27" ht="20.100000000000001" hidden="1" customHeight="1">
      <c r="A354" s="165">
        <v>200171</v>
      </c>
      <c r="B354" s="166" t="s">
        <v>203</v>
      </c>
      <c r="C354" s="157" t="s">
        <v>196</v>
      </c>
      <c r="D354" s="139">
        <v>5.0599999999999996</v>
      </c>
      <c r="E354" s="139"/>
      <c r="F354" s="158"/>
      <c r="G354" s="159"/>
      <c r="H354" s="438">
        <f t="shared" si="167"/>
        <v>0</v>
      </c>
      <c r="I354" s="160"/>
      <c r="J354" s="161" t="str">
        <f t="array" ref="J354">IF(ISERROR(G354/I354),"",G354/I354)</f>
        <v/>
      </c>
      <c r="K354" s="162">
        <f t="array" ref="K354">IF(ISERROR(G354/L354),"",G354/L354)</f>
        <v>0</v>
      </c>
      <c r="L354" s="160">
        <v>19</v>
      </c>
      <c r="M354" s="140">
        <f t="shared" si="168"/>
        <v>0</v>
      </c>
      <c r="N354" s="161">
        <f t="shared" ref="N354:N356" si="172">SUM(O354:U354)</f>
        <v>0</v>
      </c>
      <c r="O354" s="430"/>
      <c r="P354" s="430"/>
      <c r="Q354" s="430"/>
      <c r="R354" s="430"/>
      <c r="S354" s="430"/>
      <c r="T354" s="430"/>
      <c r="U354" s="430"/>
      <c r="V354" s="163">
        <f t="shared" ref="V354:V356" si="173">SUM(X354:AA354)</f>
        <v>0</v>
      </c>
      <c r="W354" s="164" t="str">
        <f t="shared" ref="W354:W356" si="174">IF(ISERROR(V354/G354),"",V354/G354)</f>
        <v/>
      </c>
      <c r="X354" s="163"/>
      <c r="Y354" s="163"/>
      <c r="Z354" s="163"/>
      <c r="AA354" s="163"/>
    </row>
    <row r="355" spans="1:27" ht="20.100000000000001" hidden="1" customHeight="1">
      <c r="A355" s="165">
        <v>200009</v>
      </c>
      <c r="B355" s="166" t="s">
        <v>204</v>
      </c>
      <c r="C355" s="157" t="s">
        <v>196</v>
      </c>
      <c r="D355" s="139">
        <v>5.09</v>
      </c>
      <c r="E355" s="139"/>
      <c r="F355" s="158"/>
      <c r="G355" s="159"/>
      <c r="H355" s="438">
        <f t="shared" si="167"/>
        <v>0</v>
      </c>
      <c r="I355" s="160"/>
      <c r="J355" s="161" t="str">
        <f t="array" ref="J355">IF(ISERROR(G355/I355),"",G355/I355)</f>
        <v/>
      </c>
      <c r="K355" s="162">
        <f t="array" ref="K355">IF(ISERROR(G355/L355),"",G355/L355)</f>
        <v>0</v>
      </c>
      <c r="L355" s="160">
        <v>23</v>
      </c>
      <c r="M355" s="140">
        <f t="shared" si="168"/>
        <v>0</v>
      </c>
      <c r="N355" s="161">
        <f t="shared" si="172"/>
        <v>0</v>
      </c>
      <c r="O355" s="430"/>
      <c r="P355" s="430"/>
      <c r="Q355" s="430"/>
      <c r="R355" s="430"/>
      <c r="S355" s="430"/>
      <c r="T355" s="430"/>
      <c r="U355" s="430"/>
      <c r="V355" s="163">
        <f t="shared" si="173"/>
        <v>0</v>
      </c>
      <c r="W355" s="164" t="str">
        <f t="shared" si="174"/>
        <v/>
      </c>
      <c r="X355" s="163"/>
      <c r="Y355" s="163"/>
      <c r="Z355" s="163"/>
      <c r="AA355" s="163"/>
    </row>
    <row r="356" spans="1:27" ht="20.100000000000001" hidden="1" customHeight="1">
      <c r="A356" s="165">
        <v>200010</v>
      </c>
      <c r="B356" s="166" t="s">
        <v>204</v>
      </c>
      <c r="C356" s="157" t="s">
        <v>197</v>
      </c>
      <c r="D356" s="139">
        <v>5.09</v>
      </c>
      <c r="E356" s="139"/>
      <c r="F356" s="158"/>
      <c r="G356" s="159"/>
      <c r="H356" s="438">
        <f t="shared" si="167"/>
        <v>0</v>
      </c>
      <c r="I356" s="160"/>
      <c r="J356" s="161" t="str">
        <f t="array" ref="J356">IF(ISERROR(G356/I356),"",G356/I356)</f>
        <v/>
      </c>
      <c r="K356" s="162">
        <f t="array" ref="K356">IF(ISERROR(G356/L356),"",G356/L356)</f>
        <v>0</v>
      </c>
      <c r="L356" s="160">
        <v>23</v>
      </c>
      <c r="M356" s="140">
        <f t="shared" si="168"/>
        <v>0</v>
      </c>
      <c r="N356" s="161">
        <f t="shared" si="172"/>
        <v>0</v>
      </c>
      <c r="O356" s="430"/>
      <c r="P356" s="430"/>
      <c r="Q356" s="430"/>
      <c r="R356" s="430"/>
      <c r="S356" s="430"/>
      <c r="T356" s="430"/>
      <c r="U356" s="430"/>
      <c r="V356" s="163">
        <f t="shared" si="173"/>
        <v>0</v>
      </c>
      <c r="W356" s="164" t="str">
        <f t="shared" si="174"/>
        <v/>
      </c>
      <c r="X356" s="163"/>
      <c r="Y356" s="163"/>
      <c r="Z356" s="163"/>
      <c r="AA356" s="163"/>
    </row>
    <row r="357" spans="1:27" ht="20.100000000000001" hidden="1" customHeight="1">
      <c r="A357" s="165">
        <v>200342</v>
      </c>
      <c r="B357" s="175" t="s">
        <v>205</v>
      </c>
      <c r="C357" s="429" t="s">
        <v>197</v>
      </c>
      <c r="D357" s="139">
        <v>4.8</v>
      </c>
      <c r="E357" s="139"/>
      <c r="F357" s="158"/>
      <c r="G357" s="159"/>
      <c r="H357" s="438">
        <f t="shared" si="167"/>
        <v>0</v>
      </c>
      <c r="I357" s="160"/>
      <c r="J357" s="161"/>
      <c r="K357" s="162">
        <f t="array" ref="K357">IF(ISERROR(G357/L357),"",G357/L357)</f>
        <v>0</v>
      </c>
      <c r="L357" s="160">
        <v>4</v>
      </c>
      <c r="M357" s="140">
        <f t="shared" si="168"/>
        <v>0</v>
      </c>
      <c r="N357" s="161"/>
      <c r="O357" s="430"/>
      <c r="P357" s="430"/>
      <c r="Q357" s="430"/>
      <c r="R357" s="430"/>
      <c r="S357" s="430"/>
      <c r="T357" s="430"/>
      <c r="U357" s="430"/>
      <c r="V357" s="163"/>
      <c r="W357" s="164"/>
      <c r="X357" s="163"/>
      <c r="Y357" s="163"/>
      <c r="Z357" s="163"/>
      <c r="AA357" s="163"/>
    </row>
    <row r="358" spans="1:27" ht="20.100000000000001" hidden="1" customHeight="1">
      <c r="A358" s="165">
        <v>200341</v>
      </c>
      <c r="B358" s="175" t="s">
        <v>205</v>
      </c>
      <c r="C358" s="429" t="s">
        <v>194</v>
      </c>
      <c r="D358" s="139">
        <v>4.8</v>
      </c>
      <c r="E358" s="139"/>
      <c r="F358" s="158"/>
      <c r="G358" s="159"/>
      <c r="H358" s="438">
        <f t="shared" si="167"/>
        <v>0</v>
      </c>
      <c r="I358" s="160"/>
      <c r="J358" s="161"/>
      <c r="K358" s="162">
        <f t="array" ref="K358">IF(ISERROR(G358/L358),"",G358/L358)</f>
        <v>0</v>
      </c>
      <c r="L358" s="160">
        <v>4</v>
      </c>
      <c r="M358" s="140">
        <f t="shared" si="168"/>
        <v>0</v>
      </c>
      <c r="N358" s="161"/>
      <c r="O358" s="430"/>
      <c r="P358" s="430"/>
      <c r="Q358" s="430"/>
      <c r="R358" s="430"/>
      <c r="S358" s="430"/>
      <c r="T358" s="430"/>
      <c r="U358" s="430"/>
      <c r="V358" s="163"/>
      <c r="W358" s="164"/>
      <c r="X358" s="163"/>
      <c r="Y358" s="163"/>
      <c r="Z358" s="163"/>
      <c r="AA358" s="163"/>
    </row>
    <row r="359" spans="1:27" ht="20.100000000000001" hidden="1" customHeight="1">
      <c r="A359" s="165">
        <v>200343</v>
      </c>
      <c r="B359" s="175" t="s">
        <v>205</v>
      </c>
      <c r="C359" s="429" t="s">
        <v>186</v>
      </c>
      <c r="D359" s="139">
        <v>4.8</v>
      </c>
      <c r="E359" s="139"/>
      <c r="F359" s="158"/>
      <c r="G359" s="159"/>
      <c r="H359" s="438">
        <f t="shared" si="167"/>
        <v>0</v>
      </c>
      <c r="I359" s="160"/>
      <c r="J359" s="161"/>
      <c r="K359" s="162">
        <f t="array" ref="K359">IF(ISERROR(G359/L359),"",G359/L359)</f>
        <v>0</v>
      </c>
      <c r="L359" s="160">
        <v>4</v>
      </c>
      <c r="M359" s="140">
        <f t="shared" si="168"/>
        <v>0</v>
      </c>
      <c r="N359" s="161"/>
      <c r="O359" s="430"/>
      <c r="P359" s="430"/>
      <c r="Q359" s="430"/>
      <c r="R359" s="430"/>
      <c r="S359" s="430"/>
      <c r="T359" s="430"/>
      <c r="U359" s="430"/>
      <c r="V359" s="163"/>
      <c r="W359" s="164"/>
      <c r="X359" s="163"/>
      <c r="Y359" s="163"/>
      <c r="Z359" s="163"/>
      <c r="AA359" s="163"/>
    </row>
    <row r="360" spans="1:27" ht="20.100000000000001" hidden="1" customHeight="1">
      <c r="A360" s="165">
        <v>200344</v>
      </c>
      <c r="B360" s="175" t="s">
        <v>205</v>
      </c>
      <c r="C360" s="429" t="s">
        <v>206</v>
      </c>
      <c r="D360" s="139">
        <v>4.8</v>
      </c>
      <c r="E360" s="139"/>
      <c r="F360" s="158"/>
      <c r="G360" s="159"/>
      <c r="H360" s="438">
        <f t="shared" si="167"/>
        <v>0</v>
      </c>
      <c r="I360" s="160"/>
      <c r="J360" s="161"/>
      <c r="K360" s="162">
        <f t="array" ref="K360">IF(ISERROR(G360/L360),"",G360/L360)</f>
        <v>0</v>
      </c>
      <c r="L360" s="160">
        <v>4</v>
      </c>
      <c r="M360" s="140">
        <f t="shared" si="168"/>
        <v>0</v>
      </c>
      <c r="N360" s="161"/>
      <c r="O360" s="430"/>
      <c r="P360" s="430"/>
      <c r="Q360" s="430"/>
      <c r="R360" s="430"/>
      <c r="S360" s="430"/>
      <c r="T360" s="430"/>
      <c r="U360" s="430"/>
      <c r="V360" s="163"/>
      <c r="W360" s="164"/>
      <c r="X360" s="163"/>
      <c r="Y360" s="163"/>
      <c r="Z360" s="163"/>
      <c r="AA360" s="163"/>
    </row>
    <row r="361" spans="1:27" ht="20.100000000000001" hidden="1" customHeight="1">
      <c r="A361" s="157">
        <v>200105</v>
      </c>
      <c r="B361" s="175" t="s">
        <v>207</v>
      </c>
      <c r="C361" s="157" t="s">
        <v>197</v>
      </c>
      <c r="D361" s="139">
        <v>4.99</v>
      </c>
      <c r="E361" s="139"/>
      <c r="F361" s="158"/>
      <c r="G361" s="159"/>
      <c r="H361" s="438">
        <f t="shared" si="167"/>
        <v>0</v>
      </c>
      <c r="I361" s="160"/>
      <c r="J361" s="161" t="str">
        <f t="array" ref="J361">IF(ISERROR(G361/I361),"",G361/I361)</f>
        <v/>
      </c>
      <c r="K361" s="162">
        <f t="array" ref="K361">IF(ISERROR(G361/L361),"",G361/L361)</f>
        <v>0</v>
      </c>
      <c r="L361" s="160">
        <v>23.5</v>
      </c>
      <c r="M361" s="140">
        <f t="shared" si="168"/>
        <v>0</v>
      </c>
      <c r="N361" s="161">
        <f t="shared" ref="N361:N362" si="175">SUM(O361:U361)</f>
        <v>0</v>
      </c>
      <c r="O361" s="430"/>
      <c r="P361" s="430"/>
      <c r="Q361" s="430"/>
      <c r="R361" s="430"/>
      <c r="S361" s="430"/>
      <c r="T361" s="430"/>
      <c r="U361" s="430"/>
      <c r="V361" s="163">
        <f t="shared" ref="V361:V362" si="176">SUM(X361:AA361)</f>
        <v>0</v>
      </c>
      <c r="W361" s="164" t="str">
        <f t="shared" ref="W361:W362" si="177">IF(ISERROR(V361/G361),"",V361/G361)</f>
        <v/>
      </c>
      <c r="X361" s="163"/>
      <c r="Y361" s="163"/>
      <c r="Z361" s="163"/>
      <c r="AA361" s="163"/>
    </row>
    <row r="362" spans="1:27" ht="20.100000000000001" hidden="1" customHeight="1">
      <c r="A362" s="157">
        <v>200106</v>
      </c>
      <c r="B362" s="175" t="s">
        <v>207</v>
      </c>
      <c r="C362" s="157" t="s">
        <v>196</v>
      </c>
      <c r="D362" s="139">
        <v>4.99</v>
      </c>
      <c r="E362" s="139"/>
      <c r="F362" s="176"/>
      <c r="G362" s="159"/>
      <c r="H362" s="438">
        <f t="shared" si="167"/>
        <v>0</v>
      </c>
      <c r="I362" s="160"/>
      <c r="J362" s="161" t="str">
        <f t="array" ref="J362">IF(ISERROR(G362/I362),"",G362/I362)</f>
        <v/>
      </c>
      <c r="K362" s="162">
        <f t="array" ref="K362">IF(ISERROR(G362/L362),"",G362/L362)</f>
        <v>0</v>
      </c>
      <c r="L362" s="160">
        <v>23.5</v>
      </c>
      <c r="M362" s="140">
        <f t="shared" si="168"/>
        <v>0</v>
      </c>
      <c r="N362" s="161">
        <f t="shared" si="175"/>
        <v>0</v>
      </c>
      <c r="O362" s="430"/>
      <c r="P362" s="430"/>
      <c r="Q362" s="430"/>
      <c r="R362" s="430"/>
      <c r="S362" s="430"/>
      <c r="T362" s="430"/>
      <c r="U362" s="430"/>
      <c r="V362" s="163">
        <f t="shared" si="176"/>
        <v>0</v>
      </c>
      <c r="W362" s="164" t="str">
        <f t="shared" si="177"/>
        <v/>
      </c>
      <c r="X362" s="163"/>
      <c r="Y362" s="163"/>
      <c r="Z362" s="163"/>
      <c r="AA362" s="163"/>
    </row>
    <row r="363" spans="1:27" ht="20.100000000000001" hidden="1" customHeight="1">
      <c r="A363" s="465" t="s">
        <v>208</v>
      </c>
      <c r="B363" s="466"/>
      <c r="C363" s="436" t="s">
        <v>209</v>
      </c>
      <c r="D363" s="177"/>
      <c r="E363" s="177"/>
      <c r="F363" s="178"/>
      <c r="G363" s="179">
        <f>SUM(G344:G362)</f>
        <v>0</v>
      </c>
      <c r="H363" s="180">
        <f>SUM(H344:H362)</f>
        <v>0</v>
      </c>
      <c r="I363" s="180">
        <f>SUM(I344:I362)</f>
        <v>0</v>
      </c>
      <c r="J363" s="161" t="str">
        <f t="array" ref="J363">IF(ISERROR(G363/I363),"",G363/I363)</f>
        <v/>
      </c>
      <c r="K363" s="180">
        <f>SUM(K344:K362)</f>
        <v>0</v>
      </c>
      <c r="L363" s="181"/>
      <c r="M363" s="185">
        <f t="shared" ref="M363:AA363" si="178">SUM(M344:M362)</f>
        <v>0</v>
      </c>
      <c r="N363" s="180">
        <f t="shared" si="178"/>
        <v>0</v>
      </c>
      <c r="O363" s="182">
        <f t="shared" si="178"/>
        <v>0</v>
      </c>
      <c r="P363" s="182">
        <f t="shared" si="178"/>
        <v>0</v>
      </c>
      <c r="Q363" s="182">
        <f t="shared" si="178"/>
        <v>0</v>
      </c>
      <c r="R363" s="182">
        <f t="shared" si="178"/>
        <v>0</v>
      </c>
      <c r="S363" s="182">
        <f t="shared" si="178"/>
        <v>0</v>
      </c>
      <c r="T363" s="182">
        <f t="shared" si="178"/>
        <v>0</v>
      </c>
      <c r="U363" s="182">
        <f t="shared" si="178"/>
        <v>0</v>
      </c>
      <c r="V363" s="183">
        <f t="shared" si="178"/>
        <v>0</v>
      </c>
      <c r="W363" s="164">
        <f t="shared" si="178"/>
        <v>0</v>
      </c>
      <c r="X363" s="183">
        <f t="shared" si="178"/>
        <v>0</v>
      </c>
      <c r="Y363" s="183">
        <f t="shared" si="178"/>
        <v>0</v>
      </c>
      <c r="Z363" s="183">
        <f t="shared" si="178"/>
        <v>0</v>
      </c>
      <c r="AA363" s="183">
        <f t="shared" si="178"/>
        <v>0</v>
      </c>
    </row>
    <row r="364" spans="1:27" ht="20.100000000000001" hidden="1" customHeight="1">
      <c r="A364" s="184">
        <v>200011</v>
      </c>
      <c r="B364" s="431" t="s">
        <v>213</v>
      </c>
      <c r="C364" s="157" t="s">
        <v>206</v>
      </c>
      <c r="D364" s="139">
        <v>5.03</v>
      </c>
      <c r="E364" s="139"/>
      <c r="F364" s="158"/>
      <c r="G364" s="159"/>
      <c r="H364" s="438">
        <f t="shared" ref="H364:H420" si="179">D364*G364</f>
        <v>0</v>
      </c>
      <c r="I364" s="160"/>
      <c r="J364" s="161" t="str">
        <f t="array" ref="J364">IF(ISERROR(G364/I364),"",G364/I364)</f>
        <v/>
      </c>
      <c r="K364" s="162">
        <f t="array" ref="K364">IF(ISERROR(G364/L364),"",G364/L364)</f>
        <v>0</v>
      </c>
      <c r="L364" s="160">
        <v>52</v>
      </c>
      <c r="M364" s="140">
        <f t="shared" ref="M364" si="180">IF(ISERROR(I364-K364),"",I364-K364)</f>
        <v>0</v>
      </c>
      <c r="N364" s="161">
        <f t="shared" ref="N364" si="181">SUM(O364:U364)</f>
        <v>0</v>
      </c>
      <c r="O364" s="433"/>
      <c r="P364" s="433"/>
      <c r="Q364" s="433"/>
      <c r="R364" s="433"/>
      <c r="S364" s="433"/>
      <c r="T364" s="433"/>
      <c r="U364" s="433"/>
      <c r="V364" s="163">
        <f t="shared" ref="V364" si="182">SUM(X364:AA364)</f>
        <v>0</v>
      </c>
      <c r="W364" s="164" t="str">
        <f t="shared" ref="W364" si="183">IF(ISERROR(V364/G364),"",V364/G364)</f>
        <v/>
      </c>
      <c r="X364" s="163"/>
      <c r="Y364" s="163"/>
      <c r="Z364" s="163"/>
      <c r="AA364" s="163"/>
    </row>
    <row r="365" spans="1:27" ht="20.100000000000001" hidden="1" customHeight="1">
      <c r="A365" s="184">
        <v>201402</v>
      </c>
      <c r="B365" s="431" t="s">
        <v>454</v>
      </c>
      <c r="C365" s="232" t="s">
        <v>456</v>
      </c>
      <c r="D365" s="139">
        <v>5.03</v>
      </c>
      <c r="E365" s="139"/>
      <c r="F365" s="158"/>
      <c r="G365" s="159"/>
      <c r="H365" s="438">
        <f t="shared" si="179"/>
        <v>0</v>
      </c>
      <c r="I365" s="160"/>
      <c r="J365" s="161"/>
      <c r="K365" s="162">
        <f t="array" ref="K365">IF(ISERROR(G365/L365),"",G365/L365)</f>
        <v>0</v>
      </c>
      <c r="L365" s="160">
        <v>52</v>
      </c>
      <c r="M365" s="140"/>
      <c r="N365" s="161"/>
      <c r="O365" s="433"/>
      <c r="P365" s="433"/>
      <c r="Q365" s="433"/>
      <c r="R365" s="433"/>
      <c r="S365" s="433"/>
      <c r="T365" s="433"/>
      <c r="U365" s="433"/>
      <c r="V365" s="163"/>
      <c r="W365" s="164"/>
      <c r="X365" s="163"/>
      <c r="Y365" s="163"/>
      <c r="Z365" s="163"/>
      <c r="AA365" s="163"/>
    </row>
    <row r="366" spans="1:27" ht="20.100000000000001" hidden="1" customHeight="1">
      <c r="A366" s="184">
        <v>200012</v>
      </c>
      <c r="B366" s="431" t="s">
        <v>213</v>
      </c>
      <c r="C366" s="157" t="s">
        <v>193</v>
      </c>
      <c r="D366" s="139">
        <v>5.03</v>
      </c>
      <c r="E366" s="139"/>
      <c r="F366" s="158"/>
      <c r="G366" s="159"/>
      <c r="H366" s="438">
        <f t="shared" si="179"/>
        <v>0</v>
      </c>
      <c r="I366" s="160"/>
      <c r="J366" s="161" t="str">
        <f t="array" ref="J366">IF(ISERROR(G366/I366),"",G366/I366)</f>
        <v/>
      </c>
      <c r="K366" s="162">
        <f t="array" ref="K366">IF(ISERROR(G366/L366),"",G366/L366)</f>
        <v>0</v>
      </c>
      <c r="L366" s="160">
        <v>52</v>
      </c>
      <c r="M366" s="140">
        <f t="shared" ref="M366:M401" si="184">IF(ISERROR(I366-K366),"",I366-K366)</f>
        <v>0</v>
      </c>
      <c r="N366" s="161">
        <f t="shared" ref="N366:N368" si="185">SUM(O366:U366)</f>
        <v>0</v>
      </c>
      <c r="O366" s="433"/>
      <c r="P366" s="433"/>
      <c r="Q366" s="433"/>
      <c r="R366" s="433"/>
      <c r="S366" s="433"/>
      <c r="T366" s="433"/>
      <c r="U366" s="433"/>
      <c r="V366" s="163">
        <f t="shared" ref="V366:V368" si="186">SUM(X366:AA366)</f>
        <v>0</v>
      </c>
      <c r="W366" s="164" t="str">
        <f t="shared" ref="W366:W368" si="187">IF(ISERROR(V366/G366),"",V366/G366)</f>
        <v/>
      </c>
      <c r="X366" s="163"/>
      <c r="Y366" s="163"/>
      <c r="Z366" s="163"/>
      <c r="AA366" s="163"/>
    </row>
    <row r="367" spans="1:27" ht="20.100000000000001" hidden="1" customHeight="1">
      <c r="A367" s="184">
        <v>200013</v>
      </c>
      <c r="B367" s="431" t="s">
        <v>213</v>
      </c>
      <c r="C367" s="157" t="s">
        <v>210</v>
      </c>
      <c r="D367" s="139">
        <v>5.03</v>
      </c>
      <c r="E367" s="139"/>
      <c r="F367" s="158"/>
      <c r="G367" s="159"/>
      <c r="H367" s="438">
        <f t="shared" si="179"/>
        <v>0</v>
      </c>
      <c r="I367" s="160"/>
      <c r="J367" s="161" t="str">
        <f t="array" ref="J367">IF(ISERROR(G367/I367),"",G367/I367)</f>
        <v/>
      </c>
      <c r="K367" s="162">
        <f t="array" ref="K367">IF(ISERROR(G367/L367),"",G367/L367)</f>
        <v>0</v>
      </c>
      <c r="L367" s="160">
        <v>52</v>
      </c>
      <c r="M367" s="140">
        <f t="shared" si="184"/>
        <v>0</v>
      </c>
      <c r="N367" s="161">
        <f t="shared" si="185"/>
        <v>0</v>
      </c>
      <c r="O367" s="433"/>
      <c r="P367" s="433"/>
      <c r="Q367" s="433"/>
      <c r="R367" s="433"/>
      <c r="S367" s="433"/>
      <c r="T367" s="433"/>
      <c r="U367" s="433"/>
      <c r="V367" s="163">
        <f t="shared" si="186"/>
        <v>0</v>
      </c>
      <c r="W367" s="164" t="str">
        <f t="shared" si="187"/>
        <v/>
      </c>
      <c r="X367" s="163"/>
      <c r="Y367" s="163"/>
      <c r="Z367" s="163"/>
      <c r="AA367" s="163"/>
    </row>
    <row r="368" spans="1:27" ht="20.100000000000001" hidden="1" customHeight="1">
      <c r="A368" s="184">
        <v>200016</v>
      </c>
      <c r="B368" s="431" t="s">
        <v>213</v>
      </c>
      <c r="C368" s="157" t="s">
        <v>214</v>
      </c>
      <c r="D368" s="139">
        <v>5.03</v>
      </c>
      <c r="E368" s="139"/>
      <c r="F368" s="158"/>
      <c r="G368" s="159"/>
      <c r="H368" s="438">
        <f t="shared" si="179"/>
        <v>0</v>
      </c>
      <c r="I368" s="160"/>
      <c r="J368" s="161" t="str">
        <f t="array" ref="J368">IF(ISERROR(G368/I368),"",G368/I368)</f>
        <v/>
      </c>
      <c r="K368" s="162">
        <f t="array" ref="K368">IF(ISERROR(G368/L368),"",G368/L368)</f>
        <v>0</v>
      </c>
      <c r="L368" s="160">
        <v>52</v>
      </c>
      <c r="M368" s="140">
        <f t="shared" si="184"/>
        <v>0</v>
      </c>
      <c r="N368" s="161">
        <f t="shared" si="185"/>
        <v>0</v>
      </c>
      <c r="O368" s="433"/>
      <c r="P368" s="433"/>
      <c r="Q368" s="433"/>
      <c r="R368" s="433"/>
      <c r="S368" s="433"/>
      <c r="T368" s="433"/>
      <c r="U368" s="433"/>
      <c r="V368" s="163">
        <f t="shared" si="186"/>
        <v>0</v>
      </c>
      <c r="W368" s="164" t="str">
        <f t="shared" si="187"/>
        <v/>
      </c>
      <c r="X368" s="163"/>
      <c r="Y368" s="163"/>
      <c r="Z368" s="163"/>
      <c r="AA368" s="163"/>
    </row>
    <row r="369" spans="1:27" ht="20.100000000000001" hidden="1" customHeight="1">
      <c r="A369" s="184">
        <v>201148</v>
      </c>
      <c r="B369" s="431" t="s">
        <v>440</v>
      </c>
      <c r="C369" s="232" t="s">
        <v>441</v>
      </c>
      <c r="D369" s="139"/>
      <c r="E369" s="139"/>
      <c r="F369" s="158"/>
      <c r="G369" s="159"/>
      <c r="H369" s="438">
        <f t="shared" si="179"/>
        <v>0</v>
      </c>
      <c r="I369" s="160"/>
      <c r="J369" s="161"/>
      <c r="K369" s="162">
        <f t="array" ref="K369">IF(ISERROR(G369/L369),"",G369/L369)</f>
        <v>0</v>
      </c>
      <c r="L369" s="160">
        <v>52</v>
      </c>
      <c r="M369" s="140">
        <f t="shared" si="184"/>
        <v>0</v>
      </c>
      <c r="N369" s="161"/>
      <c r="O369" s="433"/>
      <c r="P369" s="433"/>
      <c r="Q369" s="433"/>
      <c r="R369" s="433"/>
      <c r="S369" s="433"/>
      <c r="T369" s="433"/>
      <c r="U369" s="433"/>
      <c r="V369" s="163"/>
      <c r="W369" s="164"/>
      <c r="X369" s="163"/>
      <c r="Y369" s="163"/>
      <c r="Z369" s="163"/>
      <c r="AA369" s="163"/>
    </row>
    <row r="370" spans="1:27" ht="20.100000000000001" hidden="1" customHeight="1">
      <c r="A370" s="184">
        <v>201149</v>
      </c>
      <c r="B370" s="431" t="s">
        <v>440</v>
      </c>
      <c r="C370" s="232" t="s">
        <v>442</v>
      </c>
      <c r="D370" s="139"/>
      <c r="E370" s="139"/>
      <c r="F370" s="158"/>
      <c r="G370" s="159"/>
      <c r="H370" s="438">
        <f t="shared" si="179"/>
        <v>0</v>
      </c>
      <c r="I370" s="160"/>
      <c r="J370" s="161"/>
      <c r="K370" s="162">
        <f t="array" ref="K370">IF(ISERROR(G370/L370),"",G370/L370)</f>
        <v>0</v>
      </c>
      <c r="L370" s="160">
        <v>52</v>
      </c>
      <c r="M370" s="140">
        <f t="shared" si="184"/>
        <v>0</v>
      </c>
      <c r="N370" s="161"/>
      <c r="O370" s="433"/>
      <c r="P370" s="433"/>
      <c r="Q370" s="433"/>
      <c r="R370" s="433"/>
      <c r="S370" s="433"/>
      <c r="T370" s="433"/>
      <c r="U370" s="433"/>
      <c r="V370" s="163"/>
      <c r="W370" s="164"/>
      <c r="X370" s="163"/>
      <c r="Y370" s="163"/>
      <c r="Z370" s="163"/>
      <c r="AA370" s="163"/>
    </row>
    <row r="371" spans="1:27" ht="20.100000000000001" hidden="1" customHeight="1">
      <c r="A371" s="184">
        <v>201150</v>
      </c>
      <c r="B371" s="431" t="s">
        <v>440</v>
      </c>
      <c r="C371" s="232" t="s">
        <v>61</v>
      </c>
      <c r="D371" s="139"/>
      <c r="E371" s="139"/>
      <c r="F371" s="158"/>
      <c r="G371" s="159"/>
      <c r="H371" s="438">
        <f t="shared" si="179"/>
        <v>0</v>
      </c>
      <c r="I371" s="160"/>
      <c r="J371" s="161"/>
      <c r="K371" s="162">
        <f t="array" ref="K371">IF(ISERROR(G371/L371),"",G371/L371)</f>
        <v>0</v>
      </c>
      <c r="L371" s="160">
        <v>52</v>
      </c>
      <c r="M371" s="140">
        <f t="shared" si="184"/>
        <v>0</v>
      </c>
      <c r="N371" s="161"/>
      <c r="O371" s="433"/>
      <c r="P371" s="433"/>
      <c r="Q371" s="433"/>
      <c r="R371" s="433"/>
      <c r="S371" s="433"/>
      <c r="T371" s="433"/>
      <c r="U371" s="433"/>
      <c r="V371" s="163"/>
      <c r="W371" s="164"/>
      <c r="X371" s="163"/>
      <c r="Y371" s="163"/>
      <c r="Z371" s="163"/>
      <c r="AA371" s="163"/>
    </row>
    <row r="372" spans="1:27" ht="20.100000000000001" hidden="1" customHeight="1">
      <c r="A372" s="184">
        <v>200668</v>
      </c>
      <c r="B372" s="431" t="s">
        <v>215</v>
      </c>
      <c r="C372" s="157" t="s">
        <v>186</v>
      </c>
      <c r="D372" s="139">
        <v>5.08</v>
      </c>
      <c r="E372" s="139"/>
      <c r="F372" s="158"/>
      <c r="G372" s="159"/>
      <c r="H372" s="438">
        <f t="shared" si="179"/>
        <v>0</v>
      </c>
      <c r="I372" s="160"/>
      <c r="J372" s="161" t="str">
        <f t="array" ref="J372">IF(ISERROR(G372/I372),"",G372/I372)</f>
        <v/>
      </c>
      <c r="K372" s="162">
        <f t="array" ref="K372">IF(ISERROR(G372/L372),"",G372/L372)</f>
        <v>0</v>
      </c>
      <c r="L372" s="160">
        <v>21</v>
      </c>
      <c r="M372" s="140">
        <f t="shared" si="184"/>
        <v>0</v>
      </c>
      <c r="N372" s="161">
        <f t="shared" ref="N372:N387" si="188">SUM(O372:U372)</f>
        <v>0</v>
      </c>
      <c r="O372" s="433"/>
      <c r="P372" s="433"/>
      <c r="Q372" s="433"/>
      <c r="R372" s="433"/>
      <c r="S372" s="433"/>
      <c r="T372" s="433"/>
      <c r="U372" s="433"/>
      <c r="V372" s="163">
        <f t="shared" ref="V372:V383" si="189">SUM(X372:AA372)</f>
        <v>0</v>
      </c>
      <c r="W372" s="164" t="str">
        <f t="shared" ref="W372:W383" si="190">IF(ISERROR(V372/G372),"",V372/G372)</f>
        <v/>
      </c>
      <c r="X372" s="163"/>
      <c r="Y372" s="163"/>
      <c r="Z372" s="163"/>
      <c r="AA372" s="163"/>
    </row>
    <row r="373" spans="1:27" ht="20.100000000000001" hidden="1" customHeight="1">
      <c r="A373" s="184">
        <v>200667</v>
      </c>
      <c r="B373" s="431" t="s">
        <v>215</v>
      </c>
      <c r="C373" s="157" t="s">
        <v>211</v>
      </c>
      <c r="D373" s="139">
        <v>5.08</v>
      </c>
      <c r="E373" s="139"/>
      <c r="F373" s="158"/>
      <c r="G373" s="159"/>
      <c r="H373" s="438">
        <f t="shared" si="179"/>
        <v>0</v>
      </c>
      <c r="I373" s="160"/>
      <c r="J373" s="161" t="str">
        <f t="array" ref="J373">IF(ISERROR(G373/I373),"",G373/I373)</f>
        <v/>
      </c>
      <c r="K373" s="162">
        <f t="array" ref="K373">IF(ISERROR(G373/L373),"",G373/L373)</f>
        <v>0</v>
      </c>
      <c r="L373" s="160">
        <v>21</v>
      </c>
      <c r="M373" s="140">
        <f t="shared" si="184"/>
        <v>0</v>
      </c>
      <c r="N373" s="161">
        <f t="shared" si="188"/>
        <v>0</v>
      </c>
      <c r="O373" s="433"/>
      <c r="P373" s="433"/>
      <c r="Q373" s="433"/>
      <c r="R373" s="433"/>
      <c r="S373" s="433"/>
      <c r="T373" s="433"/>
      <c r="U373" s="433"/>
      <c r="V373" s="163">
        <f t="shared" si="189"/>
        <v>0</v>
      </c>
      <c r="W373" s="164" t="str">
        <f t="shared" si="190"/>
        <v/>
      </c>
      <c r="X373" s="163"/>
      <c r="Y373" s="163"/>
      <c r="Z373" s="163"/>
      <c r="AA373" s="163"/>
    </row>
    <row r="374" spans="1:27" ht="20.100000000000001" hidden="1" customHeight="1">
      <c r="A374" s="184">
        <v>200666</v>
      </c>
      <c r="B374" s="431" t="s">
        <v>215</v>
      </c>
      <c r="C374" s="157" t="s">
        <v>212</v>
      </c>
      <c r="D374" s="139">
        <v>5.08</v>
      </c>
      <c r="E374" s="139"/>
      <c r="F374" s="158"/>
      <c r="G374" s="159"/>
      <c r="H374" s="438">
        <f t="shared" si="179"/>
        <v>0</v>
      </c>
      <c r="I374" s="160"/>
      <c r="J374" s="161" t="str">
        <f t="array" ref="J374">IF(ISERROR(G374/I374),"",G374/I374)</f>
        <v/>
      </c>
      <c r="K374" s="162">
        <f t="array" ref="K374">IF(ISERROR(G374/L374),"",G374/L374)</f>
        <v>0</v>
      </c>
      <c r="L374" s="160">
        <v>21</v>
      </c>
      <c r="M374" s="140">
        <f t="shared" si="184"/>
        <v>0</v>
      </c>
      <c r="N374" s="161">
        <f t="shared" si="188"/>
        <v>0</v>
      </c>
      <c r="O374" s="433"/>
      <c r="P374" s="433"/>
      <c r="Q374" s="433"/>
      <c r="R374" s="433"/>
      <c r="S374" s="433"/>
      <c r="T374" s="433"/>
      <c r="U374" s="433"/>
      <c r="V374" s="163">
        <f t="shared" si="189"/>
        <v>0</v>
      </c>
      <c r="W374" s="164" t="str">
        <f t="shared" si="190"/>
        <v/>
      </c>
      <c r="X374" s="163"/>
      <c r="Y374" s="163"/>
      <c r="Z374" s="163"/>
      <c r="AA374" s="163"/>
    </row>
    <row r="375" spans="1:27" ht="20.100000000000001" hidden="1" customHeight="1">
      <c r="A375" s="184">
        <v>200662</v>
      </c>
      <c r="B375" s="431" t="s">
        <v>215</v>
      </c>
      <c r="C375" s="157" t="s">
        <v>193</v>
      </c>
      <c r="D375" s="139">
        <v>5.08</v>
      </c>
      <c r="E375" s="139"/>
      <c r="F375" s="158"/>
      <c r="G375" s="159"/>
      <c r="H375" s="438">
        <f t="shared" si="179"/>
        <v>0</v>
      </c>
      <c r="I375" s="160"/>
      <c r="J375" s="161" t="str">
        <f t="array" ref="J375">IF(ISERROR(G375/I375),"",G375/I375)</f>
        <v/>
      </c>
      <c r="K375" s="162">
        <f t="array" ref="K375">IF(ISERROR(G375/L375),"",G375/L375)</f>
        <v>0</v>
      </c>
      <c r="L375" s="160">
        <v>21</v>
      </c>
      <c r="M375" s="140">
        <f t="shared" si="184"/>
        <v>0</v>
      </c>
      <c r="N375" s="161">
        <f t="shared" si="188"/>
        <v>0</v>
      </c>
      <c r="O375" s="433"/>
      <c r="P375" s="433"/>
      <c r="Q375" s="433"/>
      <c r="R375" s="433"/>
      <c r="S375" s="433"/>
      <c r="T375" s="433"/>
      <c r="U375" s="433"/>
      <c r="V375" s="163">
        <f t="shared" si="189"/>
        <v>0</v>
      </c>
      <c r="W375" s="164" t="str">
        <f t="shared" si="190"/>
        <v/>
      </c>
      <c r="X375" s="163"/>
      <c r="Y375" s="163"/>
      <c r="Z375" s="163"/>
      <c r="AA375" s="163"/>
    </row>
    <row r="376" spans="1:27" ht="20.100000000000001" hidden="1" customHeight="1">
      <c r="A376" s="184">
        <v>200661</v>
      </c>
      <c r="B376" s="431" t="s">
        <v>215</v>
      </c>
      <c r="C376" s="157" t="s">
        <v>210</v>
      </c>
      <c r="D376" s="139">
        <v>5.08</v>
      </c>
      <c r="E376" s="139"/>
      <c r="F376" s="158"/>
      <c r="G376" s="159"/>
      <c r="H376" s="438">
        <f t="shared" si="179"/>
        <v>0</v>
      </c>
      <c r="I376" s="160"/>
      <c r="J376" s="161" t="str">
        <f t="array" ref="J376">IF(ISERROR(G376/I376),"",G376/I376)</f>
        <v/>
      </c>
      <c r="K376" s="162">
        <f t="array" ref="K376">IF(ISERROR(G376/L376),"",G376/L376)</f>
        <v>0</v>
      </c>
      <c r="L376" s="160">
        <v>21</v>
      </c>
      <c r="M376" s="140">
        <f t="shared" si="184"/>
        <v>0</v>
      </c>
      <c r="N376" s="161">
        <f t="shared" si="188"/>
        <v>0</v>
      </c>
      <c r="O376" s="433"/>
      <c r="P376" s="433"/>
      <c r="Q376" s="433"/>
      <c r="R376" s="433"/>
      <c r="S376" s="433"/>
      <c r="T376" s="433"/>
      <c r="U376" s="433"/>
      <c r="V376" s="163">
        <f t="shared" si="189"/>
        <v>0</v>
      </c>
      <c r="W376" s="164" t="str">
        <f t="shared" si="190"/>
        <v/>
      </c>
      <c r="X376" s="163"/>
      <c r="Y376" s="163"/>
      <c r="Z376" s="163"/>
      <c r="AA376" s="163"/>
    </row>
    <row r="377" spans="1:27" ht="20.100000000000001" hidden="1" customHeight="1">
      <c r="A377" s="184">
        <v>200663</v>
      </c>
      <c r="B377" s="431" t="s">
        <v>215</v>
      </c>
      <c r="C377" s="157" t="s">
        <v>206</v>
      </c>
      <c r="D377" s="139">
        <v>5.08</v>
      </c>
      <c r="E377" s="139"/>
      <c r="F377" s="158"/>
      <c r="G377" s="159"/>
      <c r="H377" s="438">
        <f t="shared" si="179"/>
        <v>0</v>
      </c>
      <c r="I377" s="160"/>
      <c r="J377" s="161" t="str">
        <f t="array" ref="J377">IF(ISERROR(G377/I377),"",G377/I377)</f>
        <v/>
      </c>
      <c r="K377" s="162">
        <f t="array" ref="K377">IF(ISERROR(G377/L377),"",G377/L377)</f>
        <v>0</v>
      </c>
      <c r="L377" s="160">
        <v>21</v>
      </c>
      <c r="M377" s="140">
        <f t="shared" si="184"/>
        <v>0</v>
      </c>
      <c r="N377" s="161">
        <f t="shared" si="188"/>
        <v>0</v>
      </c>
      <c r="O377" s="430"/>
      <c r="P377" s="430"/>
      <c r="Q377" s="430"/>
      <c r="R377" s="430"/>
      <c r="S377" s="430"/>
      <c r="T377" s="430"/>
      <c r="U377" s="430"/>
      <c r="V377" s="163">
        <f t="shared" si="189"/>
        <v>0</v>
      </c>
      <c r="W377" s="164" t="str">
        <f t="shared" si="190"/>
        <v/>
      </c>
      <c r="X377" s="163"/>
      <c r="Y377" s="163"/>
      <c r="Z377" s="163"/>
      <c r="AA377" s="163"/>
    </row>
    <row r="378" spans="1:27" ht="20.100000000000001" hidden="1" customHeight="1">
      <c r="A378" s="184">
        <v>200665</v>
      </c>
      <c r="B378" s="431" t="s">
        <v>215</v>
      </c>
      <c r="C378" s="157" t="s">
        <v>194</v>
      </c>
      <c r="D378" s="139">
        <v>5.08</v>
      </c>
      <c r="E378" s="139"/>
      <c r="F378" s="158"/>
      <c r="G378" s="159"/>
      <c r="H378" s="438">
        <f t="shared" si="179"/>
        <v>0</v>
      </c>
      <c r="I378" s="160"/>
      <c r="J378" s="161" t="str">
        <f t="array" ref="J378">IF(ISERROR(G378/I378),"",G378/I378)</f>
        <v/>
      </c>
      <c r="K378" s="162">
        <f t="array" ref="K378">IF(ISERROR(G378/L378),"",G378/L378)</f>
        <v>0</v>
      </c>
      <c r="L378" s="160">
        <v>21</v>
      </c>
      <c r="M378" s="140">
        <f t="shared" si="184"/>
        <v>0</v>
      </c>
      <c r="N378" s="161">
        <f t="shared" si="188"/>
        <v>0</v>
      </c>
      <c r="O378" s="433"/>
      <c r="P378" s="433"/>
      <c r="Q378" s="433"/>
      <c r="R378" s="433"/>
      <c r="S378" s="433"/>
      <c r="T378" s="433"/>
      <c r="U378" s="433"/>
      <c r="V378" s="163">
        <f t="shared" si="189"/>
        <v>0</v>
      </c>
      <c r="W378" s="164" t="str">
        <f t="shared" si="190"/>
        <v/>
      </c>
      <c r="X378" s="163"/>
      <c r="Y378" s="163"/>
      <c r="Z378" s="163"/>
      <c r="AA378" s="163"/>
    </row>
    <row r="379" spans="1:27" ht="20.100000000000001" hidden="1" customHeight="1">
      <c r="A379" s="184">
        <v>200664</v>
      </c>
      <c r="B379" s="431" t="s">
        <v>215</v>
      </c>
      <c r="C379" s="157" t="s">
        <v>214</v>
      </c>
      <c r="D379" s="139">
        <v>5.08</v>
      </c>
      <c r="E379" s="139"/>
      <c r="F379" s="158"/>
      <c r="G379" s="159"/>
      <c r="H379" s="438">
        <f t="shared" si="179"/>
        <v>0</v>
      </c>
      <c r="I379" s="160"/>
      <c r="J379" s="161" t="str">
        <f t="array" ref="J379">IF(ISERROR(G379/I379),"",G379/I379)</f>
        <v/>
      </c>
      <c r="K379" s="162">
        <f t="array" ref="K379">IF(ISERROR(G379/L379),"",G379/L379)</f>
        <v>0</v>
      </c>
      <c r="L379" s="160">
        <v>21</v>
      </c>
      <c r="M379" s="140">
        <f t="shared" si="184"/>
        <v>0</v>
      </c>
      <c r="N379" s="161">
        <f t="shared" si="188"/>
        <v>0</v>
      </c>
      <c r="O379" s="430"/>
      <c r="P379" s="430"/>
      <c r="Q379" s="430"/>
      <c r="R379" s="430"/>
      <c r="S379" s="430"/>
      <c r="T379" s="430"/>
      <c r="U379" s="430"/>
      <c r="V379" s="163">
        <f t="shared" si="189"/>
        <v>0</v>
      </c>
      <c r="W379" s="164" t="str">
        <f t="shared" si="190"/>
        <v/>
      </c>
      <c r="X379" s="163"/>
      <c r="Y379" s="163"/>
      <c r="Z379" s="163"/>
      <c r="AA379" s="163"/>
    </row>
    <row r="380" spans="1:27" ht="20.100000000000001" hidden="1" customHeight="1">
      <c r="A380" s="184">
        <v>200027</v>
      </c>
      <c r="B380" s="431" t="s">
        <v>216</v>
      </c>
      <c r="C380" s="157" t="s">
        <v>201</v>
      </c>
      <c r="D380" s="139">
        <v>5.03</v>
      </c>
      <c r="E380" s="139"/>
      <c r="F380" s="158"/>
      <c r="G380" s="159"/>
      <c r="H380" s="438">
        <f t="shared" si="179"/>
        <v>0</v>
      </c>
      <c r="I380" s="160"/>
      <c r="J380" s="161" t="str">
        <f t="array" ref="J380">IF(ISERROR(G380/I380),"",G380/I380)</f>
        <v/>
      </c>
      <c r="K380" s="162">
        <f t="array" ref="K380">IF(ISERROR(G380/L380),"",G380/L380)</f>
        <v>0</v>
      </c>
      <c r="L380" s="160">
        <v>56</v>
      </c>
      <c r="M380" s="140">
        <f t="shared" si="184"/>
        <v>0</v>
      </c>
      <c r="N380" s="161">
        <f t="shared" si="188"/>
        <v>0</v>
      </c>
      <c r="O380" s="433"/>
      <c r="P380" s="433"/>
      <c r="Q380" s="433"/>
      <c r="R380" s="433"/>
      <c r="S380" s="433"/>
      <c r="T380" s="433"/>
      <c r="U380" s="433"/>
      <c r="V380" s="163">
        <f t="shared" si="189"/>
        <v>0</v>
      </c>
      <c r="W380" s="164" t="str">
        <f t="shared" si="190"/>
        <v/>
      </c>
      <c r="X380" s="163"/>
      <c r="Y380" s="163"/>
      <c r="Z380" s="163"/>
      <c r="AA380" s="163"/>
    </row>
    <row r="381" spans="1:27" ht="20.100000000000001" hidden="1" customHeight="1">
      <c r="A381" s="184">
        <v>200028</v>
      </c>
      <c r="B381" s="431" t="s">
        <v>216</v>
      </c>
      <c r="C381" s="157" t="s">
        <v>186</v>
      </c>
      <c r="D381" s="139">
        <v>5.03</v>
      </c>
      <c r="E381" s="139"/>
      <c r="F381" s="158"/>
      <c r="G381" s="159"/>
      <c r="H381" s="438">
        <f t="shared" si="179"/>
        <v>0</v>
      </c>
      <c r="I381" s="160"/>
      <c r="J381" s="161" t="str">
        <f t="array" ref="J381">IF(ISERROR(G381/I381),"",G381/I381)</f>
        <v/>
      </c>
      <c r="K381" s="162">
        <f t="array" ref="K381">IF(ISERROR(G381/L381),"",G381/L381)</f>
        <v>0</v>
      </c>
      <c r="L381" s="160">
        <v>56</v>
      </c>
      <c r="M381" s="140">
        <f t="shared" si="184"/>
        <v>0</v>
      </c>
      <c r="N381" s="161">
        <f t="shared" si="188"/>
        <v>0</v>
      </c>
      <c r="O381" s="433"/>
      <c r="P381" s="433"/>
      <c r="Q381" s="433"/>
      <c r="R381" s="433"/>
      <c r="S381" s="433"/>
      <c r="T381" s="433"/>
      <c r="U381" s="433"/>
      <c r="V381" s="163">
        <f t="shared" si="189"/>
        <v>0</v>
      </c>
      <c r="W381" s="164" t="str">
        <f t="shared" si="190"/>
        <v/>
      </c>
      <c r="X381" s="163"/>
      <c r="Y381" s="163"/>
      <c r="Z381" s="163"/>
      <c r="AA381" s="163"/>
    </row>
    <row r="382" spans="1:27" ht="20.100000000000001" hidden="1" customHeight="1">
      <c r="A382" s="184">
        <v>200029</v>
      </c>
      <c r="B382" s="431" t="s">
        <v>216</v>
      </c>
      <c r="C382" s="157" t="s">
        <v>202</v>
      </c>
      <c r="D382" s="139">
        <v>5.03</v>
      </c>
      <c r="E382" s="139"/>
      <c r="F382" s="158"/>
      <c r="G382" s="159"/>
      <c r="H382" s="438">
        <f t="shared" si="179"/>
        <v>0</v>
      </c>
      <c r="I382" s="160"/>
      <c r="J382" s="161" t="str">
        <f t="array" ref="J382">IF(ISERROR(G382/I382),"",G382/I382)</f>
        <v/>
      </c>
      <c r="K382" s="162">
        <f t="array" ref="K382">IF(ISERROR(G382/L382),"",G382/L382)</f>
        <v>0</v>
      </c>
      <c r="L382" s="160">
        <v>56</v>
      </c>
      <c r="M382" s="140">
        <f t="shared" si="184"/>
        <v>0</v>
      </c>
      <c r="N382" s="161">
        <f t="shared" si="188"/>
        <v>0</v>
      </c>
      <c r="O382" s="433"/>
      <c r="P382" s="433"/>
      <c r="Q382" s="433"/>
      <c r="R382" s="433"/>
      <c r="S382" s="433"/>
      <c r="T382" s="433"/>
      <c r="U382" s="433"/>
      <c r="V382" s="163">
        <f t="shared" si="189"/>
        <v>0</v>
      </c>
      <c r="W382" s="164" t="str">
        <f t="shared" si="190"/>
        <v/>
      </c>
      <c r="X382" s="163"/>
      <c r="Y382" s="163"/>
      <c r="Z382" s="163"/>
      <c r="AA382" s="163"/>
    </row>
    <row r="383" spans="1:27" ht="20.100000000000001" hidden="1" customHeight="1">
      <c r="A383" s="184">
        <v>200704</v>
      </c>
      <c r="B383" s="431" t="s">
        <v>216</v>
      </c>
      <c r="C383" s="157" t="s">
        <v>211</v>
      </c>
      <c r="D383" s="139">
        <v>5.03</v>
      </c>
      <c r="E383" s="139"/>
      <c r="F383" s="158"/>
      <c r="G383" s="159"/>
      <c r="H383" s="438">
        <f t="shared" si="179"/>
        <v>0</v>
      </c>
      <c r="I383" s="160"/>
      <c r="J383" s="161" t="str">
        <f t="array" ref="J383">IF(ISERROR(G383/I383),"",G383/I383)</f>
        <v/>
      </c>
      <c r="K383" s="162">
        <f t="array" ref="K383">IF(ISERROR(G383/L383),"",G383/L383)</f>
        <v>0</v>
      </c>
      <c r="L383" s="160">
        <v>56</v>
      </c>
      <c r="M383" s="140">
        <f t="shared" si="184"/>
        <v>0</v>
      </c>
      <c r="N383" s="161">
        <f t="shared" si="188"/>
        <v>0</v>
      </c>
      <c r="O383" s="433"/>
      <c r="P383" s="433"/>
      <c r="Q383" s="433"/>
      <c r="R383" s="433"/>
      <c r="S383" s="433"/>
      <c r="T383" s="433"/>
      <c r="U383" s="433"/>
      <c r="V383" s="163">
        <f t="shared" si="189"/>
        <v>0</v>
      </c>
      <c r="W383" s="164" t="str">
        <f t="shared" si="190"/>
        <v/>
      </c>
      <c r="X383" s="163"/>
      <c r="Y383" s="163"/>
      <c r="Z383" s="163"/>
      <c r="AA383" s="163"/>
    </row>
    <row r="384" spans="1:27" ht="20.100000000000001" hidden="1" customHeight="1">
      <c r="A384" s="184">
        <v>201286</v>
      </c>
      <c r="B384" s="431" t="s">
        <v>404</v>
      </c>
      <c r="C384" s="232" t="s">
        <v>405</v>
      </c>
      <c r="D384" s="139">
        <v>5.03</v>
      </c>
      <c r="E384" s="139"/>
      <c r="F384" s="158"/>
      <c r="G384" s="159"/>
      <c r="H384" s="438">
        <f t="shared" si="179"/>
        <v>0</v>
      </c>
      <c r="I384" s="160"/>
      <c r="J384" s="161"/>
      <c r="K384" s="162">
        <f t="array" ref="K384">IF(ISERROR(G384/L384),"",G384/L384)</f>
        <v>0</v>
      </c>
      <c r="L384" s="160">
        <v>54</v>
      </c>
      <c r="M384" s="140">
        <f t="shared" si="184"/>
        <v>0</v>
      </c>
      <c r="N384" s="161">
        <f t="shared" si="188"/>
        <v>0</v>
      </c>
      <c r="O384" s="433"/>
      <c r="P384" s="433"/>
      <c r="Q384" s="433"/>
      <c r="R384" s="433"/>
      <c r="S384" s="433"/>
      <c r="T384" s="433"/>
      <c r="U384" s="433"/>
      <c r="V384" s="163"/>
      <c r="W384" s="164"/>
      <c r="X384" s="163"/>
      <c r="Y384" s="163"/>
      <c r="Z384" s="163"/>
      <c r="AA384" s="163"/>
    </row>
    <row r="385" spans="1:27" ht="20.100000000000001" hidden="1" customHeight="1">
      <c r="A385" s="184">
        <v>201287</v>
      </c>
      <c r="B385" s="431" t="s">
        <v>404</v>
      </c>
      <c r="C385" s="232" t="s">
        <v>406</v>
      </c>
      <c r="D385" s="139">
        <v>5.03</v>
      </c>
      <c r="E385" s="139"/>
      <c r="F385" s="158"/>
      <c r="G385" s="159"/>
      <c r="H385" s="438">
        <f t="shared" si="179"/>
        <v>0</v>
      </c>
      <c r="I385" s="160"/>
      <c r="J385" s="161"/>
      <c r="K385" s="162">
        <f t="array" ref="K385">IF(ISERROR(G385/L385),"",G385/L385)</f>
        <v>0</v>
      </c>
      <c r="L385" s="160">
        <v>54</v>
      </c>
      <c r="M385" s="140">
        <f t="shared" si="184"/>
        <v>0</v>
      </c>
      <c r="N385" s="161">
        <f t="shared" si="188"/>
        <v>0</v>
      </c>
      <c r="O385" s="433"/>
      <c r="P385" s="433"/>
      <c r="Q385" s="433"/>
      <c r="R385" s="433"/>
      <c r="S385" s="433"/>
      <c r="T385" s="433"/>
      <c r="U385" s="433"/>
      <c r="V385" s="163"/>
      <c r="W385" s="164"/>
      <c r="X385" s="163"/>
      <c r="Y385" s="163"/>
      <c r="Z385" s="163"/>
      <c r="AA385" s="163"/>
    </row>
    <row r="386" spans="1:27" ht="20.100000000000001" hidden="1" customHeight="1">
      <c r="A386" s="184">
        <v>201288</v>
      </c>
      <c r="B386" s="431" t="s">
        <v>404</v>
      </c>
      <c r="C386" s="232" t="s">
        <v>411</v>
      </c>
      <c r="D386" s="139">
        <v>5.03</v>
      </c>
      <c r="E386" s="139"/>
      <c r="F386" s="158"/>
      <c r="G386" s="159"/>
      <c r="H386" s="438">
        <f t="shared" si="179"/>
        <v>0</v>
      </c>
      <c r="I386" s="160"/>
      <c r="J386" s="161"/>
      <c r="K386" s="162">
        <f t="array" ref="K386">IF(ISERROR(G386/L386),"",G386/L386)</f>
        <v>0</v>
      </c>
      <c r="L386" s="160">
        <v>54</v>
      </c>
      <c r="M386" s="140">
        <f t="shared" si="184"/>
        <v>0</v>
      </c>
      <c r="N386" s="161">
        <f t="shared" si="188"/>
        <v>0</v>
      </c>
      <c r="O386" s="433"/>
      <c r="P386" s="433"/>
      <c r="Q386" s="433"/>
      <c r="R386" s="433"/>
      <c r="S386" s="433"/>
      <c r="T386" s="433"/>
      <c r="U386" s="433"/>
      <c r="V386" s="163"/>
      <c r="W386" s="164"/>
      <c r="X386" s="163"/>
      <c r="Y386" s="163"/>
      <c r="Z386" s="163"/>
      <c r="AA386" s="163"/>
    </row>
    <row r="387" spans="1:27" ht="20.100000000000001" hidden="1" customHeight="1">
      <c r="A387" s="184">
        <v>201289</v>
      </c>
      <c r="B387" s="431" t="s">
        <v>404</v>
      </c>
      <c r="C387" s="232" t="s">
        <v>413</v>
      </c>
      <c r="D387" s="139">
        <v>5.03</v>
      </c>
      <c r="E387" s="139"/>
      <c r="F387" s="158"/>
      <c r="G387" s="159"/>
      <c r="H387" s="438">
        <f t="shared" si="179"/>
        <v>0</v>
      </c>
      <c r="I387" s="160"/>
      <c r="J387" s="161"/>
      <c r="K387" s="162">
        <f t="array" ref="K387">IF(ISERROR(G387/L387),"",G387/L387)</f>
        <v>0</v>
      </c>
      <c r="L387" s="160">
        <v>54</v>
      </c>
      <c r="M387" s="140">
        <f t="shared" si="184"/>
        <v>0</v>
      </c>
      <c r="N387" s="161">
        <f t="shared" si="188"/>
        <v>0</v>
      </c>
      <c r="O387" s="433"/>
      <c r="P387" s="433"/>
      <c r="Q387" s="433"/>
      <c r="R387" s="433"/>
      <c r="S387" s="433"/>
      <c r="T387" s="433"/>
      <c r="U387" s="433"/>
      <c r="V387" s="163"/>
      <c r="W387" s="164"/>
      <c r="X387" s="163"/>
      <c r="Y387" s="163"/>
      <c r="Z387" s="163"/>
      <c r="AA387" s="163"/>
    </row>
    <row r="388" spans="1:27" ht="20.100000000000001" hidden="1" customHeight="1">
      <c r="A388" s="184">
        <v>201077</v>
      </c>
      <c r="B388" s="431" t="s">
        <v>444</v>
      </c>
      <c r="C388" s="232" t="s">
        <v>384</v>
      </c>
      <c r="D388" s="139">
        <v>5.03</v>
      </c>
      <c r="E388" s="139"/>
      <c r="F388" s="158"/>
      <c r="G388" s="159"/>
      <c r="H388" s="438">
        <f t="shared" si="179"/>
        <v>0</v>
      </c>
      <c r="I388" s="160"/>
      <c r="J388" s="161"/>
      <c r="K388" s="162">
        <f t="array" ref="K388">IF(ISERROR(G388/L388),"",G388/L388)</f>
        <v>0</v>
      </c>
      <c r="L388" s="160">
        <v>4</v>
      </c>
      <c r="M388" s="140">
        <f t="shared" si="184"/>
        <v>0</v>
      </c>
      <c r="N388" s="161"/>
      <c r="O388" s="433"/>
      <c r="P388" s="433"/>
      <c r="Q388" s="433"/>
      <c r="R388" s="433"/>
      <c r="S388" s="433"/>
      <c r="T388" s="433"/>
      <c r="U388" s="433"/>
      <c r="V388" s="163"/>
      <c r="W388" s="164"/>
      <c r="X388" s="163"/>
      <c r="Y388" s="163"/>
      <c r="Z388" s="163"/>
      <c r="AA388" s="163"/>
    </row>
    <row r="389" spans="1:27" ht="20.100000000000001" hidden="1" customHeight="1">
      <c r="A389" s="184">
        <v>201078</v>
      </c>
      <c r="B389" s="431" t="s">
        <v>444</v>
      </c>
      <c r="C389" s="232" t="s">
        <v>385</v>
      </c>
      <c r="D389" s="139">
        <v>5.03</v>
      </c>
      <c r="E389" s="139"/>
      <c r="F389" s="158"/>
      <c r="G389" s="159"/>
      <c r="H389" s="438">
        <f t="shared" si="179"/>
        <v>0</v>
      </c>
      <c r="I389" s="160"/>
      <c r="J389" s="161"/>
      <c r="K389" s="162">
        <f t="array" ref="K389">IF(ISERROR(G389/L389),"",G389/L389)</f>
        <v>0</v>
      </c>
      <c r="L389" s="160">
        <v>4</v>
      </c>
      <c r="M389" s="140">
        <f t="shared" si="184"/>
        <v>0</v>
      </c>
      <c r="N389" s="161"/>
      <c r="O389" s="433"/>
      <c r="P389" s="433"/>
      <c r="Q389" s="433"/>
      <c r="R389" s="433"/>
      <c r="S389" s="433"/>
      <c r="T389" s="433"/>
      <c r="U389" s="433"/>
      <c r="V389" s="163"/>
      <c r="W389" s="164"/>
      <c r="X389" s="163"/>
      <c r="Y389" s="163"/>
      <c r="Z389" s="163"/>
      <c r="AA389" s="163"/>
    </row>
    <row r="390" spans="1:27" ht="20.100000000000001" hidden="1" customHeight="1">
      <c r="A390" s="184">
        <v>201079</v>
      </c>
      <c r="B390" s="431" t="s">
        <v>444</v>
      </c>
      <c r="C390" s="232" t="s">
        <v>386</v>
      </c>
      <c r="D390" s="139">
        <v>5.03</v>
      </c>
      <c r="E390" s="139"/>
      <c r="F390" s="158"/>
      <c r="G390" s="159"/>
      <c r="H390" s="438">
        <f t="shared" si="179"/>
        <v>0</v>
      </c>
      <c r="I390" s="160"/>
      <c r="J390" s="161"/>
      <c r="K390" s="162">
        <f t="array" ref="K390">IF(ISERROR(G390/L390),"",G390/L390)</f>
        <v>0</v>
      </c>
      <c r="L390" s="160">
        <v>4</v>
      </c>
      <c r="M390" s="140">
        <f t="shared" si="184"/>
        <v>0</v>
      </c>
      <c r="N390" s="161"/>
      <c r="O390" s="433"/>
      <c r="P390" s="433"/>
      <c r="Q390" s="433"/>
      <c r="R390" s="433"/>
      <c r="S390" s="433"/>
      <c r="T390" s="433"/>
      <c r="U390" s="433"/>
      <c r="V390" s="163"/>
      <c r="W390" s="164"/>
      <c r="X390" s="163"/>
      <c r="Y390" s="163"/>
      <c r="Z390" s="163"/>
      <c r="AA390" s="163"/>
    </row>
    <row r="391" spans="1:27" ht="20.100000000000001" hidden="1" customHeight="1">
      <c r="A391" s="184">
        <v>201080</v>
      </c>
      <c r="B391" s="431" t="s">
        <v>444</v>
      </c>
      <c r="C391" s="232" t="s">
        <v>387</v>
      </c>
      <c r="D391" s="139">
        <v>5.03</v>
      </c>
      <c r="E391" s="139"/>
      <c r="F391" s="158"/>
      <c r="G391" s="159"/>
      <c r="H391" s="438">
        <f t="shared" si="179"/>
        <v>0</v>
      </c>
      <c r="I391" s="160"/>
      <c r="J391" s="161"/>
      <c r="K391" s="162">
        <f t="array" ref="K391">IF(ISERROR(G391/L391),"",G391/L391)</f>
        <v>0</v>
      </c>
      <c r="L391" s="160">
        <v>4</v>
      </c>
      <c r="M391" s="140">
        <f t="shared" si="184"/>
        <v>0</v>
      </c>
      <c r="N391" s="161"/>
      <c r="O391" s="433"/>
      <c r="P391" s="433"/>
      <c r="Q391" s="433"/>
      <c r="R391" s="433"/>
      <c r="S391" s="433"/>
      <c r="T391" s="433"/>
      <c r="U391" s="433"/>
      <c r="V391" s="163"/>
      <c r="W391" s="164"/>
      <c r="X391" s="163"/>
      <c r="Y391" s="163"/>
      <c r="Z391" s="163"/>
      <c r="AA391" s="163"/>
    </row>
    <row r="392" spans="1:27" ht="20.100000000000001" hidden="1" customHeight="1">
      <c r="A392" s="165">
        <v>200534</v>
      </c>
      <c r="B392" s="166" t="s">
        <v>217</v>
      </c>
      <c r="C392" s="157" t="s">
        <v>194</v>
      </c>
      <c r="D392" s="139">
        <v>5.03</v>
      </c>
      <c r="E392" s="139"/>
      <c r="F392" s="158"/>
      <c r="G392" s="159"/>
      <c r="H392" s="438">
        <f t="shared" si="179"/>
        <v>0</v>
      </c>
      <c r="I392" s="160"/>
      <c r="J392" s="161" t="str">
        <f t="array" ref="J392">IF(ISERROR(G392/I392),"",G392/I392)</f>
        <v/>
      </c>
      <c r="K392" s="162">
        <f t="array" ref="K392">IF(ISERROR(G392/L392),"",G392/L392)</f>
        <v>0</v>
      </c>
      <c r="L392" s="160">
        <v>40</v>
      </c>
      <c r="M392" s="140">
        <f t="shared" si="184"/>
        <v>0</v>
      </c>
      <c r="N392" s="161">
        <f t="shared" ref="N392:N401" si="191">SUM(O392:U392)</f>
        <v>0</v>
      </c>
      <c r="O392" s="430"/>
      <c r="P392" s="430"/>
      <c r="Q392" s="430"/>
      <c r="R392" s="430"/>
      <c r="S392" s="430"/>
      <c r="T392" s="430"/>
      <c r="U392" s="430"/>
      <c r="V392" s="163">
        <f t="shared" ref="V392:V401" si="192">SUM(X392:AA392)</f>
        <v>0</v>
      </c>
      <c r="W392" s="164" t="str">
        <f t="shared" ref="W392:W401" si="193">IF(ISERROR(V392/G392),"",V392/G392)</f>
        <v/>
      </c>
      <c r="X392" s="163"/>
      <c r="Y392" s="163"/>
      <c r="Z392" s="163"/>
      <c r="AA392" s="163"/>
    </row>
    <row r="393" spans="1:27" ht="20.100000000000001" hidden="1" customHeight="1">
      <c r="A393" s="165">
        <v>200535</v>
      </c>
      <c r="B393" s="166" t="s">
        <v>217</v>
      </c>
      <c r="C393" s="157" t="s">
        <v>193</v>
      </c>
      <c r="D393" s="139">
        <v>5.03</v>
      </c>
      <c r="E393" s="139"/>
      <c r="F393" s="158"/>
      <c r="G393" s="159"/>
      <c r="H393" s="438">
        <f t="shared" si="179"/>
        <v>0</v>
      </c>
      <c r="I393" s="160"/>
      <c r="J393" s="161" t="str">
        <f t="array" ref="J393">IF(ISERROR(G393/I393),"",G393/I393)</f>
        <v/>
      </c>
      <c r="K393" s="162">
        <f t="array" ref="K393">IF(ISERROR(G393/L393),"",G393/L393)</f>
        <v>0</v>
      </c>
      <c r="L393" s="160">
        <v>40</v>
      </c>
      <c r="M393" s="140">
        <f t="shared" si="184"/>
        <v>0</v>
      </c>
      <c r="N393" s="161">
        <f t="shared" si="191"/>
        <v>0</v>
      </c>
      <c r="O393" s="430"/>
      <c r="P393" s="430"/>
      <c r="Q393" s="430"/>
      <c r="R393" s="430"/>
      <c r="S393" s="430"/>
      <c r="T393" s="430"/>
      <c r="U393" s="430"/>
      <c r="V393" s="163">
        <f t="shared" si="192"/>
        <v>0</v>
      </c>
      <c r="W393" s="164" t="str">
        <f t="shared" si="193"/>
        <v/>
      </c>
      <c r="X393" s="163"/>
      <c r="Y393" s="163"/>
      <c r="Z393" s="163"/>
      <c r="AA393" s="163"/>
    </row>
    <row r="394" spans="1:27" ht="20.100000000000001" hidden="1" customHeight="1">
      <c r="A394" s="165">
        <v>200536</v>
      </c>
      <c r="B394" s="166" t="s">
        <v>217</v>
      </c>
      <c r="C394" s="157" t="s">
        <v>201</v>
      </c>
      <c r="D394" s="139">
        <v>5.03</v>
      </c>
      <c r="E394" s="139"/>
      <c r="F394" s="158"/>
      <c r="G394" s="159"/>
      <c r="H394" s="438">
        <f t="shared" si="179"/>
        <v>0</v>
      </c>
      <c r="I394" s="160"/>
      <c r="J394" s="161" t="str">
        <f t="array" ref="J394">IF(ISERROR(G394/I394),"",G394/I394)</f>
        <v/>
      </c>
      <c r="K394" s="162">
        <f t="array" ref="K394">IF(ISERROR(G394/L394),"",G394/L394)</f>
        <v>0</v>
      </c>
      <c r="L394" s="160">
        <v>40</v>
      </c>
      <c r="M394" s="140">
        <f t="shared" si="184"/>
        <v>0</v>
      </c>
      <c r="N394" s="161">
        <f t="shared" si="191"/>
        <v>0</v>
      </c>
      <c r="O394" s="430"/>
      <c r="P394" s="430"/>
      <c r="Q394" s="430"/>
      <c r="R394" s="430"/>
      <c r="S394" s="430"/>
      <c r="T394" s="430"/>
      <c r="U394" s="430"/>
      <c r="V394" s="163">
        <f t="shared" si="192"/>
        <v>0</v>
      </c>
      <c r="W394" s="164" t="str">
        <f t="shared" si="193"/>
        <v/>
      </c>
      <c r="X394" s="163"/>
      <c r="Y394" s="163"/>
      <c r="Z394" s="163"/>
      <c r="AA394" s="163"/>
    </row>
    <row r="395" spans="1:27" ht="20.100000000000001" hidden="1" customHeight="1">
      <c r="A395" s="165">
        <v>200437</v>
      </c>
      <c r="B395" s="166" t="s">
        <v>218</v>
      </c>
      <c r="C395" s="157" t="s">
        <v>219</v>
      </c>
      <c r="D395" s="139">
        <v>5.03</v>
      </c>
      <c r="E395" s="139"/>
      <c r="F395" s="158"/>
      <c r="G395" s="159"/>
      <c r="H395" s="438">
        <f t="shared" si="179"/>
        <v>0</v>
      </c>
      <c r="I395" s="160"/>
      <c r="J395" s="161" t="str">
        <f t="array" ref="J395">IF(ISERROR(G395/I395),"",G395/I395)</f>
        <v/>
      </c>
      <c r="K395" s="162">
        <f t="array" ref="K395">IF(ISERROR(G395/L395),"",G395/L395)</f>
        <v>0</v>
      </c>
      <c r="L395" s="160">
        <v>50</v>
      </c>
      <c r="M395" s="140">
        <f t="shared" si="184"/>
        <v>0</v>
      </c>
      <c r="N395" s="161">
        <f t="shared" si="191"/>
        <v>0</v>
      </c>
      <c r="O395" s="430"/>
      <c r="P395" s="430"/>
      <c r="Q395" s="430"/>
      <c r="R395" s="430"/>
      <c r="S395" s="430"/>
      <c r="T395" s="430"/>
      <c r="U395" s="430"/>
      <c r="V395" s="163">
        <f t="shared" si="192"/>
        <v>0</v>
      </c>
      <c r="W395" s="164" t="str">
        <f t="shared" si="193"/>
        <v/>
      </c>
      <c r="X395" s="163"/>
      <c r="Y395" s="163"/>
      <c r="Z395" s="163"/>
      <c r="AA395" s="163"/>
    </row>
    <row r="396" spans="1:27" ht="20.100000000000001" hidden="1" customHeight="1">
      <c r="A396" s="165">
        <v>200438</v>
      </c>
      <c r="B396" s="166" t="s">
        <v>218</v>
      </c>
      <c r="C396" s="157" t="s">
        <v>193</v>
      </c>
      <c r="D396" s="139">
        <v>5.03</v>
      </c>
      <c r="E396" s="139"/>
      <c r="F396" s="158"/>
      <c r="G396" s="159"/>
      <c r="H396" s="438">
        <f t="shared" si="179"/>
        <v>0</v>
      </c>
      <c r="I396" s="160"/>
      <c r="J396" s="161" t="str">
        <f t="array" ref="J396">IF(ISERROR(G396/I396),"",G396/I396)</f>
        <v/>
      </c>
      <c r="K396" s="162">
        <f t="array" ref="K396">IF(ISERROR(G396/L396),"",G396/L396)</f>
        <v>0</v>
      </c>
      <c r="L396" s="160">
        <v>50</v>
      </c>
      <c r="M396" s="140">
        <f t="shared" si="184"/>
        <v>0</v>
      </c>
      <c r="N396" s="161">
        <f t="shared" si="191"/>
        <v>0</v>
      </c>
      <c r="O396" s="430"/>
      <c r="P396" s="430"/>
      <c r="Q396" s="430"/>
      <c r="R396" s="430"/>
      <c r="S396" s="430"/>
      <c r="T396" s="430"/>
      <c r="U396" s="430"/>
      <c r="V396" s="163">
        <f t="shared" si="192"/>
        <v>0</v>
      </c>
      <c r="W396" s="164" t="str">
        <f t="shared" si="193"/>
        <v/>
      </c>
      <c r="X396" s="163"/>
      <c r="Y396" s="163"/>
      <c r="Z396" s="163"/>
      <c r="AA396" s="163"/>
    </row>
    <row r="397" spans="1:27" ht="20.100000000000001" hidden="1" customHeight="1">
      <c r="A397" s="165">
        <v>200439</v>
      </c>
      <c r="B397" s="166" t="s">
        <v>218</v>
      </c>
      <c r="C397" s="157" t="s">
        <v>194</v>
      </c>
      <c r="D397" s="139">
        <v>5.03</v>
      </c>
      <c r="E397" s="139"/>
      <c r="F397" s="158"/>
      <c r="G397" s="159"/>
      <c r="H397" s="438">
        <f t="shared" si="179"/>
        <v>0</v>
      </c>
      <c r="I397" s="160"/>
      <c r="J397" s="161" t="str">
        <f t="array" ref="J397">IF(ISERROR(G397/I397),"",G397/I397)</f>
        <v/>
      </c>
      <c r="K397" s="162">
        <f t="array" ref="K397">IF(ISERROR(G397/L397),"",G397/L397)</f>
        <v>0</v>
      </c>
      <c r="L397" s="160">
        <v>50</v>
      </c>
      <c r="M397" s="140">
        <f t="shared" si="184"/>
        <v>0</v>
      </c>
      <c r="N397" s="161">
        <f t="shared" si="191"/>
        <v>0</v>
      </c>
      <c r="O397" s="430"/>
      <c r="P397" s="430"/>
      <c r="Q397" s="430"/>
      <c r="R397" s="430"/>
      <c r="S397" s="430"/>
      <c r="T397" s="430"/>
      <c r="U397" s="430"/>
      <c r="V397" s="163">
        <f t="shared" si="192"/>
        <v>0</v>
      </c>
      <c r="W397" s="164" t="str">
        <f t="shared" si="193"/>
        <v/>
      </c>
      <c r="X397" s="163"/>
      <c r="Y397" s="163"/>
      <c r="Z397" s="163"/>
      <c r="AA397" s="163"/>
    </row>
    <row r="398" spans="1:27" ht="20.100000000000001" hidden="1" customHeight="1">
      <c r="A398" s="165">
        <v>200440</v>
      </c>
      <c r="B398" s="166" t="s">
        <v>218</v>
      </c>
      <c r="C398" s="157" t="s">
        <v>201</v>
      </c>
      <c r="D398" s="139">
        <v>5.03</v>
      </c>
      <c r="E398" s="139"/>
      <c r="F398" s="158"/>
      <c r="G398" s="159"/>
      <c r="H398" s="438">
        <f t="shared" si="179"/>
        <v>0</v>
      </c>
      <c r="I398" s="160"/>
      <c r="J398" s="161" t="str">
        <f t="array" ref="J398">IF(ISERROR(G398/I398),"",G398/I398)</f>
        <v/>
      </c>
      <c r="K398" s="162">
        <f t="array" ref="K398">IF(ISERROR(G398/L398),"",G398/L398)</f>
        <v>0</v>
      </c>
      <c r="L398" s="160">
        <v>50</v>
      </c>
      <c r="M398" s="140">
        <f t="shared" si="184"/>
        <v>0</v>
      </c>
      <c r="N398" s="161">
        <f t="shared" si="191"/>
        <v>0</v>
      </c>
      <c r="O398" s="430"/>
      <c r="P398" s="430"/>
      <c r="Q398" s="430"/>
      <c r="R398" s="430"/>
      <c r="S398" s="430"/>
      <c r="T398" s="430"/>
      <c r="U398" s="430"/>
      <c r="V398" s="163">
        <f t="shared" si="192"/>
        <v>0</v>
      </c>
      <c r="W398" s="164" t="str">
        <f t="shared" si="193"/>
        <v/>
      </c>
      <c r="X398" s="163"/>
      <c r="Y398" s="163"/>
      <c r="Z398" s="163"/>
      <c r="AA398" s="163"/>
    </row>
    <row r="399" spans="1:27" ht="20.100000000000001" hidden="1" customHeight="1">
      <c r="A399" s="165">
        <v>200051</v>
      </c>
      <c r="B399" s="166" t="s">
        <v>220</v>
      </c>
      <c r="C399" s="157" t="s">
        <v>206</v>
      </c>
      <c r="D399" s="139">
        <v>5.03</v>
      </c>
      <c r="E399" s="139"/>
      <c r="F399" s="158"/>
      <c r="G399" s="159"/>
      <c r="H399" s="438">
        <f t="shared" si="179"/>
        <v>0</v>
      </c>
      <c r="I399" s="160"/>
      <c r="J399" s="161" t="str">
        <f t="array" ref="J399">IF(ISERROR(G399/I399),"",G399/I399)</f>
        <v/>
      </c>
      <c r="K399" s="162">
        <f t="array" ref="K399">IF(ISERROR(G399/L399),"",G399/L399)</f>
        <v>0</v>
      </c>
      <c r="L399" s="160">
        <v>50</v>
      </c>
      <c r="M399" s="140">
        <f t="shared" si="184"/>
        <v>0</v>
      </c>
      <c r="N399" s="161">
        <f t="shared" si="191"/>
        <v>0</v>
      </c>
      <c r="O399" s="430"/>
      <c r="P399" s="430"/>
      <c r="Q399" s="430"/>
      <c r="R399" s="430"/>
      <c r="S399" s="430"/>
      <c r="T399" s="430"/>
      <c r="U399" s="430"/>
      <c r="V399" s="163">
        <f t="shared" si="192"/>
        <v>0</v>
      </c>
      <c r="W399" s="164" t="str">
        <f t="shared" si="193"/>
        <v/>
      </c>
      <c r="X399" s="163"/>
      <c r="Y399" s="163"/>
      <c r="Z399" s="163"/>
      <c r="AA399" s="163"/>
    </row>
    <row r="400" spans="1:27" ht="20.100000000000001" hidden="1" customHeight="1">
      <c r="A400" s="165">
        <v>200052</v>
      </c>
      <c r="B400" s="166" t="s">
        <v>220</v>
      </c>
      <c r="C400" s="157" t="s">
        <v>194</v>
      </c>
      <c r="D400" s="139">
        <v>5.03</v>
      </c>
      <c r="E400" s="139"/>
      <c r="F400" s="158"/>
      <c r="G400" s="159"/>
      <c r="H400" s="438">
        <f t="shared" si="179"/>
        <v>0</v>
      </c>
      <c r="I400" s="160"/>
      <c r="J400" s="161" t="str">
        <f t="array" ref="J400">IF(ISERROR(G400/I400),"",G400/I400)</f>
        <v/>
      </c>
      <c r="K400" s="162">
        <f t="array" ref="K400">IF(ISERROR(G400/L400),"",G400/L400)</f>
        <v>0</v>
      </c>
      <c r="L400" s="160">
        <v>50</v>
      </c>
      <c r="M400" s="140">
        <f t="shared" si="184"/>
        <v>0</v>
      </c>
      <c r="N400" s="161">
        <f t="shared" si="191"/>
        <v>0</v>
      </c>
      <c r="O400" s="430"/>
      <c r="P400" s="430"/>
      <c r="Q400" s="430"/>
      <c r="R400" s="430"/>
      <c r="S400" s="430"/>
      <c r="T400" s="430"/>
      <c r="U400" s="430"/>
      <c r="V400" s="163">
        <f t="shared" si="192"/>
        <v>0</v>
      </c>
      <c r="W400" s="164" t="str">
        <f t="shared" si="193"/>
        <v/>
      </c>
      <c r="X400" s="163"/>
      <c r="Y400" s="163"/>
      <c r="Z400" s="163"/>
      <c r="AA400" s="163"/>
    </row>
    <row r="401" spans="1:27" ht="20.100000000000001" hidden="1" customHeight="1">
      <c r="A401" s="165">
        <v>200054</v>
      </c>
      <c r="B401" s="166" t="s">
        <v>220</v>
      </c>
      <c r="C401" s="157" t="s">
        <v>214</v>
      </c>
      <c r="D401" s="139">
        <v>5.03</v>
      </c>
      <c r="E401" s="139"/>
      <c r="F401" s="158"/>
      <c r="G401" s="159"/>
      <c r="H401" s="438">
        <f t="shared" si="179"/>
        <v>0</v>
      </c>
      <c r="I401" s="160"/>
      <c r="J401" s="161" t="str">
        <f t="array" ref="J401">IF(ISERROR(G401/I401),"",G401/I401)</f>
        <v/>
      </c>
      <c r="K401" s="162">
        <f t="array" ref="K401">IF(ISERROR(G401/L401),"",G401/L401)</f>
        <v>0</v>
      </c>
      <c r="L401" s="160">
        <v>50</v>
      </c>
      <c r="M401" s="140">
        <f t="shared" si="184"/>
        <v>0</v>
      </c>
      <c r="N401" s="161">
        <f t="shared" si="191"/>
        <v>0</v>
      </c>
      <c r="O401" s="430"/>
      <c r="P401" s="430"/>
      <c r="Q401" s="430"/>
      <c r="R401" s="430"/>
      <c r="S401" s="430"/>
      <c r="T401" s="430"/>
      <c r="U401" s="430"/>
      <c r="V401" s="163">
        <f t="shared" si="192"/>
        <v>0</v>
      </c>
      <c r="W401" s="164" t="str">
        <f t="shared" si="193"/>
        <v/>
      </c>
      <c r="X401" s="163"/>
      <c r="Y401" s="163"/>
      <c r="Z401" s="163"/>
      <c r="AA401" s="163"/>
    </row>
    <row r="402" spans="1:27" ht="20.100000000000001" hidden="1" customHeight="1">
      <c r="A402" s="165">
        <v>201403</v>
      </c>
      <c r="B402" s="166" t="s">
        <v>458</v>
      </c>
      <c r="C402" s="232" t="s">
        <v>456</v>
      </c>
      <c r="D402" s="139">
        <v>50.3</v>
      </c>
      <c r="E402" s="139"/>
      <c r="F402" s="158"/>
      <c r="G402" s="159"/>
      <c r="H402" s="438">
        <f t="shared" si="179"/>
        <v>0</v>
      </c>
      <c r="I402" s="160"/>
      <c r="J402" s="161"/>
      <c r="K402" s="162">
        <f t="array" ref="K402">IF(ISERROR(G402/L402),"",G402/L402)</f>
        <v>0</v>
      </c>
      <c r="L402" s="160">
        <v>50</v>
      </c>
      <c r="M402" s="140"/>
      <c r="N402" s="161"/>
      <c r="O402" s="430"/>
      <c r="P402" s="430"/>
      <c r="Q402" s="430"/>
      <c r="R402" s="430"/>
      <c r="S402" s="430"/>
      <c r="T402" s="430"/>
      <c r="U402" s="430"/>
      <c r="V402" s="163"/>
      <c r="W402" s="164"/>
      <c r="X402" s="163"/>
      <c r="Y402" s="163"/>
      <c r="Z402" s="163"/>
      <c r="AA402" s="163"/>
    </row>
    <row r="403" spans="1:27" ht="20.100000000000001" hidden="1" customHeight="1">
      <c r="A403" s="165">
        <v>201290</v>
      </c>
      <c r="B403" s="166" t="s">
        <v>423</v>
      </c>
      <c r="C403" s="232" t="s">
        <v>421</v>
      </c>
      <c r="D403" s="139">
        <v>5</v>
      </c>
      <c r="E403" s="139"/>
      <c r="F403" s="158"/>
      <c r="G403" s="159"/>
      <c r="H403" s="438">
        <f t="shared" si="179"/>
        <v>0</v>
      </c>
      <c r="I403" s="160"/>
      <c r="J403" s="161"/>
      <c r="K403" s="162"/>
      <c r="L403" s="160">
        <v>50</v>
      </c>
      <c r="M403" s="140"/>
      <c r="N403" s="161"/>
      <c r="O403" s="430"/>
      <c r="P403" s="430"/>
      <c r="Q403" s="430"/>
      <c r="R403" s="430"/>
      <c r="S403" s="430"/>
      <c r="T403" s="430"/>
      <c r="U403" s="430"/>
      <c r="V403" s="163"/>
      <c r="W403" s="164"/>
      <c r="X403" s="163"/>
      <c r="Y403" s="163"/>
      <c r="Z403" s="163"/>
      <c r="AA403" s="163"/>
    </row>
    <row r="404" spans="1:27" ht="20.100000000000001" hidden="1" customHeight="1">
      <c r="A404" s="165">
        <v>200113</v>
      </c>
      <c r="B404" s="166" t="s">
        <v>221</v>
      </c>
      <c r="C404" s="157" t="s">
        <v>197</v>
      </c>
      <c r="D404" s="139">
        <v>5.03</v>
      </c>
      <c r="E404" s="139"/>
      <c r="F404" s="158"/>
      <c r="G404" s="159"/>
      <c r="H404" s="438">
        <f t="shared" si="179"/>
        <v>0</v>
      </c>
      <c r="I404" s="160"/>
      <c r="J404" s="161" t="str">
        <f t="array" ref="J404">IF(ISERROR(G404/I404),"",G404/I404)</f>
        <v/>
      </c>
      <c r="K404" s="162">
        <f t="array" ref="K404">IF(ISERROR(G404/L404),"",G404/L404)</f>
        <v>0</v>
      </c>
      <c r="L404" s="160">
        <v>21.5</v>
      </c>
      <c r="M404" s="140">
        <f t="shared" ref="M404:M405" si="194">IF(ISERROR(I404-K404),"",I404-K404)</f>
        <v>0</v>
      </c>
      <c r="N404" s="161">
        <f t="shared" ref="N404:N405" si="195">SUM(O404:U404)</f>
        <v>0</v>
      </c>
      <c r="O404" s="430"/>
      <c r="P404" s="430"/>
      <c r="Q404" s="430"/>
      <c r="R404" s="430"/>
      <c r="S404" s="430"/>
      <c r="T404" s="430"/>
      <c r="U404" s="430"/>
      <c r="V404" s="163">
        <f t="shared" ref="V404:V405" si="196">SUM(X404:AA404)</f>
        <v>0</v>
      </c>
      <c r="W404" s="164" t="str">
        <f t="shared" ref="W404:W405" si="197">IF(ISERROR(V404/G404),"",V404/G404)</f>
        <v/>
      </c>
      <c r="X404" s="163"/>
      <c r="Y404" s="163"/>
      <c r="Z404" s="163"/>
      <c r="AA404" s="163"/>
    </row>
    <row r="405" spans="1:27" ht="20.100000000000001" hidden="1" customHeight="1">
      <c r="A405" s="165">
        <v>200114</v>
      </c>
      <c r="B405" s="166" t="s">
        <v>221</v>
      </c>
      <c r="C405" s="157" t="s">
        <v>201</v>
      </c>
      <c r="D405" s="139">
        <v>5.03</v>
      </c>
      <c r="E405" s="139"/>
      <c r="F405" s="158"/>
      <c r="G405" s="159"/>
      <c r="H405" s="438">
        <f t="shared" si="179"/>
        <v>0</v>
      </c>
      <c r="I405" s="160"/>
      <c r="J405" s="161" t="str">
        <f t="array" ref="J405">IF(ISERROR(G405/I405),"",G405/I405)</f>
        <v/>
      </c>
      <c r="K405" s="162">
        <f t="array" ref="K405">IF(ISERROR(G405/L405),"",G405/L405)</f>
        <v>0</v>
      </c>
      <c r="L405" s="160">
        <v>21.5</v>
      </c>
      <c r="M405" s="140">
        <f t="shared" si="194"/>
        <v>0</v>
      </c>
      <c r="N405" s="161">
        <f t="shared" si="195"/>
        <v>0</v>
      </c>
      <c r="O405" s="430"/>
      <c r="P405" s="430"/>
      <c r="Q405" s="430"/>
      <c r="R405" s="430"/>
      <c r="S405" s="430"/>
      <c r="T405" s="430"/>
      <c r="U405" s="430"/>
      <c r="V405" s="163">
        <f t="shared" si="196"/>
        <v>0</v>
      </c>
      <c r="W405" s="164" t="str">
        <f t="shared" si="197"/>
        <v/>
      </c>
      <c r="X405" s="163"/>
      <c r="Y405" s="163"/>
      <c r="Z405" s="163"/>
      <c r="AA405" s="163"/>
    </row>
    <row r="406" spans="1:27" ht="20.100000000000001" hidden="1" customHeight="1">
      <c r="A406" s="165"/>
      <c r="B406" s="166" t="s">
        <v>380</v>
      </c>
      <c r="C406" s="232" t="s">
        <v>381</v>
      </c>
      <c r="D406" s="139"/>
      <c r="E406" s="139"/>
      <c r="F406" s="158"/>
      <c r="G406" s="159"/>
      <c r="H406" s="438">
        <f t="shared" si="179"/>
        <v>0</v>
      </c>
      <c r="I406" s="160"/>
      <c r="J406" s="161"/>
      <c r="K406" s="162"/>
      <c r="L406" s="160"/>
      <c r="M406" s="140"/>
      <c r="N406" s="161"/>
      <c r="O406" s="430"/>
      <c r="P406" s="430"/>
      <c r="Q406" s="430"/>
      <c r="R406" s="430"/>
      <c r="S406" s="430"/>
      <c r="T406" s="430"/>
      <c r="U406" s="430"/>
      <c r="V406" s="163"/>
      <c r="W406" s="164"/>
      <c r="X406" s="163"/>
      <c r="Y406" s="163"/>
      <c r="Z406" s="163"/>
      <c r="AA406" s="163"/>
    </row>
    <row r="407" spans="1:27" ht="20.100000000000001" hidden="1" customHeight="1">
      <c r="A407" s="172">
        <v>200617</v>
      </c>
      <c r="B407" s="174" t="s">
        <v>222</v>
      </c>
      <c r="C407" s="157" t="s">
        <v>193</v>
      </c>
      <c r="D407" s="139">
        <v>5.0599999999999996</v>
      </c>
      <c r="E407" s="139"/>
      <c r="F407" s="158"/>
      <c r="G407" s="159"/>
      <c r="H407" s="438">
        <f t="shared" si="179"/>
        <v>0</v>
      </c>
      <c r="I407" s="160"/>
      <c r="J407" s="161" t="str">
        <f t="array" ref="J407">IF(ISERROR(G407/I407),"",G407/I407)</f>
        <v/>
      </c>
      <c r="K407" s="162" t="str">
        <f t="array" ref="K407">IF(ISERROR(G407/L407),"",G407/L407)</f>
        <v/>
      </c>
      <c r="L407" s="160"/>
      <c r="M407" s="140" t="str">
        <f t="shared" ref="M407:M420" si="198">IF(ISERROR(I407-K407),"",I407-K407)</f>
        <v/>
      </c>
      <c r="N407" s="161">
        <f t="shared" ref="N407:N410" si="199">SUM(O407:U407)</f>
        <v>0</v>
      </c>
      <c r="O407" s="430"/>
      <c r="P407" s="430"/>
      <c r="Q407" s="430"/>
      <c r="R407" s="430"/>
      <c r="S407" s="430"/>
      <c r="T407" s="430"/>
      <c r="U407" s="430"/>
      <c r="V407" s="163">
        <f t="shared" ref="V407:V410" si="200">SUM(X407:AA407)</f>
        <v>0</v>
      </c>
      <c r="W407" s="164" t="str">
        <f t="shared" ref="W407:W410" si="201">IF(ISERROR(V407/G407),"",V407/G407)</f>
        <v/>
      </c>
      <c r="X407" s="163"/>
      <c r="Y407" s="163"/>
      <c r="Z407" s="163"/>
      <c r="AA407" s="163"/>
    </row>
    <row r="408" spans="1:27" ht="20.100000000000001" hidden="1" customHeight="1">
      <c r="A408" s="172">
        <v>200618</v>
      </c>
      <c r="B408" s="174" t="s">
        <v>222</v>
      </c>
      <c r="C408" s="157" t="s">
        <v>211</v>
      </c>
      <c r="D408" s="139">
        <v>5.0599999999999996</v>
      </c>
      <c r="E408" s="139"/>
      <c r="F408" s="158"/>
      <c r="G408" s="159"/>
      <c r="H408" s="438">
        <f t="shared" si="179"/>
        <v>0</v>
      </c>
      <c r="I408" s="160"/>
      <c r="J408" s="161" t="str">
        <f t="array" ref="J408">IF(ISERROR(G408/I408),"",G408/I408)</f>
        <v/>
      </c>
      <c r="K408" s="162" t="str">
        <f t="array" ref="K408">IF(ISERROR(G408/L408),"",G408/L408)</f>
        <v/>
      </c>
      <c r="L408" s="160"/>
      <c r="M408" s="140" t="str">
        <f t="shared" si="198"/>
        <v/>
      </c>
      <c r="N408" s="161">
        <f t="shared" si="199"/>
        <v>0</v>
      </c>
      <c r="O408" s="430"/>
      <c r="P408" s="430"/>
      <c r="Q408" s="430"/>
      <c r="R408" s="430"/>
      <c r="S408" s="430"/>
      <c r="T408" s="430"/>
      <c r="U408" s="430"/>
      <c r="V408" s="163">
        <f t="shared" si="200"/>
        <v>0</v>
      </c>
      <c r="W408" s="164" t="str">
        <f t="shared" si="201"/>
        <v/>
      </c>
      <c r="X408" s="163"/>
      <c r="Y408" s="163"/>
      <c r="Z408" s="163"/>
      <c r="AA408" s="163"/>
    </row>
    <row r="409" spans="1:27" ht="20.100000000000001" hidden="1" customHeight="1">
      <c r="A409" s="172">
        <v>200619</v>
      </c>
      <c r="B409" s="174" t="s">
        <v>222</v>
      </c>
      <c r="C409" s="157" t="s">
        <v>201</v>
      </c>
      <c r="D409" s="139">
        <v>5.0599999999999996</v>
      </c>
      <c r="E409" s="139"/>
      <c r="F409" s="158"/>
      <c r="G409" s="159"/>
      <c r="H409" s="438">
        <f t="shared" si="179"/>
        <v>0</v>
      </c>
      <c r="I409" s="160"/>
      <c r="J409" s="161" t="str">
        <f t="array" ref="J409">IF(ISERROR(G409/I409),"",G409/I409)</f>
        <v/>
      </c>
      <c r="K409" s="162" t="str">
        <f t="array" ref="K409">IF(ISERROR(G409/L409),"",G409/L409)</f>
        <v/>
      </c>
      <c r="L409" s="160"/>
      <c r="M409" s="140" t="str">
        <f t="shared" si="198"/>
        <v/>
      </c>
      <c r="N409" s="161">
        <f t="shared" si="199"/>
        <v>0</v>
      </c>
      <c r="O409" s="430"/>
      <c r="P409" s="430"/>
      <c r="Q409" s="430"/>
      <c r="R409" s="430"/>
      <c r="S409" s="430"/>
      <c r="T409" s="430"/>
      <c r="U409" s="430"/>
      <c r="V409" s="163">
        <f t="shared" si="200"/>
        <v>0</v>
      </c>
      <c r="W409" s="164" t="str">
        <f t="shared" si="201"/>
        <v/>
      </c>
      <c r="X409" s="163"/>
      <c r="Y409" s="163"/>
      <c r="Z409" s="163"/>
      <c r="AA409" s="163"/>
    </row>
    <row r="410" spans="1:27" ht="20.100000000000001" hidden="1" customHeight="1">
      <c r="A410" s="172">
        <v>200620</v>
      </c>
      <c r="B410" s="174" t="s">
        <v>222</v>
      </c>
      <c r="C410" s="157" t="s">
        <v>194</v>
      </c>
      <c r="D410" s="139">
        <v>5.0599999999999996</v>
      </c>
      <c r="E410" s="139"/>
      <c r="F410" s="158"/>
      <c r="G410" s="159"/>
      <c r="H410" s="438">
        <f t="shared" si="179"/>
        <v>0</v>
      </c>
      <c r="I410" s="160"/>
      <c r="J410" s="161" t="str">
        <f t="array" ref="J410">IF(ISERROR(G410/I410),"",G410/I410)</f>
        <v/>
      </c>
      <c r="K410" s="162" t="str">
        <f t="array" ref="K410">IF(ISERROR(G410/L410),"",G410/L410)</f>
        <v/>
      </c>
      <c r="L410" s="160"/>
      <c r="M410" s="140" t="str">
        <f t="shared" si="198"/>
        <v/>
      </c>
      <c r="N410" s="161">
        <f t="shared" si="199"/>
        <v>0</v>
      </c>
      <c r="O410" s="430"/>
      <c r="P410" s="430"/>
      <c r="Q410" s="430"/>
      <c r="R410" s="430"/>
      <c r="S410" s="430"/>
      <c r="T410" s="430"/>
      <c r="U410" s="430"/>
      <c r="V410" s="163">
        <f t="shared" si="200"/>
        <v>0</v>
      </c>
      <c r="W410" s="164" t="str">
        <f t="shared" si="201"/>
        <v/>
      </c>
      <c r="X410" s="163"/>
      <c r="Y410" s="163"/>
      <c r="Z410" s="163"/>
      <c r="AA410" s="163"/>
    </row>
    <row r="411" spans="1:27" ht="20.100000000000001" hidden="1" customHeight="1">
      <c r="A411" s="172"/>
      <c r="B411" s="248" t="s">
        <v>388</v>
      </c>
      <c r="C411" s="232" t="s">
        <v>394</v>
      </c>
      <c r="D411" s="139"/>
      <c r="E411" s="139"/>
      <c r="F411" s="158"/>
      <c r="G411" s="159"/>
      <c r="H411" s="438">
        <f t="shared" si="179"/>
        <v>0</v>
      </c>
      <c r="I411" s="160"/>
      <c r="J411" s="161"/>
      <c r="K411" s="162">
        <f t="array" ref="K411">IF(ISERROR(G411/L411),"",G411/L411)</f>
        <v>0</v>
      </c>
      <c r="L411" s="160">
        <v>24</v>
      </c>
      <c r="M411" s="140">
        <f t="shared" si="198"/>
        <v>0</v>
      </c>
      <c r="N411" s="161"/>
      <c r="O411" s="430"/>
      <c r="P411" s="430"/>
      <c r="Q411" s="430"/>
      <c r="R411" s="430"/>
      <c r="S411" s="430"/>
      <c r="T411" s="430"/>
      <c r="U411" s="430"/>
      <c r="V411" s="163"/>
      <c r="W411" s="164"/>
      <c r="X411" s="163"/>
      <c r="Y411" s="163"/>
      <c r="Z411" s="163"/>
      <c r="AA411" s="163"/>
    </row>
    <row r="412" spans="1:27" ht="20.100000000000001" hidden="1" customHeight="1">
      <c r="A412" s="172"/>
      <c r="B412" s="248" t="s">
        <v>388</v>
      </c>
      <c r="C412" s="232" t="s">
        <v>389</v>
      </c>
      <c r="D412" s="139"/>
      <c r="E412" s="139"/>
      <c r="F412" s="158"/>
      <c r="G412" s="159"/>
      <c r="H412" s="438">
        <f t="shared" si="179"/>
        <v>0</v>
      </c>
      <c r="I412" s="160"/>
      <c r="J412" s="161"/>
      <c r="K412" s="162">
        <f t="array" ref="K412">IF(ISERROR(G412/L412),"",G412/L412)</f>
        <v>0</v>
      </c>
      <c r="L412" s="160">
        <v>24</v>
      </c>
      <c r="M412" s="140">
        <f t="shared" si="198"/>
        <v>0</v>
      </c>
      <c r="N412" s="161"/>
      <c r="O412" s="430"/>
      <c r="P412" s="430"/>
      <c r="Q412" s="430"/>
      <c r="R412" s="430"/>
      <c r="S412" s="430"/>
      <c r="T412" s="430"/>
      <c r="U412" s="430"/>
      <c r="V412" s="163"/>
      <c r="W412" s="164"/>
      <c r="X412" s="163"/>
      <c r="Y412" s="163"/>
      <c r="Z412" s="163"/>
      <c r="AA412" s="163"/>
    </row>
    <row r="413" spans="1:27" ht="20.100000000000001" hidden="1" customHeight="1">
      <c r="A413" s="172"/>
      <c r="B413" s="248" t="s">
        <v>388</v>
      </c>
      <c r="C413" s="232" t="s">
        <v>390</v>
      </c>
      <c r="D413" s="139"/>
      <c r="E413" s="139"/>
      <c r="F413" s="158"/>
      <c r="G413" s="159"/>
      <c r="H413" s="438">
        <f t="shared" si="179"/>
        <v>0</v>
      </c>
      <c r="I413" s="160"/>
      <c r="J413" s="161"/>
      <c r="K413" s="162">
        <f t="array" ref="K413">IF(ISERROR(G413/L413),"",G413/L413)</f>
        <v>0</v>
      </c>
      <c r="L413" s="160">
        <v>24</v>
      </c>
      <c r="M413" s="140">
        <f t="shared" si="198"/>
        <v>0</v>
      </c>
      <c r="N413" s="161"/>
      <c r="O413" s="430"/>
      <c r="P413" s="430"/>
      <c r="Q413" s="430"/>
      <c r="R413" s="430"/>
      <c r="S413" s="430"/>
      <c r="T413" s="430"/>
      <c r="U413" s="430"/>
      <c r="V413" s="163"/>
      <c r="W413" s="164"/>
      <c r="X413" s="163"/>
      <c r="Y413" s="163"/>
      <c r="Z413" s="163"/>
      <c r="AA413" s="163"/>
    </row>
    <row r="414" spans="1:27" ht="20.100000000000001" hidden="1" customHeight="1">
      <c r="A414" s="172"/>
      <c r="B414" s="248" t="s">
        <v>388</v>
      </c>
      <c r="C414" s="232" t="s">
        <v>391</v>
      </c>
      <c r="D414" s="139"/>
      <c r="E414" s="139"/>
      <c r="F414" s="158"/>
      <c r="G414" s="159"/>
      <c r="H414" s="438">
        <f t="shared" si="179"/>
        <v>0</v>
      </c>
      <c r="I414" s="160"/>
      <c r="J414" s="161"/>
      <c r="K414" s="162">
        <f t="array" ref="K414">IF(ISERROR(G414/L414),"",G414/L414)</f>
        <v>0</v>
      </c>
      <c r="L414" s="160">
        <v>24</v>
      </c>
      <c r="M414" s="140">
        <f t="shared" si="198"/>
        <v>0</v>
      </c>
      <c r="N414" s="161"/>
      <c r="O414" s="430"/>
      <c r="P414" s="430"/>
      <c r="Q414" s="430"/>
      <c r="R414" s="430"/>
      <c r="S414" s="430"/>
      <c r="T414" s="430"/>
      <c r="U414" s="430"/>
      <c r="V414" s="163"/>
      <c r="W414" s="164"/>
      <c r="X414" s="163"/>
      <c r="Y414" s="163"/>
      <c r="Z414" s="163"/>
      <c r="AA414" s="163"/>
    </row>
    <row r="415" spans="1:27" ht="20.100000000000001" hidden="1" customHeight="1">
      <c r="A415" s="172">
        <v>201074</v>
      </c>
      <c r="B415" s="248" t="s">
        <v>430</v>
      </c>
      <c r="C415" s="232" t="s">
        <v>432</v>
      </c>
      <c r="D415" s="139"/>
      <c r="E415" s="139"/>
      <c r="F415" s="158"/>
      <c r="G415" s="159"/>
      <c r="H415" s="438">
        <f t="shared" si="179"/>
        <v>0</v>
      </c>
      <c r="I415" s="160"/>
      <c r="J415" s="161"/>
      <c r="K415" s="162">
        <f t="array" ref="K415">IF(ISERROR(G415/L415),"",G415/L415)</f>
        <v>0</v>
      </c>
      <c r="L415" s="160">
        <v>4</v>
      </c>
      <c r="M415" s="140">
        <f t="shared" si="198"/>
        <v>0</v>
      </c>
      <c r="N415" s="161"/>
      <c r="O415" s="430"/>
      <c r="P415" s="430"/>
      <c r="Q415" s="430"/>
      <c r="R415" s="430"/>
      <c r="S415" s="430"/>
      <c r="T415" s="430"/>
      <c r="U415" s="430"/>
      <c r="V415" s="163"/>
      <c r="W415" s="164"/>
      <c r="X415" s="163"/>
      <c r="Y415" s="163"/>
      <c r="Z415" s="163"/>
      <c r="AA415" s="163"/>
    </row>
    <row r="416" spans="1:27" ht="20.100000000000001" hidden="1" customHeight="1">
      <c r="A416" s="172">
        <v>201075</v>
      </c>
      <c r="B416" s="248" t="s">
        <v>430</v>
      </c>
      <c r="C416" s="232" t="s">
        <v>434</v>
      </c>
      <c r="D416" s="139"/>
      <c r="E416" s="139"/>
      <c r="F416" s="158"/>
      <c r="G416" s="159"/>
      <c r="H416" s="438">
        <f t="shared" si="179"/>
        <v>0</v>
      </c>
      <c r="I416" s="160"/>
      <c r="J416" s="161"/>
      <c r="K416" s="162">
        <f t="array" ref="K416">IF(ISERROR(G416/L416),"",G416/L416)</f>
        <v>0</v>
      </c>
      <c r="L416" s="160">
        <v>4</v>
      </c>
      <c r="M416" s="140">
        <f t="shared" si="198"/>
        <v>0</v>
      </c>
      <c r="N416" s="161"/>
      <c r="O416" s="430"/>
      <c r="P416" s="430"/>
      <c r="Q416" s="430"/>
      <c r="R416" s="430"/>
      <c r="S416" s="430"/>
      <c r="T416" s="430"/>
      <c r="U416" s="430"/>
      <c r="V416" s="163"/>
      <c r="W416" s="164"/>
      <c r="X416" s="163"/>
      <c r="Y416" s="163"/>
      <c r="Z416" s="163"/>
      <c r="AA416" s="163"/>
    </row>
    <row r="417" spans="1:27" ht="20.100000000000001" hidden="1" customHeight="1">
      <c r="A417" s="172">
        <v>201076</v>
      </c>
      <c r="B417" s="248" t="s">
        <v>430</v>
      </c>
      <c r="C417" s="232" t="s">
        <v>436</v>
      </c>
      <c r="D417" s="139"/>
      <c r="E417" s="139"/>
      <c r="F417" s="158"/>
      <c r="G417" s="159"/>
      <c r="H417" s="438">
        <f t="shared" si="179"/>
        <v>0</v>
      </c>
      <c r="I417" s="160"/>
      <c r="J417" s="161"/>
      <c r="K417" s="162">
        <f t="array" ref="K417">IF(ISERROR(G417/L417),"",G417/L417)</f>
        <v>0</v>
      </c>
      <c r="L417" s="160">
        <v>4</v>
      </c>
      <c r="M417" s="140">
        <f t="shared" si="198"/>
        <v>0</v>
      </c>
      <c r="N417" s="161"/>
      <c r="O417" s="430"/>
      <c r="P417" s="430"/>
      <c r="Q417" s="430"/>
      <c r="R417" s="430"/>
      <c r="S417" s="430"/>
      <c r="T417" s="430"/>
      <c r="U417" s="430"/>
      <c r="V417" s="163"/>
      <c r="W417" s="164"/>
      <c r="X417" s="163"/>
      <c r="Y417" s="163"/>
      <c r="Z417" s="163"/>
      <c r="AA417" s="163"/>
    </row>
    <row r="418" spans="1:27" ht="20.100000000000001" hidden="1" customHeight="1">
      <c r="A418" s="172">
        <v>201071</v>
      </c>
      <c r="B418" s="174" t="s">
        <v>382</v>
      </c>
      <c r="C418" s="157" t="s">
        <v>356</v>
      </c>
      <c r="D418" s="139"/>
      <c r="E418" s="139"/>
      <c r="F418" s="158"/>
      <c r="G418" s="159"/>
      <c r="H418" s="438">
        <f t="shared" si="179"/>
        <v>0</v>
      </c>
      <c r="I418" s="160"/>
      <c r="J418" s="161"/>
      <c r="K418" s="162">
        <f t="array" ref="K418">IF(ISERROR(G418/L418),"",G418/L418)</f>
        <v>0</v>
      </c>
      <c r="L418" s="160">
        <v>4</v>
      </c>
      <c r="M418" s="140">
        <f t="shared" si="198"/>
        <v>0</v>
      </c>
      <c r="N418" s="161"/>
      <c r="O418" s="430"/>
      <c r="P418" s="430"/>
      <c r="Q418" s="430"/>
      <c r="R418" s="430"/>
      <c r="S418" s="430"/>
      <c r="T418" s="430"/>
      <c r="U418" s="430"/>
      <c r="V418" s="163"/>
      <c r="W418" s="164"/>
      <c r="X418" s="163"/>
      <c r="Y418" s="163"/>
      <c r="Z418" s="163"/>
      <c r="AA418" s="163"/>
    </row>
    <row r="419" spans="1:27" ht="20.100000000000001" hidden="1" customHeight="1">
      <c r="A419" s="172">
        <v>201072</v>
      </c>
      <c r="B419" s="174" t="s">
        <v>382</v>
      </c>
      <c r="C419" s="157" t="s">
        <v>358</v>
      </c>
      <c r="D419" s="139"/>
      <c r="E419" s="139"/>
      <c r="F419" s="158"/>
      <c r="G419" s="159"/>
      <c r="H419" s="438">
        <f t="shared" si="179"/>
        <v>0</v>
      </c>
      <c r="I419" s="160"/>
      <c r="J419" s="161"/>
      <c r="K419" s="162">
        <f t="array" ref="K419">IF(ISERROR(G419/L419),"",G419/L419)</f>
        <v>0</v>
      </c>
      <c r="L419" s="160">
        <v>4</v>
      </c>
      <c r="M419" s="140">
        <f t="shared" si="198"/>
        <v>0</v>
      </c>
      <c r="N419" s="161"/>
      <c r="O419" s="430"/>
      <c r="P419" s="430"/>
      <c r="Q419" s="430"/>
      <c r="R419" s="430"/>
      <c r="S419" s="430"/>
      <c r="T419" s="430"/>
      <c r="U419" s="430"/>
      <c r="V419" s="163"/>
      <c r="W419" s="164"/>
      <c r="X419" s="163"/>
      <c r="Y419" s="163"/>
      <c r="Z419" s="163"/>
      <c r="AA419" s="163"/>
    </row>
    <row r="420" spans="1:27" ht="20.100000000000001" hidden="1" customHeight="1">
      <c r="A420" s="172">
        <v>201073</v>
      </c>
      <c r="B420" s="174" t="s">
        <v>382</v>
      </c>
      <c r="C420" s="157" t="s">
        <v>360</v>
      </c>
      <c r="D420" s="139"/>
      <c r="E420" s="139"/>
      <c r="F420" s="158"/>
      <c r="G420" s="159"/>
      <c r="H420" s="438">
        <f t="shared" si="179"/>
        <v>0</v>
      </c>
      <c r="I420" s="160"/>
      <c r="J420" s="161"/>
      <c r="K420" s="162">
        <f t="array" ref="K420">IF(ISERROR(G420/L420),"",G420/L420)</f>
        <v>0</v>
      </c>
      <c r="L420" s="160">
        <v>4</v>
      </c>
      <c r="M420" s="140">
        <f t="shared" si="198"/>
        <v>0</v>
      </c>
      <c r="N420" s="161"/>
      <c r="O420" s="430"/>
      <c r="P420" s="430"/>
      <c r="Q420" s="430"/>
      <c r="R420" s="430"/>
      <c r="S420" s="430"/>
      <c r="T420" s="430"/>
      <c r="U420" s="430"/>
      <c r="V420" s="163"/>
      <c r="W420" s="164"/>
      <c r="X420" s="163"/>
      <c r="Y420" s="163"/>
      <c r="Z420" s="163"/>
      <c r="AA420" s="163"/>
    </row>
    <row r="421" spans="1:27" ht="20.100000000000001" hidden="1" customHeight="1">
      <c r="A421" s="476" t="s">
        <v>223</v>
      </c>
      <c r="B421" s="476"/>
      <c r="C421" s="436" t="s">
        <v>209</v>
      </c>
      <c r="D421" s="177"/>
      <c r="E421" s="177"/>
      <c r="F421" s="178"/>
      <c r="G421" s="179">
        <f>SUM(G364:G420)</f>
        <v>0</v>
      </c>
      <c r="H421" s="180">
        <f>SUM(H364:H420)</f>
        <v>0</v>
      </c>
      <c r="I421" s="180">
        <f>SUM(I364:I420)</f>
        <v>0</v>
      </c>
      <c r="J421" s="161" t="str">
        <f t="array" ref="J421">IF(ISERROR(G421/I421),"",G421/I421)</f>
        <v/>
      </c>
      <c r="K421" s="180">
        <f>SUM(K364:K420)</f>
        <v>0</v>
      </c>
      <c r="L421" s="160"/>
      <c r="M421" s="185">
        <f t="shared" ref="M421:V421" si="202">SUM(M364:M420)</f>
        <v>0</v>
      </c>
      <c r="N421" s="180">
        <f t="shared" si="202"/>
        <v>0</v>
      </c>
      <c r="O421" s="182">
        <f t="shared" si="202"/>
        <v>0</v>
      </c>
      <c r="P421" s="182">
        <f t="shared" si="202"/>
        <v>0</v>
      </c>
      <c r="Q421" s="182">
        <f t="shared" si="202"/>
        <v>0</v>
      </c>
      <c r="R421" s="182">
        <f t="shared" si="202"/>
        <v>0</v>
      </c>
      <c r="S421" s="182">
        <f t="shared" si="202"/>
        <v>0</v>
      </c>
      <c r="T421" s="182">
        <f t="shared" si="202"/>
        <v>0</v>
      </c>
      <c r="U421" s="182">
        <f t="shared" si="202"/>
        <v>0</v>
      </c>
      <c r="V421" s="183">
        <f t="shared" si="202"/>
        <v>0</v>
      </c>
      <c r="W421" s="164" t="str">
        <f t="shared" ref="W421:W428" si="203">IF(ISERROR(V421/G421),"",V421/G421)</f>
        <v/>
      </c>
      <c r="X421" s="183">
        <f>SUM(X364:X420)</f>
        <v>0</v>
      </c>
      <c r="Y421" s="183">
        <f>SUM(Y364:Y420)</f>
        <v>0</v>
      </c>
      <c r="Z421" s="183">
        <f>SUM(Z364:Z420)</f>
        <v>0</v>
      </c>
      <c r="AA421" s="183">
        <f>SUM(AA364:AA420)</f>
        <v>0</v>
      </c>
    </row>
    <row r="422" spans="1:27" ht="20.100000000000001" hidden="1" customHeight="1">
      <c r="A422" s="157">
        <v>200065</v>
      </c>
      <c r="B422" s="431" t="s">
        <v>224</v>
      </c>
      <c r="C422" s="157" t="s">
        <v>186</v>
      </c>
      <c r="D422" s="139">
        <v>5.03</v>
      </c>
      <c r="E422" s="139"/>
      <c r="F422" s="158"/>
      <c r="G422" s="159"/>
      <c r="H422" s="438">
        <f t="shared" ref="H422:H455" si="204">D422*G422</f>
        <v>0</v>
      </c>
      <c r="I422" s="160"/>
      <c r="J422" s="161" t="str">
        <f t="array" ref="J422">IF(ISERROR(G422/I422),"",G422/I422)</f>
        <v/>
      </c>
      <c r="K422" s="162">
        <f t="array" ref="K422">IF(ISERROR(G422/L422),"",G422/L422)</f>
        <v>0</v>
      </c>
      <c r="L422" s="160">
        <v>8.8000000000000007</v>
      </c>
      <c r="M422" s="140">
        <f t="shared" ref="M422:M429" si="205">IF(ISERROR(I422-K422),"",I422-K422)</f>
        <v>0</v>
      </c>
      <c r="N422" s="161">
        <f t="shared" ref="N422:N429" si="206">SUM(O422:U422)</f>
        <v>0</v>
      </c>
      <c r="O422" s="430"/>
      <c r="P422" s="430"/>
      <c r="Q422" s="430"/>
      <c r="R422" s="430"/>
      <c r="S422" s="430"/>
      <c r="T422" s="430"/>
      <c r="U422" s="430"/>
      <c r="V422" s="163">
        <f t="shared" ref="V422:V428" si="207">SUM(X422:AA422)</f>
        <v>0</v>
      </c>
      <c r="W422" s="164" t="str">
        <f t="shared" si="203"/>
        <v/>
      </c>
      <c r="X422" s="163"/>
      <c r="Y422" s="163"/>
      <c r="Z422" s="163"/>
      <c r="AA422" s="163"/>
    </row>
    <row r="423" spans="1:27" ht="20.100000000000001" hidden="1" customHeight="1">
      <c r="A423" s="157">
        <v>200067</v>
      </c>
      <c r="B423" s="431" t="s">
        <v>224</v>
      </c>
      <c r="C423" s="157" t="s">
        <v>193</v>
      </c>
      <c r="D423" s="139">
        <v>5.03</v>
      </c>
      <c r="E423" s="139"/>
      <c r="F423" s="158"/>
      <c r="G423" s="159"/>
      <c r="H423" s="438">
        <f t="shared" si="204"/>
        <v>0</v>
      </c>
      <c r="I423" s="160"/>
      <c r="J423" s="161" t="str">
        <f t="array" ref="J423">IF(ISERROR(G423/I423),"",G423/I423)</f>
        <v/>
      </c>
      <c r="K423" s="162">
        <f t="array" ref="K423">IF(ISERROR(G423/L423),"",G423/L423)</f>
        <v>0</v>
      </c>
      <c r="L423" s="160">
        <v>8.8000000000000007</v>
      </c>
      <c r="M423" s="140">
        <f t="shared" si="205"/>
        <v>0</v>
      </c>
      <c r="N423" s="161">
        <f t="shared" si="206"/>
        <v>0</v>
      </c>
      <c r="O423" s="430"/>
      <c r="P423" s="430"/>
      <c r="Q423" s="430"/>
      <c r="R423" s="430"/>
      <c r="S423" s="430"/>
      <c r="T423" s="430"/>
      <c r="U423" s="430"/>
      <c r="V423" s="163">
        <f t="shared" si="207"/>
        <v>0</v>
      </c>
      <c r="W423" s="164" t="str">
        <f t="shared" si="203"/>
        <v/>
      </c>
      <c r="X423" s="163"/>
      <c r="Y423" s="163"/>
      <c r="Z423" s="163"/>
      <c r="AA423" s="163"/>
    </row>
    <row r="424" spans="1:27" ht="20.100000000000001" hidden="1" customHeight="1">
      <c r="A424" s="157">
        <v>200068</v>
      </c>
      <c r="B424" s="431" t="s">
        <v>224</v>
      </c>
      <c r="C424" s="157" t="s">
        <v>211</v>
      </c>
      <c r="D424" s="139">
        <v>5.03</v>
      </c>
      <c r="E424" s="139"/>
      <c r="F424" s="158"/>
      <c r="G424" s="159"/>
      <c r="H424" s="438">
        <f t="shared" si="204"/>
        <v>0</v>
      </c>
      <c r="I424" s="160"/>
      <c r="J424" s="161" t="str">
        <f t="array" ref="J424">IF(ISERROR(G424/I424),"",G424/I424)</f>
        <v/>
      </c>
      <c r="K424" s="162">
        <f t="array" ref="K424">IF(ISERROR(G424/L424),"",G424/L424)</f>
        <v>0</v>
      </c>
      <c r="L424" s="160">
        <v>8.8000000000000007</v>
      </c>
      <c r="M424" s="140">
        <f t="shared" si="205"/>
        <v>0</v>
      </c>
      <c r="N424" s="161">
        <f t="shared" si="206"/>
        <v>0</v>
      </c>
      <c r="O424" s="430"/>
      <c r="P424" s="430"/>
      <c r="Q424" s="430"/>
      <c r="R424" s="430"/>
      <c r="S424" s="430"/>
      <c r="T424" s="430"/>
      <c r="U424" s="430"/>
      <c r="V424" s="163">
        <f t="shared" si="207"/>
        <v>0</v>
      </c>
      <c r="W424" s="164" t="str">
        <f t="shared" si="203"/>
        <v/>
      </c>
      <c r="X424" s="163"/>
      <c r="Y424" s="163"/>
      <c r="Z424" s="163"/>
      <c r="AA424" s="163"/>
    </row>
    <row r="425" spans="1:27" ht="20.100000000000001" hidden="1" customHeight="1">
      <c r="A425" s="186">
        <v>200064</v>
      </c>
      <c r="B425" s="187" t="s">
        <v>225</v>
      </c>
      <c r="C425" s="157" t="s">
        <v>186</v>
      </c>
      <c r="D425" s="139">
        <v>5.03</v>
      </c>
      <c r="E425" s="139"/>
      <c r="F425" s="158"/>
      <c r="G425" s="159"/>
      <c r="H425" s="438">
        <f t="shared" si="204"/>
        <v>0</v>
      </c>
      <c r="I425" s="160"/>
      <c r="J425" s="161" t="str">
        <f t="array" ref="J425">IF(ISERROR(G425/I425),"",G425/I425)</f>
        <v/>
      </c>
      <c r="K425" s="162">
        <f t="array" ref="K425">IF(ISERROR(G425/L425),"",G425/L425)</f>
        <v>0</v>
      </c>
      <c r="L425" s="160">
        <v>9.3000000000000007</v>
      </c>
      <c r="M425" s="140">
        <f t="shared" si="205"/>
        <v>0</v>
      </c>
      <c r="N425" s="161">
        <f t="shared" si="206"/>
        <v>0</v>
      </c>
      <c r="O425" s="430"/>
      <c r="P425" s="430"/>
      <c r="Q425" s="430"/>
      <c r="R425" s="430"/>
      <c r="S425" s="430"/>
      <c r="T425" s="430"/>
      <c r="U425" s="430"/>
      <c r="V425" s="163">
        <f t="shared" si="207"/>
        <v>0</v>
      </c>
      <c r="W425" s="164" t="str">
        <f t="shared" si="203"/>
        <v/>
      </c>
      <c r="X425" s="163"/>
      <c r="Y425" s="163"/>
      <c r="Z425" s="163"/>
      <c r="AA425" s="163"/>
    </row>
    <row r="426" spans="1:27" ht="20.100000000000001" hidden="1" customHeight="1">
      <c r="A426" s="186">
        <v>200058</v>
      </c>
      <c r="B426" s="187" t="s">
        <v>225</v>
      </c>
      <c r="C426" s="157" t="s">
        <v>210</v>
      </c>
      <c r="D426" s="139">
        <v>5.03</v>
      </c>
      <c r="E426" s="139"/>
      <c r="F426" s="158"/>
      <c r="G426" s="159"/>
      <c r="H426" s="438">
        <f t="shared" si="204"/>
        <v>0</v>
      </c>
      <c r="I426" s="160"/>
      <c r="J426" s="161" t="str">
        <f t="array" ref="J426">IF(ISERROR(G426/I426),"",G426/I426)</f>
        <v/>
      </c>
      <c r="K426" s="162">
        <f t="array" ref="K426">IF(ISERROR(G426/L426),"",G426/L426)</f>
        <v>0</v>
      </c>
      <c r="L426" s="160">
        <v>9.3000000000000007</v>
      </c>
      <c r="M426" s="140">
        <f t="shared" si="205"/>
        <v>0</v>
      </c>
      <c r="N426" s="161">
        <f t="shared" si="206"/>
        <v>0</v>
      </c>
      <c r="O426" s="430"/>
      <c r="P426" s="430"/>
      <c r="Q426" s="430"/>
      <c r="R426" s="430"/>
      <c r="S426" s="430"/>
      <c r="T426" s="430"/>
      <c r="U426" s="430"/>
      <c r="V426" s="163">
        <f t="shared" si="207"/>
        <v>0</v>
      </c>
      <c r="W426" s="164" t="str">
        <f t="shared" si="203"/>
        <v/>
      </c>
      <c r="X426" s="163"/>
      <c r="Y426" s="163"/>
      <c r="Z426" s="163"/>
      <c r="AA426" s="163"/>
    </row>
    <row r="427" spans="1:27" ht="20.100000000000001" hidden="1" customHeight="1">
      <c r="A427" s="186">
        <v>200061</v>
      </c>
      <c r="B427" s="187" t="s">
        <v>225</v>
      </c>
      <c r="C427" s="157" t="s">
        <v>193</v>
      </c>
      <c r="D427" s="139">
        <v>5.03</v>
      </c>
      <c r="E427" s="139"/>
      <c r="F427" s="158"/>
      <c r="G427" s="159"/>
      <c r="H427" s="438">
        <f t="shared" si="204"/>
        <v>0</v>
      </c>
      <c r="I427" s="160"/>
      <c r="J427" s="161" t="str">
        <f t="array" ref="J427">IF(ISERROR(G427/I427),"",G427/I427)</f>
        <v/>
      </c>
      <c r="K427" s="162">
        <f t="array" ref="K427">IF(ISERROR(G427/L427),"",G427/L427)</f>
        <v>0</v>
      </c>
      <c r="L427" s="160">
        <v>9.3000000000000007</v>
      </c>
      <c r="M427" s="140">
        <f t="shared" si="205"/>
        <v>0</v>
      </c>
      <c r="N427" s="161">
        <f t="shared" si="206"/>
        <v>0</v>
      </c>
      <c r="O427" s="430"/>
      <c r="P427" s="430"/>
      <c r="Q427" s="430"/>
      <c r="R427" s="430"/>
      <c r="S427" s="430"/>
      <c r="T427" s="430"/>
      <c r="U427" s="430"/>
      <c r="V427" s="163">
        <f t="shared" si="207"/>
        <v>0</v>
      </c>
      <c r="W427" s="164" t="str">
        <f t="shared" si="203"/>
        <v/>
      </c>
      <c r="X427" s="163"/>
      <c r="Y427" s="163"/>
      <c r="Z427" s="163"/>
      <c r="AA427" s="163"/>
    </row>
    <row r="428" spans="1:27" ht="20.100000000000001" hidden="1" customHeight="1">
      <c r="A428" s="186">
        <v>200060</v>
      </c>
      <c r="B428" s="187" t="s">
        <v>225</v>
      </c>
      <c r="C428" s="157" t="s">
        <v>202</v>
      </c>
      <c r="D428" s="139">
        <v>5.03</v>
      </c>
      <c r="E428" s="139"/>
      <c r="F428" s="158"/>
      <c r="G428" s="159"/>
      <c r="H428" s="438">
        <f t="shared" si="204"/>
        <v>0</v>
      </c>
      <c r="I428" s="160"/>
      <c r="J428" s="161" t="str">
        <f t="array" ref="J428">IF(ISERROR(G428/I428),"",G428/I428)</f>
        <v/>
      </c>
      <c r="K428" s="162">
        <f t="array" ref="K428">IF(ISERROR(G428/L428),"",G428/L428)</f>
        <v>0</v>
      </c>
      <c r="L428" s="160">
        <v>9.3000000000000007</v>
      </c>
      <c r="M428" s="140">
        <f t="shared" si="205"/>
        <v>0</v>
      </c>
      <c r="N428" s="161">
        <f t="shared" si="206"/>
        <v>0</v>
      </c>
      <c r="O428" s="430"/>
      <c r="P428" s="430"/>
      <c r="Q428" s="430"/>
      <c r="R428" s="430"/>
      <c r="S428" s="430"/>
      <c r="T428" s="430"/>
      <c r="U428" s="430"/>
      <c r="V428" s="163">
        <f t="shared" si="207"/>
        <v>0</v>
      </c>
      <c r="W428" s="164" t="str">
        <f t="shared" si="203"/>
        <v/>
      </c>
      <c r="X428" s="163"/>
      <c r="Y428" s="163"/>
      <c r="Z428" s="163"/>
      <c r="AA428" s="163"/>
    </row>
    <row r="429" spans="1:27" ht="20.100000000000001" hidden="1" customHeight="1">
      <c r="A429" s="186">
        <v>300389</v>
      </c>
      <c r="B429" s="187" t="s">
        <v>226</v>
      </c>
      <c r="C429" s="157" t="s">
        <v>227</v>
      </c>
      <c r="D429" s="139">
        <v>5.03</v>
      </c>
      <c r="E429" s="139"/>
      <c r="F429" s="158"/>
      <c r="G429" s="159"/>
      <c r="H429" s="438">
        <f t="shared" si="204"/>
        <v>0</v>
      </c>
      <c r="I429" s="160"/>
      <c r="J429" s="161"/>
      <c r="K429" s="162">
        <f t="array" ref="K429">IF(ISERROR(G429/L429),"",G429/L429)</f>
        <v>0</v>
      </c>
      <c r="L429" s="160">
        <v>9.3000000000000007</v>
      </c>
      <c r="M429" s="140">
        <f t="shared" si="205"/>
        <v>0</v>
      </c>
      <c r="N429" s="161">
        <f t="shared" si="206"/>
        <v>0</v>
      </c>
      <c r="O429" s="430"/>
      <c r="P429" s="430"/>
      <c r="Q429" s="430"/>
      <c r="R429" s="430"/>
      <c r="S429" s="430"/>
      <c r="T429" s="430"/>
      <c r="U429" s="430"/>
      <c r="V429" s="163"/>
      <c r="W429" s="164"/>
      <c r="X429" s="163"/>
      <c r="Y429" s="163"/>
      <c r="Z429" s="163"/>
      <c r="AA429" s="163"/>
    </row>
    <row r="430" spans="1:27" ht="20.100000000000001" hidden="1" customHeight="1">
      <c r="A430" s="186">
        <v>200556</v>
      </c>
      <c r="B430" s="187" t="s">
        <v>228</v>
      </c>
      <c r="C430" s="157" t="s">
        <v>186</v>
      </c>
      <c r="D430" s="139">
        <v>5.03</v>
      </c>
      <c r="E430" s="139"/>
      <c r="F430" s="158"/>
      <c r="G430" s="188"/>
      <c r="H430" s="438">
        <f t="shared" si="204"/>
        <v>0</v>
      </c>
      <c r="I430" s="160"/>
      <c r="J430" s="161" t="str">
        <f t="array" ref="J430">IF(ISERROR(G430/I430),"",G430/I430)</f>
        <v/>
      </c>
      <c r="K430" s="162">
        <f t="array" ref="K430">IF(ISERROR(G430/L430),"",G430/L430)</f>
        <v>0</v>
      </c>
      <c r="L430" s="160">
        <v>8</v>
      </c>
      <c r="M430" s="140">
        <f>IF(ISERROR(I430-K430),"",I430-K430)</f>
        <v>0</v>
      </c>
      <c r="N430" s="161">
        <f>SUM(O430:U430)</f>
        <v>0</v>
      </c>
      <c r="O430" s="430"/>
      <c r="P430" s="430"/>
      <c r="Q430" s="430"/>
      <c r="R430" s="430"/>
      <c r="S430" s="430"/>
      <c r="T430" s="430"/>
      <c r="U430" s="430"/>
      <c r="V430" s="163">
        <f>SUM(X430:AA430)</f>
        <v>0</v>
      </c>
      <c r="W430" s="164" t="str">
        <f>IF(ISERROR(V430/G430),"",V430/G430)</f>
        <v/>
      </c>
      <c r="X430" s="163"/>
      <c r="Y430" s="163"/>
      <c r="Z430" s="163"/>
      <c r="AA430" s="163"/>
    </row>
    <row r="431" spans="1:27" ht="20.100000000000001" hidden="1" customHeight="1">
      <c r="A431" s="186">
        <v>200557</v>
      </c>
      <c r="B431" s="187" t="s">
        <v>228</v>
      </c>
      <c r="C431" s="157" t="s">
        <v>188</v>
      </c>
      <c r="D431" s="139">
        <v>5.03</v>
      </c>
      <c r="E431" s="139"/>
      <c r="F431" s="158"/>
      <c r="G431" s="159"/>
      <c r="H431" s="438">
        <f t="shared" si="204"/>
        <v>0</v>
      </c>
      <c r="I431" s="160"/>
      <c r="J431" s="161" t="str">
        <f t="array" ref="J431">IF(ISERROR(G431/I431),"",G431/I431)</f>
        <v/>
      </c>
      <c r="K431" s="162">
        <f t="array" ref="K431">IF(ISERROR(G431/L431),"",G431/L431)</f>
        <v>0</v>
      </c>
      <c r="L431" s="160">
        <v>8</v>
      </c>
      <c r="M431" s="140">
        <f>IF(ISERROR(I431-K431),"",I431-K431)</f>
        <v>0</v>
      </c>
      <c r="N431" s="161">
        <f>SUM(O431:U431)</f>
        <v>0</v>
      </c>
      <c r="O431" s="430"/>
      <c r="P431" s="430"/>
      <c r="Q431" s="430"/>
      <c r="R431" s="430"/>
      <c r="S431" s="430"/>
      <c r="T431" s="430"/>
      <c r="U431" s="430"/>
      <c r="V431" s="163">
        <f>SUM(X431:AA431)</f>
        <v>0</v>
      </c>
      <c r="W431" s="164" t="str">
        <f>IF(ISERROR(V431/G431),"",V431/G431)</f>
        <v/>
      </c>
      <c r="X431" s="163"/>
      <c r="Y431" s="163"/>
      <c r="Z431" s="163"/>
      <c r="AA431" s="163"/>
    </row>
    <row r="432" spans="1:27" ht="20.100000000000001" hidden="1" customHeight="1">
      <c r="A432" s="186">
        <v>200558</v>
      </c>
      <c r="B432" s="187" t="s">
        <v>228</v>
      </c>
      <c r="C432" s="157" t="s">
        <v>193</v>
      </c>
      <c r="D432" s="139">
        <v>5.03</v>
      </c>
      <c r="E432" s="139"/>
      <c r="F432" s="158"/>
      <c r="G432" s="159"/>
      <c r="H432" s="438">
        <f t="shared" si="204"/>
        <v>0</v>
      </c>
      <c r="I432" s="160"/>
      <c r="J432" s="161" t="str">
        <f t="array" ref="J432">IF(ISERROR(G432/I432),"",G432/I432)</f>
        <v/>
      </c>
      <c r="K432" s="162">
        <f t="array" ref="K432">IF(ISERROR(G432/L432),"",G432/L432)</f>
        <v>0</v>
      </c>
      <c r="L432" s="160">
        <v>8</v>
      </c>
      <c r="M432" s="140">
        <f>IF(ISERROR(I432-K432),"",I432-K432)</f>
        <v>0</v>
      </c>
      <c r="N432" s="161">
        <f>SUM(O432:U432)</f>
        <v>0</v>
      </c>
      <c r="O432" s="430"/>
      <c r="P432" s="430"/>
      <c r="Q432" s="430"/>
      <c r="R432" s="430"/>
      <c r="S432" s="430"/>
      <c r="T432" s="430"/>
      <c r="U432" s="430"/>
      <c r="V432" s="163">
        <f>SUM(X432:AA432)</f>
        <v>0</v>
      </c>
      <c r="W432" s="164" t="str">
        <f>IF(ISERROR(V432/G432),"",V432/G432)</f>
        <v/>
      </c>
      <c r="X432" s="163"/>
      <c r="Y432" s="163"/>
      <c r="Z432" s="163"/>
      <c r="AA432" s="163"/>
    </row>
    <row r="433" spans="1:27" ht="20.100000000000001" hidden="1" customHeight="1">
      <c r="A433" s="186">
        <v>200559</v>
      </c>
      <c r="B433" s="187" t="s">
        <v>228</v>
      </c>
      <c r="C433" s="246" t="s">
        <v>90</v>
      </c>
      <c r="D433" s="139">
        <v>5.03</v>
      </c>
      <c r="E433" s="139"/>
      <c r="F433" s="158"/>
      <c r="G433" s="159"/>
      <c r="H433" s="438">
        <f t="shared" si="204"/>
        <v>0</v>
      </c>
      <c r="I433" s="160"/>
      <c r="J433" s="161" t="str">
        <f t="array" ref="J433">IF(ISERROR(G433/I433),"",G433/I433)</f>
        <v/>
      </c>
      <c r="K433" s="162">
        <f t="array" ref="K433">IF(ISERROR(G433/L433),"",G433/L433)</f>
        <v>0</v>
      </c>
      <c r="L433" s="160">
        <v>8</v>
      </c>
      <c r="M433" s="140">
        <f>IF(ISERROR(I433-K433),"",I433-K433)</f>
        <v>0</v>
      </c>
      <c r="N433" s="161">
        <f>SUM(O433:U433)</f>
        <v>0</v>
      </c>
      <c r="O433" s="430"/>
      <c r="P433" s="430"/>
      <c r="Q433" s="430"/>
      <c r="R433" s="430"/>
      <c r="S433" s="430"/>
      <c r="T433" s="430"/>
      <c r="U433" s="430"/>
      <c r="V433" s="163">
        <f>SUM(X433:AA433)</f>
        <v>0</v>
      </c>
      <c r="W433" s="164" t="str">
        <f>IF(ISERROR(V433/G433),"",V433/G433)</f>
        <v/>
      </c>
      <c r="X433" s="163"/>
      <c r="Y433" s="163"/>
      <c r="Z433" s="163"/>
      <c r="AA433" s="163"/>
    </row>
    <row r="434" spans="1:27" ht="20.100000000000001" hidden="1" customHeight="1">
      <c r="A434" s="186">
        <v>200556</v>
      </c>
      <c r="B434" s="187" t="s">
        <v>229</v>
      </c>
      <c r="C434" s="157" t="s">
        <v>186</v>
      </c>
      <c r="D434" s="139">
        <v>5.03</v>
      </c>
      <c r="E434" s="139"/>
      <c r="F434" s="158"/>
      <c r="G434" s="159"/>
      <c r="H434" s="438">
        <f t="shared" si="204"/>
        <v>0</v>
      </c>
      <c r="I434" s="160"/>
      <c r="J434" s="161" t="str">
        <f t="array" ref="J434">IF(ISERROR(G434/I434),"",G434/I434)</f>
        <v/>
      </c>
      <c r="K434" s="162">
        <f t="array" ref="K434">IF(ISERROR(G434/L434),"",G434/L434)</f>
        <v>0</v>
      </c>
      <c r="L434" s="160">
        <v>10</v>
      </c>
      <c r="M434" s="140">
        <f t="shared" ref="M434:M455" si="208">IF(ISERROR(I434-K434),"",I434-K434)</f>
        <v>0</v>
      </c>
      <c r="N434" s="161">
        <f t="shared" ref="N434:N449" si="209">SUM(O434:U434)</f>
        <v>0</v>
      </c>
      <c r="O434" s="430"/>
      <c r="P434" s="430"/>
      <c r="Q434" s="430"/>
      <c r="R434" s="430"/>
      <c r="S434" s="430"/>
      <c r="T434" s="430"/>
      <c r="U434" s="430"/>
      <c r="V434" s="163">
        <f t="shared" ref="V434:V437" si="210">SUM(X434:AA434)</f>
        <v>0</v>
      </c>
      <c r="W434" s="164" t="str">
        <f t="shared" ref="W434:W441" si="211">IF(ISERROR(V434/G434),"",V434/G434)</f>
        <v/>
      </c>
      <c r="X434" s="163"/>
      <c r="Y434" s="163"/>
      <c r="Z434" s="163"/>
      <c r="AA434" s="163"/>
    </row>
    <row r="435" spans="1:27" ht="20.100000000000001" hidden="1" customHeight="1">
      <c r="A435" s="186">
        <v>200557</v>
      </c>
      <c r="B435" s="187" t="s">
        <v>229</v>
      </c>
      <c r="C435" s="157" t="s">
        <v>210</v>
      </c>
      <c r="D435" s="139">
        <v>5.03</v>
      </c>
      <c r="E435" s="139"/>
      <c r="F435" s="158"/>
      <c r="G435" s="159"/>
      <c r="H435" s="438">
        <f t="shared" si="204"/>
        <v>0</v>
      </c>
      <c r="I435" s="160"/>
      <c r="J435" s="161" t="str">
        <f t="array" ref="J435">IF(ISERROR(G435/I435),"",G435/I435)</f>
        <v/>
      </c>
      <c r="K435" s="162" t="str">
        <f t="array" ref="K435">IF(ISERROR(G435/L435),"",G435/L435)</f>
        <v/>
      </c>
      <c r="L435" s="160"/>
      <c r="M435" s="140" t="str">
        <f t="shared" si="208"/>
        <v/>
      </c>
      <c r="N435" s="161">
        <f t="shared" si="209"/>
        <v>0</v>
      </c>
      <c r="O435" s="430"/>
      <c r="P435" s="430"/>
      <c r="Q435" s="430"/>
      <c r="R435" s="430"/>
      <c r="S435" s="430"/>
      <c r="T435" s="430"/>
      <c r="U435" s="430"/>
      <c r="V435" s="163">
        <f t="shared" si="210"/>
        <v>0</v>
      </c>
      <c r="W435" s="164" t="str">
        <f t="shared" si="211"/>
        <v/>
      </c>
      <c r="X435" s="163"/>
      <c r="Y435" s="163"/>
      <c r="Z435" s="163"/>
      <c r="AA435" s="163"/>
    </row>
    <row r="436" spans="1:27" ht="20.100000000000001" hidden="1" customHeight="1">
      <c r="A436" s="186">
        <v>200558</v>
      </c>
      <c r="B436" s="187" t="s">
        <v>229</v>
      </c>
      <c r="C436" s="157" t="s">
        <v>193</v>
      </c>
      <c r="D436" s="139">
        <v>5.03</v>
      </c>
      <c r="E436" s="139"/>
      <c r="F436" s="158"/>
      <c r="G436" s="159"/>
      <c r="H436" s="438">
        <f t="shared" si="204"/>
        <v>0</v>
      </c>
      <c r="I436" s="160"/>
      <c r="J436" s="161" t="str">
        <f t="array" ref="J436">IF(ISERROR(G436/I436),"",G436/I436)</f>
        <v/>
      </c>
      <c r="K436" s="162" t="str">
        <f t="array" ref="K436">IF(ISERROR(G436/L436),"",G436/L436)</f>
        <v/>
      </c>
      <c r="L436" s="160"/>
      <c r="M436" s="140" t="str">
        <f t="shared" si="208"/>
        <v/>
      </c>
      <c r="N436" s="161">
        <f t="shared" si="209"/>
        <v>0</v>
      </c>
      <c r="O436" s="430"/>
      <c r="P436" s="430"/>
      <c r="Q436" s="430"/>
      <c r="R436" s="430"/>
      <c r="S436" s="430"/>
      <c r="T436" s="430"/>
      <c r="U436" s="430"/>
      <c r="V436" s="163">
        <f t="shared" si="210"/>
        <v>0</v>
      </c>
      <c r="W436" s="164" t="str">
        <f t="shared" si="211"/>
        <v/>
      </c>
      <c r="X436" s="163"/>
      <c r="Y436" s="163"/>
      <c r="Z436" s="163"/>
      <c r="AA436" s="163"/>
    </row>
    <row r="437" spans="1:27" ht="20.100000000000001" hidden="1" customHeight="1">
      <c r="A437" s="186">
        <v>200559</v>
      </c>
      <c r="B437" s="187" t="s">
        <v>229</v>
      </c>
      <c r="C437" s="157" t="s">
        <v>202</v>
      </c>
      <c r="D437" s="139">
        <v>5.03</v>
      </c>
      <c r="E437" s="139"/>
      <c r="F437" s="158"/>
      <c r="G437" s="159"/>
      <c r="H437" s="438">
        <f t="shared" si="204"/>
        <v>0</v>
      </c>
      <c r="I437" s="160"/>
      <c r="J437" s="161" t="str">
        <f t="array" ref="J437">IF(ISERROR(G437/I437),"",G437/I437)</f>
        <v/>
      </c>
      <c r="K437" s="162" t="str">
        <f t="array" ref="K437">IF(ISERROR(G437/L437),"",G437/L437)</f>
        <v/>
      </c>
      <c r="L437" s="160"/>
      <c r="M437" s="140" t="str">
        <f t="shared" si="208"/>
        <v/>
      </c>
      <c r="N437" s="161">
        <f t="shared" si="209"/>
        <v>0</v>
      </c>
      <c r="O437" s="430"/>
      <c r="P437" s="430"/>
      <c r="Q437" s="430"/>
      <c r="R437" s="430"/>
      <c r="S437" s="430"/>
      <c r="T437" s="430"/>
      <c r="U437" s="430"/>
      <c r="V437" s="163">
        <f t="shared" si="210"/>
        <v>0</v>
      </c>
      <c r="W437" s="164" t="str">
        <f t="shared" si="211"/>
        <v/>
      </c>
      <c r="X437" s="163"/>
      <c r="Y437" s="163"/>
      <c r="Z437" s="163"/>
      <c r="AA437" s="163"/>
    </row>
    <row r="438" spans="1:27" ht="20.100000000000001" hidden="1" customHeight="1">
      <c r="A438" s="157">
        <v>200947</v>
      </c>
      <c r="B438" s="431" t="s">
        <v>231</v>
      </c>
      <c r="C438" s="157" t="s">
        <v>188</v>
      </c>
      <c r="D438" s="139">
        <v>9.36</v>
      </c>
      <c r="E438" s="139"/>
      <c r="F438" s="158"/>
      <c r="G438" s="159"/>
      <c r="H438" s="438">
        <f t="shared" si="204"/>
        <v>0</v>
      </c>
      <c r="I438" s="160"/>
      <c r="J438" s="161" t="str">
        <f t="array" ref="J438">IF(ISERROR(G438/I438),"",G438/I438)</f>
        <v/>
      </c>
      <c r="K438" s="162">
        <f t="array" ref="K438">IF(ISERROR(G438/L438),"",G438/L438)</f>
        <v>0</v>
      </c>
      <c r="L438" s="160">
        <v>6</v>
      </c>
      <c r="M438" s="140">
        <f t="shared" si="208"/>
        <v>0</v>
      </c>
      <c r="N438" s="161">
        <f t="shared" si="209"/>
        <v>0</v>
      </c>
      <c r="O438" s="430"/>
      <c r="P438" s="430"/>
      <c r="Q438" s="430"/>
      <c r="R438" s="430"/>
      <c r="S438" s="430"/>
      <c r="T438" s="430"/>
      <c r="U438" s="430"/>
      <c r="V438" s="163">
        <f t="shared" ref="V438:V441" si="212">SUM(X438:AA438)</f>
        <v>0</v>
      </c>
      <c r="W438" s="164" t="str">
        <f t="shared" si="211"/>
        <v/>
      </c>
      <c r="X438" s="163"/>
      <c r="Y438" s="163"/>
      <c r="Z438" s="163"/>
      <c r="AA438" s="163"/>
    </row>
    <row r="439" spans="1:27" ht="20.100000000000001" hidden="1" customHeight="1">
      <c r="A439" s="157">
        <v>200945</v>
      </c>
      <c r="B439" s="431" t="s">
        <v>231</v>
      </c>
      <c r="C439" s="157" t="s">
        <v>186</v>
      </c>
      <c r="D439" s="139">
        <v>9.36</v>
      </c>
      <c r="E439" s="139"/>
      <c r="F439" s="158"/>
      <c r="G439" s="159"/>
      <c r="H439" s="438">
        <f t="shared" si="204"/>
        <v>0</v>
      </c>
      <c r="I439" s="160"/>
      <c r="J439" s="161" t="str">
        <f t="array" ref="J439">IF(ISERROR(G439/I439),"",G439/I439)</f>
        <v/>
      </c>
      <c r="K439" s="162">
        <f t="array" ref="K439">IF(ISERROR(G439/L439),"",G439/L439)</f>
        <v>0</v>
      </c>
      <c r="L439" s="160">
        <v>6</v>
      </c>
      <c r="M439" s="140">
        <f t="shared" si="208"/>
        <v>0</v>
      </c>
      <c r="N439" s="161">
        <f t="shared" si="209"/>
        <v>0</v>
      </c>
      <c r="O439" s="430"/>
      <c r="P439" s="430"/>
      <c r="Q439" s="430"/>
      <c r="R439" s="430"/>
      <c r="S439" s="430"/>
      <c r="T439" s="430"/>
      <c r="U439" s="430"/>
      <c r="V439" s="163">
        <f t="shared" si="212"/>
        <v>0</v>
      </c>
      <c r="W439" s="164" t="str">
        <f t="shared" si="211"/>
        <v/>
      </c>
      <c r="X439" s="163"/>
      <c r="Y439" s="163"/>
      <c r="Z439" s="163"/>
      <c r="AA439" s="163"/>
    </row>
    <row r="440" spans="1:27" ht="20.100000000000001" hidden="1" customHeight="1">
      <c r="A440" s="157">
        <v>200946</v>
      </c>
      <c r="B440" s="431" t="s">
        <v>231</v>
      </c>
      <c r="C440" s="157" t="s">
        <v>230</v>
      </c>
      <c r="D440" s="139">
        <v>9.36</v>
      </c>
      <c r="E440" s="139"/>
      <c r="F440" s="158"/>
      <c r="G440" s="159"/>
      <c r="H440" s="438">
        <f t="shared" si="204"/>
        <v>0</v>
      </c>
      <c r="I440" s="160"/>
      <c r="J440" s="161" t="str">
        <f t="array" ref="J440">IF(ISERROR(G440/I440),"",G440/I440)</f>
        <v/>
      </c>
      <c r="K440" s="162">
        <f t="array" ref="K440">IF(ISERROR(G440/L440),"",G440/L440)</f>
        <v>0</v>
      </c>
      <c r="L440" s="160">
        <v>6</v>
      </c>
      <c r="M440" s="140">
        <f t="shared" si="208"/>
        <v>0</v>
      </c>
      <c r="N440" s="161">
        <f t="shared" si="209"/>
        <v>0</v>
      </c>
      <c r="O440" s="430"/>
      <c r="P440" s="430"/>
      <c r="Q440" s="430"/>
      <c r="R440" s="430"/>
      <c r="S440" s="430"/>
      <c r="T440" s="430"/>
      <c r="U440" s="430"/>
      <c r="V440" s="163">
        <f t="shared" si="212"/>
        <v>0</v>
      </c>
      <c r="W440" s="164" t="str">
        <f t="shared" si="211"/>
        <v/>
      </c>
      <c r="X440" s="163"/>
      <c r="Y440" s="163"/>
      <c r="Z440" s="163"/>
      <c r="AA440" s="163"/>
    </row>
    <row r="441" spans="1:27" ht="20.100000000000001" hidden="1" customHeight="1">
      <c r="A441" s="157">
        <v>200944</v>
      </c>
      <c r="B441" s="431" t="s">
        <v>231</v>
      </c>
      <c r="C441" s="157" t="s">
        <v>193</v>
      </c>
      <c r="D441" s="139">
        <v>9.36</v>
      </c>
      <c r="E441" s="139"/>
      <c r="F441" s="158"/>
      <c r="G441" s="159"/>
      <c r="H441" s="438">
        <f t="shared" si="204"/>
        <v>0</v>
      </c>
      <c r="I441" s="160"/>
      <c r="J441" s="161" t="str">
        <f t="array" ref="J441">IF(ISERROR(G441/I441),"",G441/I441)</f>
        <v/>
      </c>
      <c r="K441" s="162">
        <f t="array" ref="K441">IF(ISERROR(G441/L441),"",G441/L441)</f>
        <v>0</v>
      </c>
      <c r="L441" s="160">
        <v>6</v>
      </c>
      <c r="M441" s="140">
        <f t="shared" si="208"/>
        <v>0</v>
      </c>
      <c r="N441" s="161">
        <f t="shared" si="209"/>
        <v>0</v>
      </c>
      <c r="O441" s="430"/>
      <c r="P441" s="430"/>
      <c r="Q441" s="430"/>
      <c r="R441" s="430"/>
      <c r="S441" s="430"/>
      <c r="T441" s="430"/>
      <c r="U441" s="430"/>
      <c r="V441" s="163">
        <f t="shared" si="212"/>
        <v>0</v>
      </c>
      <c r="W441" s="164" t="str">
        <f t="shared" si="211"/>
        <v/>
      </c>
      <c r="X441" s="163"/>
      <c r="Y441" s="163"/>
      <c r="Z441" s="163"/>
      <c r="AA441" s="163"/>
    </row>
    <row r="442" spans="1:27" ht="20.100000000000001" hidden="1" customHeight="1">
      <c r="A442" s="157">
        <v>201372</v>
      </c>
      <c r="B442" s="431" t="s">
        <v>415</v>
      </c>
      <c r="C442" s="232" t="s">
        <v>417</v>
      </c>
      <c r="D442" s="139">
        <v>5</v>
      </c>
      <c r="E442" s="139"/>
      <c r="F442" s="158"/>
      <c r="G442" s="159"/>
      <c r="H442" s="438">
        <f t="shared" si="204"/>
        <v>0</v>
      </c>
      <c r="I442" s="160"/>
      <c r="J442" s="161"/>
      <c r="K442" s="162">
        <f t="array" ref="K442">IF(ISERROR(G442/L442),"",G442/L442)</f>
        <v>0</v>
      </c>
      <c r="L442" s="160">
        <v>5</v>
      </c>
      <c r="M442" s="140">
        <f t="shared" si="208"/>
        <v>0</v>
      </c>
      <c r="N442" s="161">
        <f t="shared" si="209"/>
        <v>0</v>
      </c>
      <c r="O442" s="430"/>
      <c r="P442" s="430"/>
      <c r="Q442" s="430"/>
      <c r="R442" s="430"/>
      <c r="S442" s="430"/>
      <c r="T442" s="430"/>
      <c r="U442" s="430"/>
      <c r="V442" s="163"/>
      <c r="W442" s="164"/>
      <c r="X442" s="163"/>
      <c r="Y442" s="163"/>
      <c r="Z442" s="163"/>
      <c r="AA442" s="163"/>
    </row>
    <row r="443" spans="1:27" ht="20.100000000000001" hidden="1" customHeight="1">
      <c r="A443" s="157">
        <v>201374</v>
      </c>
      <c r="B443" s="431" t="s">
        <v>415</v>
      </c>
      <c r="C443" s="232" t="s">
        <v>425</v>
      </c>
      <c r="D443" s="139">
        <v>5</v>
      </c>
      <c r="E443" s="139"/>
      <c r="F443" s="158"/>
      <c r="G443" s="159"/>
      <c r="H443" s="438">
        <f t="shared" si="204"/>
        <v>0</v>
      </c>
      <c r="I443" s="160"/>
      <c r="J443" s="161"/>
      <c r="K443" s="162">
        <f t="array" ref="K443">IF(ISERROR(G443/L443),"",G443/L443)</f>
        <v>0</v>
      </c>
      <c r="L443" s="160">
        <v>5</v>
      </c>
      <c r="M443" s="140">
        <f t="shared" si="208"/>
        <v>0</v>
      </c>
      <c r="N443" s="161">
        <f t="shared" si="209"/>
        <v>0</v>
      </c>
      <c r="O443" s="430"/>
      <c r="P443" s="430"/>
      <c r="Q443" s="430"/>
      <c r="R443" s="430"/>
      <c r="S443" s="430"/>
      <c r="T443" s="430"/>
      <c r="U443" s="430"/>
      <c r="V443" s="163"/>
      <c r="W443" s="164"/>
      <c r="X443" s="163"/>
      <c r="Y443" s="163"/>
      <c r="Z443" s="163"/>
      <c r="AA443" s="163"/>
    </row>
    <row r="444" spans="1:27" ht="20.100000000000001" hidden="1" customHeight="1">
      <c r="A444" s="157">
        <v>201373</v>
      </c>
      <c r="B444" s="431" t="s">
        <v>427</v>
      </c>
      <c r="C444" s="232" t="s">
        <v>428</v>
      </c>
      <c r="D444" s="139">
        <v>5</v>
      </c>
      <c r="E444" s="139"/>
      <c r="F444" s="158"/>
      <c r="G444" s="159"/>
      <c r="H444" s="438">
        <f t="shared" si="204"/>
        <v>0</v>
      </c>
      <c r="I444" s="160"/>
      <c r="J444" s="161"/>
      <c r="K444" s="162">
        <f t="array" ref="K444">IF(ISERROR(G444/L444),"",G444/L444)</f>
        <v>0</v>
      </c>
      <c r="L444" s="160">
        <v>5</v>
      </c>
      <c r="M444" s="140">
        <f t="shared" si="208"/>
        <v>0</v>
      </c>
      <c r="N444" s="161">
        <f t="shared" si="209"/>
        <v>0</v>
      </c>
      <c r="O444" s="430"/>
      <c r="P444" s="430"/>
      <c r="Q444" s="430"/>
      <c r="R444" s="430"/>
      <c r="S444" s="430"/>
      <c r="T444" s="430"/>
      <c r="U444" s="430"/>
      <c r="V444" s="163"/>
      <c r="W444" s="164"/>
      <c r="X444" s="163"/>
      <c r="Y444" s="163"/>
      <c r="Z444" s="163"/>
      <c r="AA444" s="163"/>
    </row>
    <row r="445" spans="1:27" ht="20.100000000000001" hidden="1" customHeight="1">
      <c r="A445" s="157">
        <v>201066</v>
      </c>
      <c r="B445" s="431" t="s">
        <v>361</v>
      </c>
      <c r="C445" s="232" t="s">
        <v>392</v>
      </c>
      <c r="D445" s="139">
        <v>5</v>
      </c>
      <c r="E445" s="139"/>
      <c r="F445" s="158"/>
      <c r="G445" s="159"/>
      <c r="H445" s="438">
        <f t="shared" si="204"/>
        <v>0</v>
      </c>
      <c r="I445" s="160"/>
      <c r="J445" s="161"/>
      <c r="K445" s="162">
        <f t="array" ref="K445">IF(ISERROR(G445/L445),"",G445/L445)</f>
        <v>0</v>
      </c>
      <c r="L445" s="160">
        <v>5</v>
      </c>
      <c r="M445" s="140">
        <f t="shared" si="208"/>
        <v>0</v>
      </c>
      <c r="N445" s="161">
        <f t="shared" si="209"/>
        <v>0</v>
      </c>
      <c r="O445" s="430"/>
      <c r="P445" s="430"/>
      <c r="Q445" s="430"/>
      <c r="R445" s="430"/>
      <c r="S445" s="430"/>
      <c r="T445" s="430"/>
      <c r="U445" s="430"/>
      <c r="V445" s="163"/>
      <c r="W445" s="164"/>
      <c r="X445" s="163"/>
      <c r="Y445" s="163"/>
      <c r="Z445" s="163"/>
      <c r="AA445" s="163"/>
    </row>
    <row r="446" spans="1:27" ht="20.100000000000001" hidden="1" customHeight="1">
      <c r="A446" s="157">
        <v>201064</v>
      </c>
      <c r="B446" s="431" t="s">
        <v>363</v>
      </c>
      <c r="C446" s="157" t="s">
        <v>365</v>
      </c>
      <c r="D446" s="139">
        <v>5</v>
      </c>
      <c r="E446" s="139"/>
      <c r="F446" s="158"/>
      <c r="G446" s="159"/>
      <c r="H446" s="438">
        <f t="shared" si="204"/>
        <v>0</v>
      </c>
      <c r="I446" s="160"/>
      <c r="J446" s="161"/>
      <c r="K446" s="162">
        <f t="array" ref="K446">IF(ISERROR(G446/L446),"",G446/L446)</f>
        <v>0</v>
      </c>
      <c r="L446" s="160">
        <v>5</v>
      </c>
      <c r="M446" s="140">
        <f t="shared" si="208"/>
        <v>0</v>
      </c>
      <c r="N446" s="161">
        <f t="shared" si="209"/>
        <v>0</v>
      </c>
      <c r="O446" s="430"/>
      <c r="P446" s="430"/>
      <c r="Q446" s="430"/>
      <c r="R446" s="430"/>
      <c r="S446" s="430"/>
      <c r="T446" s="430"/>
      <c r="U446" s="430"/>
      <c r="V446" s="163"/>
      <c r="W446" s="164"/>
      <c r="X446" s="163"/>
      <c r="Y446" s="163"/>
      <c r="Z446" s="163"/>
      <c r="AA446" s="163"/>
    </row>
    <row r="447" spans="1:27" ht="20.100000000000001" hidden="1" customHeight="1">
      <c r="A447" s="157">
        <v>201065</v>
      </c>
      <c r="B447" s="431" t="s">
        <v>363</v>
      </c>
      <c r="C447" s="157" t="s">
        <v>367</v>
      </c>
      <c r="D447" s="139">
        <v>5</v>
      </c>
      <c r="E447" s="139"/>
      <c r="F447" s="158"/>
      <c r="G447" s="159"/>
      <c r="H447" s="438">
        <f t="shared" si="204"/>
        <v>0</v>
      </c>
      <c r="I447" s="160"/>
      <c r="J447" s="161"/>
      <c r="K447" s="162">
        <f t="array" ref="K447">IF(ISERROR(G447/L447),"",G447/L447)</f>
        <v>0</v>
      </c>
      <c r="L447" s="160">
        <v>5</v>
      </c>
      <c r="M447" s="140">
        <f t="shared" si="208"/>
        <v>0</v>
      </c>
      <c r="N447" s="161">
        <f t="shared" si="209"/>
        <v>0</v>
      </c>
      <c r="O447" s="430"/>
      <c r="P447" s="430"/>
      <c r="Q447" s="430"/>
      <c r="R447" s="430"/>
      <c r="S447" s="430"/>
      <c r="T447" s="430"/>
      <c r="U447" s="430"/>
      <c r="V447" s="163"/>
      <c r="W447" s="164"/>
      <c r="X447" s="163"/>
      <c r="Y447" s="163"/>
      <c r="Z447" s="163"/>
      <c r="AA447" s="163"/>
    </row>
    <row r="448" spans="1:27" ht="20.100000000000001" hidden="1" customHeight="1">
      <c r="A448" s="186">
        <v>200088</v>
      </c>
      <c r="B448" s="187" t="s">
        <v>232</v>
      </c>
      <c r="C448" s="157" t="s">
        <v>194</v>
      </c>
      <c r="D448" s="139">
        <v>5.0599999999999996</v>
      </c>
      <c r="E448" s="139"/>
      <c r="F448" s="158"/>
      <c r="G448" s="159"/>
      <c r="H448" s="438">
        <f t="shared" si="204"/>
        <v>0</v>
      </c>
      <c r="I448" s="160"/>
      <c r="J448" s="161" t="str">
        <f t="array" ref="J448">IF(ISERROR(G448/I448),"",G448/I448)</f>
        <v/>
      </c>
      <c r="K448" s="162">
        <f t="array" ref="K448">IF(ISERROR(G448/L448),"",G448/L448)</f>
        <v>0</v>
      </c>
      <c r="L448" s="160">
        <v>15.5</v>
      </c>
      <c r="M448" s="140">
        <f t="shared" si="208"/>
        <v>0</v>
      </c>
      <c r="N448" s="161">
        <f t="shared" si="209"/>
        <v>0</v>
      </c>
      <c r="O448" s="430"/>
      <c r="P448" s="430"/>
      <c r="Q448" s="430"/>
      <c r="R448" s="430"/>
      <c r="S448" s="430"/>
      <c r="T448" s="430"/>
      <c r="U448" s="430"/>
      <c r="V448" s="163">
        <f t="shared" ref="V448:V449" si="213">SUM(X448:AA448)</f>
        <v>0</v>
      </c>
      <c r="W448" s="164" t="str">
        <f t="shared" ref="W448:W449" si="214">IF(ISERROR(V448/G448),"",V448/G448)</f>
        <v/>
      </c>
      <c r="X448" s="163"/>
      <c r="Y448" s="163"/>
      <c r="Z448" s="163"/>
      <c r="AA448" s="163"/>
    </row>
    <row r="449" spans="1:27" ht="20.100000000000001" hidden="1" customHeight="1">
      <c r="A449" s="186">
        <v>200089</v>
      </c>
      <c r="B449" s="187" t="s">
        <v>232</v>
      </c>
      <c r="C449" s="157" t="s">
        <v>210</v>
      </c>
      <c r="D449" s="139">
        <v>5.0599999999999996</v>
      </c>
      <c r="E449" s="139"/>
      <c r="F449" s="158"/>
      <c r="G449" s="159"/>
      <c r="H449" s="438">
        <f t="shared" si="204"/>
        <v>0</v>
      </c>
      <c r="I449" s="160"/>
      <c r="J449" s="161" t="str">
        <f t="array" ref="J449">IF(ISERROR(G449/I449),"",G449/I449)</f>
        <v/>
      </c>
      <c r="K449" s="162">
        <f t="array" ref="K449">IF(ISERROR(G449/L449),"",G449/L449)</f>
        <v>0</v>
      </c>
      <c r="L449" s="160">
        <v>15.5</v>
      </c>
      <c r="M449" s="140">
        <f t="shared" si="208"/>
        <v>0</v>
      </c>
      <c r="N449" s="161">
        <f t="shared" si="209"/>
        <v>0</v>
      </c>
      <c r="O449" s="430"/>
      <c r="P449" s="430"/>
      <c r="Q449" s="430"/>
      <c r="R449" s="430"/>
      <c r="S449" s="430"/>
      <c r="T449" s="430"/>
      <c r="U449" s="430"/>
      <c r="V449" s="163">
        <f t="shared" si="213"/>
        <v>0</v>
      </c>
      <c r="W449" s="164" t="str">
        <f t="shared" si="214"/>
        <v/>
      </c>
      <c r="X449" s="163"/>
      <c r="Y449" s="163"/>
      <c r="Z449" s="163"/>
      <c r="AA449" s="163"/>
    </row>
    <row r="450" spans="1:27" ht="20.100000000000001" hidden="1" customHeight="1">
      <c r="A450" s="186">
        <v>2001383</v>
      </c>
      <c r="B450" s="187" t="s">
        <v>446</v>
      </c>
      <c r="C450" s="232" t="s">
        <v>73</v>
      </c>
      <c r="D450" s="139"/>
      <c r="E450" s="139"/>
      <c r="F450" s="158"/>
      <c r="G450" s="159"/>
      <c r="H450" s="438">
        <f t="shared" si="204"/>
        <v>0</v>
      </c>
      <c r="I450" s="160"/>
      <c r="J450" s="161"/>
      <c r="K450" s="162">
        <f t="array" ref="K450">IF(ISERROR(G450/L450),"",G450/L450)</f>
        <v>0</v>
      </c>
      <c r="L450" s="160">
        <v>24</v>
      </c>
      <c r="M450" s="140">
        <f t="shared" si="208"/>
        <v>0</v>
      </c>
      <c r="N450" s="161"/>
      <c r="O450" s="430"/>
      <c r="P450" s="430"/>
      <c r="Q450" s="430"/>
      <c r="R450" s="430"/>
      <c r="S450" s="430"/>
      <c r="T450" s="430"/>
      <c r="U450" s="430"/>
      <c r="V450" s="163"/>
      <c r="W450" s="164"/>
      <c r="X450" s="163"/>
      <c r="Y450" s="163"/>
      <c r="Z450" s="163"/>
      <c r="AA450" s="163"/>
    </row>
    <row r="451" spans="1:27" ht="20.100000000000001" hidden="1" customHeight="1">
      <c r="A451" s="186">
        <v>2001384</v>
      </c>
      <c r="B451" s="187" t="s">
        <v>446</v>
      </c>
      <c r="C451" s="232" t="s">
        <v>60</v>
      </c>
      <c r="D451" s="139"/>
      <c r="E451" s="139"/>
      <c r="F451" s="158"/>
      <c r="G451" s="159"/>
      <c r="H451" s="438">
        <f t="shared" si="204"/>
        <v>0</v>
      </c>
      <c r="I451" s="160"/>
      <c r="J451" s="161"/>
      <c r="K451" s="162">
        <f t="array" ref="K451">IF(ISERROR(G451/L451),"",G451/L451)</f>
        <v>0</v>
      </c>
      <c r="L451" s="160">
        <v>24</v>
      </c>
      <c r="M451" s="140">
        <f t="shared" si="208"/>
        <v>0</v>
      </c>
      <c r="N451" s="161"/>
      <c r="O451" s="430"/>
      <c r="P451" s="430"/>
      <c r="Q451" s="430"/>
      <c r="R451" s="430"/>
      <c r="S451" s="430"/>
      <c r="T451" s="430"/>
      <c r="U451" s="430"/>
      <c r="V451" s="163"/>
      <c r="W451" s="164"/>
      <c r="X451" s="163"/>
      <c r="Y451" s="163"/>
      <c r="Z451" s="163"/>
      <c r="AA451" s="163"/>
    </row>
    <row r="452" spans="1:27" ht="20.100000000000001" hidden="1" customHeight="1">
      <c r="A452" s="186">
        <v>2001385</v>
      </c>
      <c r="B452" s="187" t="s">
        <v>446</v>
      </c>
      <c r="C452" s="232" t="s">
        <v>449</v>
      </c>
      <c r="D452" s="139"/>
      <c r="E452" s="139"/>
      <c r="F452" s="158"/>
      <c r="G452" s="159"/>
      <c r="H452" s="438">
        <f t="shared" si="204"/>
        <v>0</v>
      </c>
      <c r="I452" s="160"/>
      <c r="J452" s="161"/>
      <c r="K452" s="162">
        <f t="array" ref="K452">IF(ISERROR(G452/L452),"",G452/L452)</f>
        <v>0</v>
      </c>
      <c r="L452" s="160">
        <v>24</v>
      </c>
      <c r="M452" s="140">
        <f t="shared" si="208"/>
        <v>0</v>
      </c>
      <c r="N452" s="161"/>
      <c r="O452" s="430"/>
      <c r="P452" s="430"/>
      <c r="Q452" s="430"/>
      <c r="R452" s="430"/>
      <c r="S452" s="430"/>
      <c r="T452" s="430"/>
      <c r="U452" s="430"/>
      <c r="V452" s="163"/>
      <c r="W452" s="164"/>
      <c r="X452" s="163"/>
      <c r="Y452" s="163"/>
      <c r="Z452" s="163"/>
      <c r="AA452" s="163"/>
    </row>
    <row r="453" spans="1:27" ht="20.100000000000001" hidden="1" customHeight="1">
      <c r="A453" s="186">
        <v>200121</v>
      </c>
      <c r="B453" s="187" t="s">
        <v>233</v>
      </c>
      <c r="C453" s="157" t="s">
        <v>211</v>
      </c>
      <c r="D453" s="139">
        <v>5.07</v>
      </c>
      <c r="E453" s="139"/>
      <c r="F453" s="158"/>
      <c r="G453" s="159"/>
      <c r="H453" s="438">
        <f t="shared" si="204"/>
        <v>0</v>
      </c>
      <c r="I453" s="160"/>
      <c r="J453" s="161" t="str">
        <f t="array" ref="J453">IF(ISERROR(G453/I453),"",G453/I453)</f>
        <v/>
      </c>
      <c r="K453" s="162">
        <f t="array" ref="K453">IF(ISERROR(G453/L453),"",G453/L453)</f>
        <v>0</v>
      </c>
      <c r="L453" s="160">
        <v>9</v>
      </c>
      <c r="M453" s="140">
        <f t="shared" si="208"/>
        <v>0</v>
      </c>
      <c r="N453" s="161">
        <f t="shared" ref="N453:N455" si="215">SUM(O453:U453)</f>
        <v>0</v>
      </c>
      <c r="O453" s="430"/>
      <c r="P453" s="430"/>
      <c r="Q453" s="430"/>
      <c r="R453" s="430"/>
      <c r="S453" s="430"/>
      <c r="T453" s="430"/>
      <c r="U453" s="430"/>
      <c r="V453" s="163">
        <f t="shared" ref="V453:V455" si="216">SUM(X453:AA453)</f>
        <v>0</v>
      </c>
      <c r="W453" s="164" t="str">
        <f t="shared" ref="W453:W477" si="217">IF(ISERROR(V453/G453),"",V453/G453)</f>
        <v/>
      </c>
      <c r="X453" s="163"/>
      <c r="Y453" s="163"/>
      <c r="Z453" s="163"/>
      <c r="AA453" s="163"/>
    </row>
    <row r="454" spans="1:27" ht="20.100000000000001" hidden="1" customHeight="1">
      <c r="A454" s="186">
        <v>200164</v>
      </c>
      <c r="B454" s="187" t="s">
        <v>233</v>
      </c>
      <c r="C454" s="157" t="s">
        <v>186</v>
      </c>
      <c r="D454" s="139">
        <v>5.07</v>
      </c>
      <c r="E454" s="139"/>
      <c r="F454" s="158"/>
      <c r="G454" s="159"/>
      <c r="H454" s="438">
        <f t="shared" si="204"/>
        <v>0</v>
      </c>
      <c r="I454" s="160"/>
      <c r="J454" s="161" t="str">
        <f t="array" ref="J454">IF(ISERROR(G454/I454),"",G454/I454)</f>
        <v/>
      </c>
      <c r="K454" s="162">
        <f t="array" ref="K454">IF(ISERROR(G454/L454),"",G454/L454)</f>
        <v>0</v>
      </c>
      <c r="L454" s="160">
        <v>9</v>
      </c>
      <c r="M454" s="140">
        <f t="shared" si="208"/>
        <v>0</v>
      </c>
      <c r="N454" s="161">
        <f t="shared" si="215"/>
        <v>0</v>
      </c>
      <c r="O454" s="430"/>
      <c r="P454" s="430"/>
      <c r="Q454" s="430"/>
      <c r="R454" s="430"/>
      <c r="S454" s="430"/>
      <c r="T454" s="430"/>
      <c r="U454" s="430"/>
      <c r="V454" s="163">
        <f t="shared" si="216"/>
        <v>0</v>
      </c>
      <c r="W454" s="164" t="str">
        <f t="shared" si="217"/>
        <v/>
      </c>
      <c r="X454" s="163"/>
      <c r="Y454" s="163"/>
      <c r="Z454" s="163"/>
      <c r="AA454" s="163"/>
    </row>
    <row r="455" spans="1:27" ht="20.100000000000001" hidden="1" customHeight="1">
      <c r="A455" s="186">
        <v>200165</v>
      </c>
      <c r="B455" s="187" t="s">
        <v>233</v>
      </c>
      <c r="C455" s="157" t="s">
        <v>193</v>
      </c>
      <c r="D455" s="139">
        <v>5.0599999999999996</v>
      </c>
      <c r="E455" s="139"/>
      <c r="F455" s="189"/>
      <c r="G455" s="159"/>
      <c r="H455" s="438">
        <f t="shared" si="204"/>
        <v>0</v>
      </c>
      <c r="I455" s="160"/>
      <c r="J455" s="161" t="str">
        <f t="array" ref="J455">IF(ISERROR(G455/I455),"",G455/I455)</f>
        <v/>
      </c>
      <c r="K455" s="438">
        <f t="array" ref="K455">IF(ISERROR(G455/L455),"",G455/L455)</f>
        <v>0</v>
      </c>
      <c r="L455" s="160">
        <v>9</v>
      </c>
      <c r="M455" s="140">
        <f t="shared" si="208"/>
        <v>0</v>
      </c>
      <c r="N455" s="161">
        <f t="shared" si="215"/>
        <v>0</v>
      </c>
      <c r="O455" s="430"/>
      <c r="P455" s="430"/>
      <c r="Q455" s="430"/>
      <c r="R455" s="430"/>
      <c r="S455" s="430"/>
      <c r="T455" s="430"/>
      <c r="U455" s="430"/>
      <c r="V455" s="163">
        <f t="shared" si="216"/>
        <v>0</v>
      </c>
      <c r="W455" s="164" t="str">
        <f t="shared" si="217"/>
        <v/>
      </c>
      <c r="X455" s="163"/>
      <c r="Y455" s="163"/>
      <c r="Z455" s="163"/>
      <c r="AA455" s="163"/>
    </row>
    <row r="456" spans="1:27" ht="20.100000000000001" hidden="1" customHeight="1">
      <c r="A456" s="465" t="s">
        <v>234</v>
      </c>
      <c r="B456" s="466"/>
      <c r="C456" s="436" t="s">
        <v>209</v>
      </c>
      <c r="D456" s="177"/>
      <c r="E456" s="177"/>
      <c r="F456" s="178"/>
      <c r="G456" s="179">
        <f>SUM(G422:G455)</f>
        <v>0</v>
      </c>
      <c r="H456" s="180">
        <f>SUM(H422:H455)</f>
        <v>0</v>
      </c>
      <c r="I456" s="180">
        <f>SUM(I422:I455)</f>
        <v>0</v>
      </c>
      <c r="J456" s="161" t="str">
        <f t="array" ref="J456">IF(ISERROR(G456/I456),"",G456/I456)</f>
        <v/>
      </c>
      <c r="K456" s="180">
        <f>SUM(K422:K455)</f>
        <v>0</v>
      </c>
      <c r="L456" s="181"/>
      <c r="M456" s="185">
        <f t="shared" ref="M456:V456" si="218">SUM(M422:M455)</f>
        <v>0</v>
      </c>
      <c r="N456" s="180">
        <f t="shared" si="218"/>
        <v>0</v>
      </c>
      <c r="O456" s="182">
        <f t="shared" si="218"/>
        <v>0</v>
      </c>
      <c r="P456" s="182">
        <f t="shared" si="218"/>
        <v>0</v>
      </c>
      <c r="Q456" s="182">
        <f t="shared" si="218"/>
        <v>0</v>
      </c>
      <c r="R456" s="182">
        <f t="shared" si="218"/>
        <v>0</v>
      </c>
      <c r="S456" s="182">
        <f t="shared" si="218"/>
        <v>0</v>
      </c>
      <c r="T456" s="182">
        <f t="shared" si="218"/>
        <v>0</v>
      </c>
      <c r="U456" s="182">
        <f t="shared" si="218"/>
        <v>0</v>
      </c>
      <c r="V456" s="183">
        <f t="shared" si="218"/>
        <v>0</v>
      </c>
      <c r="W456" s="164" t="str">
        <f t="shared" si="217"/>
        <v/>
      </c>
      <c r="X456" s="183">
        <f>SUM(X422:X455)</f>
        <v>0</v>
      </c>
      <c r="Y456" s="183">
        <f>SUM(Y422:Y455)</f>
        <v>0</v>
      </c>
      <c r="Z456" s="183">
        <f>SUM(Z422:Z455)</f>
        <v>0</v>
      </c>
      <c r="AA456" s="183">
        <f>SUM(AA422:AA455)</f>
        <v>0</v>
      </c>
    </row>
    <row r="457" spans="1:27" ht="20.100000000000001" hidden="1" customHeight="1">
      <c r="A457" s="157">
        <v>200036</v>
      </c>
      <c r="B457" s="166" t="s">
        <v>235</v>
      </c>
      <c r="C457" s="157" t="s">
        <v>236</v>
      </c>
      <c r="D457" s="139">
        <v>5.03</v>
      </c>
      <c r="E457" s="139"/>
      <c r="F457" s="158"/>
      <c r="G457" s="159"/>
      <c r="H457" s="438">
        <f t="shared" ref="H457:H471" si="219">D457*G457</f>
        <v>0</v>
      </c>
      <c r="I457" s="160"/>
      <c r="J457" s="161" t="str">
        <f t="array" ref="J457">IF(ISERROR(G457/I457),"",G457/I457)</f>
        <v/>
      </c>
      <c r="K457" s="162">
        <f t="array" ref="K457">IF(ISERROR(G457/L457),"",G457/L457)</f>
        <v>0</v>
      </c>
      <c r="L457" s="160">
        <v>25</v>
      </c>
      <c r="M457" s="140">
        <f t="shared" ref="M457:M471" si="220">IF(ISERROR(I457-K457),"",I457-K457)</f>
        <v>0</v>
      </c>
      <c r="N457" s="161">
        <f t="shared" ref="N457:N471" si="221">SUM(O457:U457)</f>
        <v>0</v>
      </c>
      <c r="O457" s="430"/>
      <c r="P457" s="430"/>
      <c r="Q457" s="430"/>
      <c r="R457" s="430"/>
      <c r="S457" s="430"/>
      <c r="T457" s="430"/>
      <c r="U457" s="430"/>
      <c r="V457" s="163">
        <f t="shared" ref="V457:V471" si="222">SUM(X457:AA457)</f>
        <v>0</v>
      </c>
      <c r="W457" s="164" t="str">
        <f t="shared" si="217"/>
        <v/>
      </c>
      <c r="X457" s="163"/>
      <c r="Y457" s="163"/>
      <c r="Z457" s="163"/>
      <c r="AA457" s="163"/>
    </row>
    <row r="458" spans="1:27" ht="20.100000000000001" hidden="1" customHeight="1">
      <c r="A458" s="157">
        <v>200037</v>
      </c>
      <c r="B458" s="166" t="s">
        <v>235</v>
      </c>
      <c r="C458" s="157" t="s">
        <v>211</v>
      </c>
      <c r="D458" s="139">
        <v>5.03</v>
      </c>
      <c r="E458" s="139"/>
      <c r="F458" s="158"/>
      <c r="G458" s="159"/>
      <c r="H458" s="438">
        <f t="shared" si="219"/>
        <v>0</v>
      </c>
      <c r="I458" s="160"/>
      <c r="J458" s="161" t="str">
        <f t="array" ref="J458">IF(ISERROR(G458/I458),"",G458/I458)</f>
        <v/>
      </c>
      <c r="K458" s="162">
        <f t="array" ref="K458">IF(ISERROR(G458/L458),"",G458/L458)</f>
        <v>0</v>
      </c>
      <c r="L458" s="160">
        <v>25</v>
      </c>
      <c r="M458" s="140">
        <f t="shared" si="220"/>
        <v>0</v>
      </c>
      <c r="N458" s="161">
        <f t="shared" si="221"/>
        <v>0</v>
      </c>
      <c r="O458" s="430"/>
      <c r="P458" s="430"/>
      <c r="Q458" s="430"/>
      <c r="R458" s="430"/>
      <c r="S458" s="430"/>
      <c r="T458" s="430"/>
      <c r="U458" s="430"/>
      <c r="V458" s="163">
        <f t="shared" si="222"/>
        <v>0</v>
      </c>
      <c r="W458" s="164" t="str">
        <f t="shared" si="217"/>
        <v/>
      </c>
      <c r="X458" s="163"/>
      <c r="Y458" s="163"/>
      <c r="Z458" s="163"/>
      <c r="AA458" s="163"/>
    </row>
    <row r="459" spans="1:27" ht="20.100000000000001" hidden="1" customHeight="1">
      <c r="A459" s="165">
        <v>200074</v>
      </c>
      <c r="B459" s="166" t="s">
        <v>191</v>
      </c>
      <c r="C459" s="157" t="s">
        <v>201</v>
      </c>
      <c r="D459" s="139">
        <v>5.04</v>
      </c>
      <c r="E459" s="139"/>
      <c r="F459" s="158"/>
      <c r="G459" s="159"/>
      <c r="H459" s="438">
        <f t="shared" si="219"/>
        <v>0</v>
      </c>
      <c r="I459" s="160"/>
      <c r="J459" s="161" t="str">
        <f t="array" ref="J459">IF(ISERROR(G459/I459),"",G459/I459)</f>
        <v/>
      </c>
      <c r="K459" s="162">
        <f t="array" ref="K459">IF(ISERROR(G459/L459),"",G459/L459)</f>
        <v>0</v>
      </c>
      <c r="L459" s="160">
        <v>20</v>
      </c>
      <c r="M459" s="140">
        <f t="shared" si="220"/>
        <v>0</v>
      </c>
      <c r="N459" s="161">
        <f t="shared" si="221"/>
        <v>0</v>
      </c>
      <c r="O459" s="430"/>
      <c r="P459" s="430"/>
      <c r="Q459" s="430"/>
      <c r="R459" s="430"/>
      <c r="S459" s="430"/>
      <c r="T459" s="430"/>
      <c r="U459" s="430"/>
      <c r="V459" s="163">
        <f t="shared" si="222"/>
        <v>0</v>
      </c>
      <c r="W459" s="164" t="str">
        <f t="shared" si="217"/>
        <v/>
      </c>
      <c r="X459" s="163"/>
      <c r="Y459" s="163"/>
      <c r="Z459" s="163"/>
      <c r="AA459" s="163"/>
    </row>
    <row r="460" spans="1:27" ht="20.100000000000001" hidden="1" customHeight="1">
      <c r="A460" s="172">
        <v>200904</v>
      </c>
      <c r="B460" s="174" t="s">
        <v>237</v>
      </c>
      <c r="C460" s="157" t="s">
        <v>219</v>
      </c>
      <c r="D460" s="139">
        <v>5.03</v>
      </c>
      <c r="E460" s="139"/>
      <c r="F460" s="158"/>
      <c r="G460" s="159"/>
      <c r="H460" s="438">
        <f t="shared" si="219"/>
        <v>0</v>
      </c>
      <c r="I460" s="160"/>
      <c r="J460" s="161" t="str">
        <f t="array" ref="J460">IF(ISERROR(G460/I460),"",G460/I460)</f>
        <v/>
      </c>
      <c r="K460" s="162">
        <f t="array" ref="K460">IF(ISERROR(G460/L460),"",G460/L460)</f>
        <v>0</v>
      </c>
      <c r="L460" s="160">
        <v>4</v>
      </c>
      <c r="M460" s="140">
        <f t="shared" si="220"/>
        <v>0</v>
      </c>
      <c r="N460" s="161">
        <f t="shared" si="221"/>
        <v>0</v>
      </c>
      <c r="O460" s="430"/>
      <c r="P460" s="430"/>
      <c r="Q460" s="430"/>
      <c r="R460" s="430"/>
      <c r="S460" s="430"/>
      <c r="T460" s="430"/>
      <c r="U460" s="430"/>
      <c r="V460" s="163">
        <f t="shared" si="222"/>
        <v>0</v>
      </c>
      <c r="W460" s="164" t="str">
        <f t="shared" si="217"/>
        <v/>
      </c>
      <c r="X460" s="163"/>
      <c r="Y460" s="163"/>
      <c r="Z460" s="163"/>
      <c r="AA460" s="163"/>
    </row>
    <row r="461" spans="1:27" ht="20.100000000000001" hidden="1" customHeight="1">
      <c r="A461" s="172">
        <v>200905</v>
      </c>
      <c r="B461" s="174" t="s">
        <v>237</v>
      </c>
      <c r="C461" s="434" t="s">
        <v>210</v>
      </c>
      <c r="D461" s="139">
        <v>5.03</v>
      </c>
      <c r="E461" s="139"/>
      <c r="F461" s="158"/>
      <c r="G461" s="159"/>
      <c r="H461" s="438">
        <f t="shared" si="219"/>
        <v>0</v>
      </c>
      <c r="I461" s="160"/>
      <c r="J461" s="161" t="str">
        <f t="array" ref="J461">IF(ISERROR(G461/I461),"",G461/I461)</f>
        <v/>
      </c>
      <c r="K461" s="162">
        <f t="array" ref="K461">IF(ISERROR(G461/L461),"",G461/L461)</f>
        <v>0</v>
      </c>
      <c r="L461" s="160">
        <v>4</v>
      </c>
      <c r="M461" s="140">
        <f t="shared" si="220"/>
        <v>0</v>
      </c>
      <c r="N461" s="161">
        <f t="shared" si="221"/>
        <v>0</v>
      </c>
      <c r="O461" s="430"/>
      <c r="P461" s="430"/>
      <c r="Q461" s="430"/>
      <c r="R461" s="430"/>
      <c r="S461" s="430"/>
      <c r="T461" s="430"/>
      <c r="U461" s="430"/>
      <c r="V461" s="163">
        <f t="shared" si="222"/>
        <v>0</v>
      </c>
      <c r="W461" s="164" t="str">
        <f t="shared" si="217"/>
        <v/>
      </c>
      <c r="X461" s="163"/>
      <c r="Y461" s="163"/>
      <c r="Z461" s="163"/>
      <c r="AA461" s="163"/>
    </row>
    <row r="462" spans="1:27" ht="20.100000000000001" hidden="1" customHeight="1">
      <c r="A462" s="172">
        <v>200906</v>
      </c>
      <c r="B462" s="174" t="s">
        <v>237</v>
      </c>
      <c r="C462" s="157" t="s">
        <v>206</v>
      </c>
      <c r="D462" s="139">
        <v>5.03</v>
      </c>
      <c r="E462" s="139"/>
      <c r="F462" s="158"/>
      <c r="G462" s="159"/>
      <c r="H462" s="438">
        <f t="shared" si="219"/>
        <v>0</v>
      </c>
      <c r="I462" s="160"/>
      <c r="J462" s="161" t="str">
        <f t="array" ref="J462">IF(ISERROR(G462/I462),"",G462/I462)</f>
        <v/>
      </c>
      <c r="K462" s="162">
        <f t="array" ref="K462">IF(ISERROR(G462/L462),"",G462/L462)</f>
        <v>0</v>
      </c>
      <c r="L462" s="160">
        <v>4</v>
      </c>
      <c r="M462" s="140">
        <f t="shared" si="220"/>
        <v>0</v>
      </c>
      <c r="N462" s="161">
        <f t="shared" si="221"/>
        <v>0</v>
      </c>
      <c r="O462" s="430"/>
      <c r="P462" s="430"/>
      <c r="Q462" s="430"/>
      <c r="R462" s="430"/>
      <c r="S462" s="430"/>
      <c r="T462" s="430"/>
      <c r="U462" s="430"/>
      <c r="V462" s="163">
        <f t="shared" si="222"/>
        <v>0</v>
      </c>
      <c r="W462" s="164" t="str">
        <f t="shared" si="217"/>
        <v/>
      </c>
      <c r="X462" s="163"/>
      <c r="Y462" s="163"/>
      <c r="Z462" s="163"/>
      <c r="AA462" s="163"/>
    </row>
    <row r="463" spans="1:27" ht="20.100000000000001" hidden="1" customHeight="1">
      <c r="A463" s="172">
        <v>200907</v>
      </c>
      <c r="B463" s="174" t="s">
        <v>237</v>
      </c>
      <c r="C463" s="157" t="s">
        <v>193</v>
      </c>
      <c r="D463" s="139">
        <v>5.03</v>
      </c>
      <c r="E463" s="139"/>
      <c r="F463" s="158"/>
      <c r="G463" s="159"/>
      <c r="H463" s="438">
        <f t="shared" si="219"/>
        <v>0</v>
      </c>
      <c r="I463" s="160"/>
      <c r="J463" s="161" t="str">
        <f t="array" ref="J463">IF(ISERROR(G463/I463),"",G463/I463)</f>
        <v/>
      </c>
      <c r="K463" s="162">
        <f t="array" ref="K463">IF(ISERROR(G463/L463),"",G463/L463)</f>
        <v>0</v>
      </c>
      <c r="L463" s="160">
        <v>4</v>
      </c>
      <c r="M463" s="140">
        <f t="shared" si="220"/>
        <v>0</v>
      </c>
      <c r="N463" s="161">
        <f t="shared" si="221"/>
        <v>0</v>
      </c>
      <c r="O463" s="430"/>
      <c r="P463" s="430"/>
      <c r="Q463" s="430"/>
      <c r="R463" s="430"/>
      <c r="S463" s="430"/>
      <c r="T463" s="430"/>
      <c r="U463" s="430"/>
      <c r="V463" s="163">
        <f t="shared" si="222"/>
        <v>0</v>
      </c>
      <c r="W463" s="164" t="str">
        <f t="shared" si="217"/>
        <v/>
      </c>
      <c r="X463" s="163"/>
      <c r="Y463" s="163"/>
      <c r="Z463" s="163"/>
      <c r="AA463" s="163"/>
    </row>
    <row r="464" spans="1:27" ht="20.100000000000001" hidden="1" customHeight="1">
      <c r="A464" s="172">
        <v>200908</v>
      </c>
      <c r="B464" s="174" t="s">
        <v>237</v>
      </c>
      <c r="C464" s="434" t="s">
        <v>238</v>
      </c>
      <c r="D464" s="139">
        <v>5.03</v>
      </c>
      <c r="E464" s="139"/>
      <c r="F464" s="158"/>
      <c r="G464" s="159"/>
      <c r="H464" s="438">
        <f t="shared" si="219"/>
        <v>0</v>
      </c>
      <c r="I464" s="160"/>
      <c r="J464" s="161" t="str">
        <f t="array" ref="J464">IF(ISERROR(G464/I464),"",G464/I464)</f>
        <v/>
      </c>
      <c r="K464" s="162">
        <f t="array" ref="K464">IF(ISERROR(G464/L464),"",G464/L464)</f>
        <v>0</v>
      </c>
      <c r="L464" s="160">
        <v>4</v>
      </c>
      <c r="M464" s="140">
        <f t="shared" si="220"/>
        <v>0</v>
      </c>
      <c r="N464" s="161">
        <f t="shared" si="221"/>
        <v>0</v>
      </c>
      <c r="O464" s="430"/>
      <c r="P464" s="430"/>
      <c r="Q464" s="430"/>
      <c r="R464" s="430"/>
      <c r="S464" s="430"/>
      <c r="T464" s="430"/>
      <c r="U464" s="430"/>
      <c r="V464" s="163">
        <f t="shared" si="222"/>
        <v>0</v>
      </c>
      <c r="W464" s="164" t="str">
        <f t="shared" si="217"/>
        <v/>
      </c>
      <c r="X464" s="163"/>
      <c r="Y464" s="163"/>
      <c r="Z464" s="163"/>
      <c r="AA464" s="163"/>
    </row>
    <row r="465" spans="1:27" ht="20.100000000000001" hidden="1" customHeight="1">
      <c r="A465" s="172">
        <v>200904</v>
      </c>
      <c r="B465" s="174" t="s">
        <v>239</v>
      </c>
      <c r="C465" s="434" t="s">
        <v>219</v>
      </c>
      <c r="D465" s="139">
        <v>5.03</v>
      </c>
      <c r="E465" s="139"/>
      <c r="F465" s="158"/>
      <c r="G465" s="159"/>
      <c r="H465" s="438">
        <f t="shared" si="219"/>
        <v>0</v>
      </c>
      <c r="I465" s="160"/>
      <c r="J465" s="161" t="str">
        <f t="array" ref="J465">IF(ISERROR(G465/I465),"",G465/I465)</f>
        <v/>
      </c>
      <c r="K465" s="162" t="str">
        <f t="array" ref="K465">IF(ISERROR(G465/L465),"",G465/L465)</f>
        <v/>
      </c>
      <c r="L465" s="160"/>
      <c r="M465" s="140" t="str">
        <f t="shared" si="220"/>
        <v/>
      </c>
      <c r="N465" s="161">
        <f t="shared" si="221"/>
        <v>0</v>
      </c>
      <c r="O465" s="430"/>
      <c r="P465" s="430"/>
      <c r="Q465" s="430"/>
      <c r="R465" s="430"/>
      <c r="S465" s="430"/>
      <c r="T465" s="430"/>
      <c r="U465" s="430"/>
      <c r="V465" s="163">
        <f t="shared" si="222"/>
        <v>0</v>
      </c>
      <c r="W465" s="164" t="str">
        <f t="shared" si="217"/>
        <v/>
      </c>
      <c r="X465" s="163"/>
      <c r="Y465" s="163"/>
      <c r="Z465" s="163"/>
      <c r="AA465" s="163"/>
    </row>
    <row r="466" spans="1:27" ht="20.100000000000001" hidden="1" customHeight="1">
      <c r="A466" s="172">
        <v>200905</v>
      </c>
      <c r="B466" s="174" t="s">
        <v>239</v>
      </c>
      <c r="C466" s="434" t="s">
        <v>210</v>
      </c>
      <c r="D466" s="139">
        <v>5.03</v>
      </c>
      <c r="E466" s="139"/>
      <c r="F466" s="158"/>
      <c r="G466" s="159"/>
      <c r="H466" s="438">
        <f t="shared" si="219"/>
        <v>0</v>
      </c>
      <c r="I466" s="160"/>
      <c r="J466" s="161" t="str">
        <f t="array" ref="J466">IF(ISERROR(G466/I466),"",G466/I466)</f>
        <v/>
      </c>
      <c r="K466" s="162" t="str">
        <f t="array" ref="K466">IF(ISERROR(G466/L466),"",G466/L466)</f>
        <v/>
      </c>
      <c r="L466" s="160"/>
      <c r="M466" s="140" t="str">
        <f t="shared" si="220"/>
        <v/>
      </c>
      <c r="N466" s="161">
        <f t="shared" si="221"/>
        <v>0</v>
      </c>
      <c r="O466" s="430"/>
      <c r="P466" s="430"/>
      <c r="Q466" s="430"/>
      <c r="R466" s="430"/>
      <c r="S466" s="430"/>
      <c r="T466" s="430"/>
      <c r="U466" s="430"/>
      <c r="V466" s="163">
        <f t="shared" si="222"/>
        <v>0</v>
      </c>
      <c r="W466" s="164" t="str">
        <f t="shared" si="217"/>
        <v/>
      </c>
      <c r="X466" s="163"/>
      <c r="Y466" s="163"/>
      <c r="Z466" s="163"/>
      <c r="AA466" s="163"/>
    </row>
    <row r="467" spans="1:27" ht="20.100000000000001" hidden="1" customHeight="1">
      <c r="A467" s="172">
        <v>200904</v>
      </c>
      <c r="B467" s="174" t="s">
        <v>239</v>
      </c>
      <c r="C467" s="434" t="s">
        <v>193</v>
      </c>
      <c r="D467" s="139">
        <v>5.03</v>
      </c>
      <c r="E467" s="139"/>
      <c r="F467" s="158"/>
      <c r="G467" s="159"/>
      <c r="H467" s="438">
        <f t="shared" si="219"/>
        <v>0</v>
      </c>
      <c r="I467" s="160"/>
      <c r="J467" s="161" t="str">
        <f t="array" ref="J467">IF(ISERROR(G467/I467),"",G467/I467)</f>
        <v/>
      </c>
      <c r="K467" s="162" t="str">
        <f t="array" ref="K467">IF(ISERROR(G467/L467),"",G467/L467)</f>
        <v/>
      </c>
      <c r="L467" s="160"/>
      <c r="M467" s="140" t="str">
        <f t="shared" si="220"/>
        <v/>
      </c>
      <c r="N467" s="161">
        <f t="shared" si="221"/>
        <v>0</v>
      </c>
      <c r="O467" s="430"/>
      <c r="P467" s="430"/>
      <c r="Q467" s="430"/>
      <c r="R467" s="430"/>
      <c r="S467" s="430"/>
      <c r="T467" s="430"/>
      <c r="U467" s="430"/>
      <c r="V467" s="163">
        <f t="shared" si="222"/>
        <v>0</v>
      </c>
      <c r="W467" s="164" t="str">
        <f t="shared" si="217"/>
        <v/>
      </c>
      <c r="X467" s="163"/>
      <c r="Y467" s="163"/>
      <c r="Z467" s="163"/>
      <c r="AA467" s="163"/>
    </row>
    <row r="468" spans="1:27" ht="20.100000000000001" hidden="1" customHeight="1">
      <c r="A468" s="172">
        <v>200904</v>
      </c>
      <c r="B468" s="174" t="s">
        <v>239</v>
      </c>
      <c r="C468" s="434" t="s">
        <v>238</v>
      </c>
      <c r="D468" s="139">
        <v>5.03</v>
      </c>
      <c r="E468" s="139"/>
      <c r="F468" s="158"/>
      <c r="G468" s="159"/>
      <c r="H468" s="438">
        <f t="shared" si="219"/>
        <v>0</v>
      </c>
      <c r="I468" s="160"/>
      <c r="J468" s="161" t="str">
        <f t="array" ref="J468">IF(ISERROR(G468/I468),"",G468/I468)</f>
        <v/>
      </c>
      <c r="K468" s="162" t="str">
        <f t="array" ref="K468">IF(ISERROR(G468/L468),"",G468/L468)</f>
        <v/>
      </c>
      <c r="L468" s="160"/>
      <c r="M468" s="140" t="str">
        <f t="shared" si="220"/>
        <v/>
      </c>
      <c r="N468" s="161">
        <f t="shared" si="221"/>
        <v>0</v>
      </c>
      <c r="O468" s="430"/>
      <c r="P468" s="430"/>
      <c r="Q468" s="430"/>
      <c r="R468" s="430"/>
      <c r="S468" s="430"/>
      <c r="T468" s="430"/>
      <c r="U468" s="430"/>
      <c r="V468" s="163">
        <f t="shared" si="222"/>
        <v>0</v>
      </c>
      <c r="W468" s="164" t="str">
        <f t="shared" si="217"/>
        <v/>
      </c>
      <c r="X468" s="163"/>
      <c r="Y468" s="163"/>
      <c r="Z468" s="163"/>
      <c r="AA468" s="163"/>
    </row>
    <row r="469" spans="1:27" ht="20.100000000000001" hidden="1" customHeight="1">
      <c r="A469" s="172">
        <v>200908</v>
      </c>
      <c r="B469" s="174" t="s">
        <v>239</v>
      </c>
      <c r="C469" s="434" t="s">
        <v>206</v>
      </c>
      <c r="D469" s="139">
        <v>5.03</v>
      </c>
      <c r="E469" s="139"/>
      <c r="F469" s="158"/>
      <c r="G469" s="159"/>
      <c r="H469" s="438">
        <f t="shared" si="219"/>
        <v>0</v>
      </c>
      <c r="I469" s="160"/>
      <c r="J469" s="161" t="str">
        <f t="array" ref="J469">IF(ISERROR(G469/I469),"",G469/I469)</f>
        <v/>
      </c>
      <c r="K469" s="162" t="str">
        <f t="array" ref="K469">IF(ISERROR(G469/L469),"",G469/L469)</f>
        <v/>
      </c>
      <c r="L469" s="160"/>
      <c r="M469" s="140" t="str">
        <f t="shared" si="220"/>
        <v/>
      </c>
      <c r="N469" s="161">
        <f t="shared" si="221"/>
        <v>0</v>
      </c>
      <c r="O469" s="430"/>
      <c r="P469" s="430"/>
      <c r="Q469" s="430"/>
      <c r="R469" s="430"/>
      <c r="S469" s="430"/>
      <c r="T469" s="430"/>
      <c r="U469" s="430"/>
      <c r="V469" s="163">
        <f t="shared" si="222"/>
        <v>0</v>
      </c>
      <c r="W469" s="164" t="str">
        <f t="shared" si="217"/>
        <v/>
      </c>
      <c r="X469" s="163"/>
      <c r="Y469" s="163"/>
      <c r="Z469" s="163"/>
      <c r="AA469" s="163"/>
    </row>
    <row r="470" spans="1:27" ht="20.100000000000001" hidden="1" customHeight="1">
      <c r="A470" s="165">
        <v>200096</v>
      </c>
      <c r="B470" s="166" t="s">
        <v>240</v>
      </c>
      <c r="C470" s="157" t="s">
        <v>211</v>
      </c>
      <c r="D470" s="139">
        <v>5.0599999999999996</v>
      </c>
      <c r="E470" s="139"/>
      <c r="F470" s="158"/>
      <c r="G470" s="159"/>
      <c r="H470" s="438">
        <f t="shared" si="219"/>
        <v>0</v>
      </c>
      <c r="I470" s="160"/>
      <c r="J470" s="161" t="str">
        <f t="array" ref="J470">IF(ISERROR(G470/I470),"",G470/I470)</f>
        <v/>
      </c>
      <c r="K470" s="162">
        <f t="array" ref="K470">IF(ISERROR(G470/L470),"",G470/L470)</f>
        <v>0</v>
      </c>
      <c r="L470" s="160">
        <v>25</v>
      </c>
      <c r="M470" s="140">
        <f t="shared" si="220"/>
        <v>0</v>
      </c>
      <c r="N470" s="161">
        <f t="shared" si="221"/>
        <v>0</v>
      </c>
      <c r="O470" s="430"/>
      <c r="P470" s="430"/>
      <c r="Q470" s="430"/>
      <c r="R470" s="430"/>
      <c r="S470" s="430"/>
      <c r="T470" s="430"/>
      <c r="U470" s="430"/>
      <c r="V470" s="163">
        <f t="shared" si="222"/>
        <v>0</v>
      </c>
      <c r="W470" s="164" t="str">
        <f t="shared" si="217"/>
        <v/>
      </c>
      <c r="X470" s="163"/>
      <c r="Y470" s="163"/>
      <c r="Z470" s="163"/>
      <c r="AA470" s="163"/>
    </row>
    <row r="471" spans="1:27" ht="20.100000000000001" hidden="1" customHeight="1">
      <c r="A471" s="165">
        <v>200097</v>
      </c>
      <c r="B471" s="166" t="s">
        <v>240</v>
      </c>
      <c r="C471" s="157" t="s">
        <v>236</v>
      </c>
      <c r="D471" s="139">
        <v>5.0599999999999996</v>
      </c>
      <c r="E471" s="139"/>
      <c r="F471" s="158"/>
      <c r="G471" s="159"/>
      <c r="H471" s="438">
        <f t="shared" si="219"/>
        <v>0</v>
      </c>
      <c r="I471" s="160"/>
      <c r="J471" s="161" t="str">
        <f t="array" ref="J471">IF(ISERROR(G471/I471),"",G471/I471)</f>
        <v/>
      </c>
      <c r="K471" s="162">
        <f t="array" ref="K471">IF(ISERROR(G471/L471),"",G471/L471)</f>
        <v>0</v>
      </c>
      <c r="L471" s="160">
        <v>25</v>
      </c>
      <c r="M471" s="140">
        <f t="shared" si="220"/>
        <v>0</v>
      </c>
      <c r="N471" s="161">
        <f t="shared" si="221"/>
        <v>0</v>
      </c>
      <c r="O471" s="430"/>
      <c r="P471" s="430"/>
      <c r="Q471" s="430"/>
      <c r="R471" s="430"/>
      <c r="S471" s="430"/>
      <c r="T471" s="430"/>
      <c r="U471" s="430"/>
      <c r="V471" s="163">
        <f t="shared" si="222"/>
        <v>0</v>
      </c>
      <c r="W471" s="164" t="str">
        <f t="shared" si="217"/>
        <v/>
      </c>
      <c r="X471" s="163"/>
      <c r="Y471" s="163"/>
      <c r="Z471" s="163"/>
      <c r="AA471" s="163"/>
    </row>
    <row r="472" spans="1:27" ht="20.100000000000001" hidden="1" customHeight="1">
      <c r="A472" s="465" t="s">
        <v>241</v>
      </c>
      <c r="B472" s="466"/>
      <c r="C472" s="436" t="s">
        <v>209</v>
      </c>
      <c r="D472" s="177"/>
      <c r="E472" s="177"/>
      <c r="F472" s="178"/>
      <c r="G472" s="179">
        <f>SUM(G457:G471)</f>
        <v>0</v>
      </c>
      <c r="H472" s="180">
        <f>SUM(H457:H471)</f>
        <v>0</v>
      </c>
      <c r="I472" s="180">
        <f>SUM(I457:I471)</f>
        <v>0</v>
      </c>
      <c r="J472" s="161" t="str">
        <f t="array" ref="J472">IF(ISERROR(G472/I472),"",G472/I472)</f>
        <v/>
      </c>
      <c r="K472" s="180">
        <f>SUM(K457:K471)</f>
        <v>0</v>
      </c>
      <c r="L472" s="181"/>
      <c r="M472" s="185">
        <f>SUM(M457:M471)</f>
        <v>0</v>
      </c>
      <c r="N472" s="180">
        <f>SUM(N457:N471)</f>
        <v>0</v>
      </c>
      <c r="O472" s="182">
        <f>SUM(O457:O471)</f>
        <v>0</v>
      </c>
      <c r="P472" s="182">
        <f>SUM(P457:P471)</f>
        <v>0</v>
      </c>
      <c r="Q472" s="182">
        <f>SUM(Q457:Q471)</f>
        <v>0</v>
      </c>
      <c r="R472" s="182"/>
      <c r="S472" s="182">
        <f>SUM(S457:S471)</f>
        <v>0</v>
      </c>
      <c r="T472" s="182">
        <f>SUM(T457:T471)</f>
        <v>0</v>
      </c>
      <c r="U472" s="182">
        <f>SUM(U457:U471)</f>
        <v>0</v>
      </c>
      <c r="V472" s="183">
        <f>SUM(V457:V471)</f>
        <v>0</v>
      </c>
      <c r="W472" s="164" t="str">
        <f t="shared" si="217"/>
        <v/>
      </c>
      <c r="X472" s="183">
        <f>SUM(X457:X471)</f>
        <v>0</v>
      </c>
      <c r="Y472" s="183">
        <f>SUM(Y457:Y471)</f>
        <v>0</v>
      </c>
      <c r="Z472" s="183">
        <f>SUM(Z457:Z471)</f>
        <v>0</v>
      </c>
      <c r="AA472" s="183">
        <f>SUM(AA457:AA471)</f>
        <v>0</v>
      </c>
    </row>
    <row r="473" spans="1:27" ht="20.100000000000001" hidden="1" customHeight="1">
      <c r="A473" s="165">
        <v>200544</v>
      </c>
      <c r="B473" s="166" t="s">
        <v>242</v>
      </c>
      <c r="C473" s="157" t="s">
        <v>186</v>
      </c>
      <c r="D473" s="139">
        <v>5.04</v>
      </c>
      <c r="E473" s="139"/>
      <c r="F473" s="158"/>
      <c r="G473" s="159"/>
      <c r="H473" s="438">
        <f t="shared" ref="H473:H477" si="223">D473*G473</f>
        <v>0</v>
      </c>
      <c r="I473" s="160"/>
      <c r="J473" s="161" t="str">
        <f t="array" ref="J473">IF(ISERROR(G473/I473),"",G473/I473)</f>
        <v/>
      </c>
      <c r="K473" s="162">
        <f t="array" ref="K473">IF(ISERROR(G473/L473),"",G473/L473)</f>
        <v>0</v>
      </c>
      <c r="L473" s="160">
        <v>22</v>
      </c>
      <c r="M473" s="140">
        <f t="shared" ref="M473:M477" si="224">IF(ISERROR(I473-K473),"",I473-K473)</f>
        <v>0</v>
      </c>
      <c r="N473" s="161">
        <f t="shared" ref="N473:N477" si="225">SUM(O473:U473)</f>
        <v>0</v>
      </c>
      <c r="O473" s="430"/>
      <c r="P473" s="430"/>
      <c r="Q473" s="430"/>
      <c r="R473" s="430"/>
      <c r="S473" s="430"/>
      <c r="T473" s="430"/>
      <c r="U473" s="430"/>
      <c r="V473" s="163">
        <f t="shared" ref="V473:V477" si="226">SUM(X473:AA473)</f>
        <v>0</v>
      </c>
      <c r="W473" s="164" t="str">
        <f t="shared" si="217"/>
        <v/>
      </c>
      <c r="X473" s="163"/>
      <c r="Y473" s="163"/>
      <c r="Z473" s="163"/>
      <c r="AA473" s="163"/>
    </row>
    <row r="474" spans="1:27" ht="20.100000000000001" hidden="1" customHeight="1">
      <c r="A474" s="165">
        <v>200545</v>
      </c>
      <c r="B474" s="166" t="s">
        <v>242</v>
      </c>
      <c r="C474" s="157" t="s">
        <v>193</v>
      </c>
      <c r="D474" s="139">
        <v>5.04</v>
      </c>
      <c r="E474" s="139"/>
      <c r="F474" s="158"/>
      <c r="G474" s="159"/>
      <c r="H474" s="438">
        <f t="shared" si="223"/>
        <v>0</v>
      </c>
      <c r="I474" s="160"/>
      <c r="J474" s="161" t="str">
        <f t="array" ref="J474">IF(ISERROR(G474/I474),"",G474/I474)</f>
        <v/>
      </c>
      <c r="K474" s="162">
        <f t="array" ref="K474">IF(ISERROR(G474/L474),"",G474/L474)</f>
        <v>0</v>
      </c>
      <c r="L474" s="160">
        <v>22</v>
      </c>
      <c r="M474" s="140">
        <f t="shared" si="224"/>
        <v>0</v>
      </c>
      <c r="N474" s="161">
        <f t="shared" si="225"/>
        <v>0</v>
      </c>
      <c r="O474" s="430"/>
      <c r="P474" s="430"/>
      <c r="Q474" s="430"/>
      <c r="R474" s="430"/>
      <c r="S474" s="430"/>
      <c r="T474" s="430"/>
      <c r="U474" s="430"/>
      <c r="V474" s="163">
        <f t="shared" si="226"/>
        <v>0</v>
      </c>
      <c r="W474" s="164" t="str">
        <f t="shared" si="217"/>
        <v/>
      </c>
      <c r="X474" s="163"/>
      <c r="Y474" s="163"/>
      <c r="Z474" s="163"/>
      <c r="AA474" s="163"/>
    </row>
    <row r="475" spans="1:27" ht="20.100000000000001" hidden="1" customHeight="1">
      <c r="A475" s="165">
        <v>200546</v>
      </c>
      <c r="B475" s="166" t="s">
        <v>242</v>
      </c>
      <c r="C475" s="157" t="s">
        <v>211</v>
      </c>
      <c r="D475" s="139">
        <v>5.04</v>
      </c>
      <c r="E475" s="139"/>
      <c r="F475" s="158"/>
      <c r="G475" s="159"/>
      <c r="H475" s="438">
        <f t="shared" si="223"/>
        <v>0</v>
      </c>
      <c r="I475" s="160"/>
      <c r="J475" s="161" t="str">
        <f t="array" ref="J475">IF(ISERROR(G475/I475),"",G475/I475)</f>
        <v/>
      </c>
      <c r="K475" s="162">
        <f t="array" ref="K475">IF(ISERROR(G475/L475),"",G475/L475)</f>
        <v>0</v>
      </c>
      <c r="L475" s="160">
        <v>22</v>
      </c>
      <c r="M475" s="140">
        <f t="shared" si="224"/>
        <v>0</v>
      </c>
      <c r="N475" s="161">
        <f t="shared" si="225"/>
        <v>0</v>
      </c>
      <c r="O475" s="430"/>
      <c r="P475" s="430"/>
      <c r="Q475" s="430"/>
      <c r="R475" s="430"/>
      <c r="S475" s="430"/>
      <c r="T475" s="430"/>
      <c r="U475" s="430"/>
      <c r="V475" s="163">
        <f t="shared" si="226"/>
        <v>0</v>
      </c>
      <c r="W475" s="164" t="str">
        <f t="shared" si="217"/>
        <v/>
      </c>
      <c r="X475" s="163"/>
      <c r="Y475" s="163"/>
      <c r="Z475" s="163"/>
      <c r="AA475" s="163"/>
    </row>
    <row r="476" spans="1:27" ht="20.100000000000001" hidden="1" customHeight="1">
      <c r="A476" s="165">
        <v>200547</v>
      </c>
      <c r="B476" s="166" t="s">
        <v>242</v>
      </c>
      <c r="C476" s="157" t="s">
        <v>202</v>
      </c>
      <c r="D476" s="139">
        <v>5.04</v>
      </c>
      <c r="E476" s="139"/>
      <c r="F476" s="158"/>
      <c r="G476" s="159"/>
      <c r="H476" s="438">
        <f t="shared" si="223"/>
        <v>0</v>
      </c>
      <c r="I476" s="160"/>
      <c r="J476" s="161" t="str">
        <f t="array" ref="J476">IF(ISERROR(G476/I476),"",G476/I476)</f>
        <v/>
      </c>
      <c r="K476" s="162">
        <f t="array" ref="K476">IF(ISERROR(G476/L476),"",G476/L476)</f>
        <v>0</v>
      </c>
      <c r="L476" s="160">
        <v>22</v>
      </c>
      <c r="M476" s="140">
        <f t="shared" si="224"/>
        <v>0</v>
      </c>
      <c r="N476" s="161">
        <f t="shared" si="225"/>
        <v>0</v>
      </c>
      <c r="O476" s="430"/>
      <c r="P476" s="430"/>
      <c r="Q476" s="430"/>
      <c r="R476" s="430"/>
      <c r="S476" s="430"/>
      <c r="T476" s="430"/>
      <c r="U476" s="430"/>
      <c r="V476" s="163">
        <f t="shared" si="226"/>
        <v>0</v>
      </c>
      <c r="W476" s="164" t="str">
        <f t="shared" si="217"/>
        <v/>
      </c>
      <c r="X476" s="163"/>
      <c r="Y476" s="163"/>
      <c r="Z476" s="163"/>
      <c r="AA476" s="163"/>
    </row>
    <row r="477" spans="1:27" ht="20.100000000000001" hidden="1" customHeight="1">
      <c r="A477" s="165">
        <v>200548</v>
      </c>
      <c r="B477" s="166" t="s">
        <v>242</v>
      </c>
      <c r="C477" s="157" t="s">
        <v>243</v>
      </c>
      <c r="D477" s="139">
        <v>5.04</v>
      </c>
      <c r="E477" s="139"/>
      <c r="F477" s="158"/>
      <c r="G477" s="159"/>
      <c r="H477" s="438">
        <f t="shared" si="223"/>
        <v>0</v>
      </c>
      <c r="I477" s="160"/>
      <c r="J477" s="161" t="str">
        <f t="array" ref="J477">IF(ISERROR(G477/I477),"",G477/I477)</f>
        <v/>
      </c>
      <c r="K477" s="162">
        <f t="array" ref="K477">IF(ISERROR(G477/L477),"",G477/L477)</f>
        <v>0</v>
      </c>
      <c r="L477" s="160">
        <v>22</v>
      </c>
      <c r="M477" s="140">
        <f t="shared" si="224"/>
        <v>0</v>
      </c>
      <c r="N477" s="161">
        <f t="shared" si="225"/>
        <v>0</v>
      </c>
      <c r="O477" s="430"/>
      <c r="P477" s="430"/>
      <c r="Q477" s="430"/>
      <c r="R477" s="430"/>
      <c r="S477" s="430"/>
      <c r="T477" s="430"/>
      <c r="U477" s="430"/>
      <c r="V477" s="163">
        <f t="shared" si="226"/>
        <v>0</v>
      </c>
      <c r="W477" s="164" t="str">
        <f t="shared" si="217"/>
        <v/>
      </c>
      <c r="X477" s="163"/>
      <c r="Y477" s="163"/>
      <c r="Z477" s="163"/>
      <c r="AA477" s="163"/>
    </row>
    <row r="478" spans="1:27" ht="20.100000000000001" hidden="1" customHeight="1">
      <c r="A478" s="165">
        <v>201407</v>
      </c>
      <c r="B478" s="166" t="s">
        <v>475</v>
      </c>
      <c r="C478" s="232" t="s">
        <v>477</v>
      </c>
      <c r="D478" s="139">
        <v>5.04</v>
      </c>
      <c r="E478" s="139"/>
      <c r="F478" s="158"/>
      <c r="G478" s="159"/>
      <c r="H478" s="438"/>
      <c r="I478" s="160"/>
      <c r="J478" s="161"/>
      <c r="K478" s="162"/>
      <c r="L478" s="160"/>
      <c r="M478" s="140"/>
      <c r="N478" s="161"/>
      <c r="O478" s="430"/>
      <c r="P478" s="430"/>
      <c r="Q478" s="430"/>
      <c r="R478" s="430"/>
      <c r="S478" s="430"/>
      <c r="T478" s="430"/>
      <c r="U478" s="430"/>
      <c r="V478" s="163"/>
      <c r="W478" s="164"/>
      <c r="X478" s="163"/>
      <c r="Y478" s="163"/>
      <c r="Z478" s="163"/>
      <c r="AA478" s="163"/>
    </row>
    <row r="479" spans="1:27" ht="20.100000000000001" hidden="1" customHeight="1">
      <c r="A479" s="165">
        <v>200549</v>
      </c>
      <c r="B479" s="166" t="s">
        <v>242</v>
      </c>
      <c r="C479" s="157" t="s">
        <v>188</v>
      </c>
      <c r="D479" s="139">
        <v>5.04</v>
      </c>
      <c r="E479" s="139"/>
      <c r="F479" s="158"/>
      <c r="G479" s="159"/>
      <c r="H479" s="438">
        <f t="shared" ref="H479" si="227">D479*G479</f>
        <v>0</v>
      </c>
      <c r="I479" s="160"/>
      <c r="J479" s="161" t="str">
        <f t="array" ref="J479">IF(ISERROR(G479/I479),"",G479/I479)</f>
        <v/>
      </c>
      <c r="K479" s="162">
        <f t="array" ref="K479">IF(ISERROR(G479/L479),"",G479/L479)</f>
        <v>0</v>
      </c>
      <c r="L479" s="160">
        <v>22</v>
      </c>
      <c r="M479" s="140">
        <f t="shared" ref="M479" si="228">IF(ISERROR(I479-K479),"",I479-K479)</f>
        <v>0</v>
      </c>
      <c r="N479" s="161">
        <f t="shared" ref="N479" si="229">SUM(O479:U479)</f>
        <v>0</v>
      </c>
      <c r="O479" s="430"/>
      <c r="P479" s="430"/>
      <c r="Q479" s="430"/>
      <c r="R479" s="430"/>
      <c r="S479" s="430"/>
      <c r="T479" s="430"/>
      <c r="U479" s="430"/>
      <c r="V479" s="163">
        <f t="shared" ref="V479" si="230">SUM(X479:AA479)</f>
        <v>0</v>
      </c>
      <c r="W479" s="164" t="str">
        <f t="shared" ref="W479:W484" si="231">IF(ISERROR(V479/G479),"",V479/G479)</f>
        <v/>
      </c>
      <c r="X479" s="163"/>
      <c r="Y479" s="163"/>
      <c r="Z479" s="163"/>
      <c r="AA479" s="163"/>
    </row>
    <row r="480" spans="1:27" ht="20.100000000000001" hidden="1" customHeight="1">
      <c r="A480" s="465" t="s">
        <v>244</v>
      </c>
      <c r="B480" s="466"/>
      <c r="C480" s="436" t="s">
        <v>209</v>
      </c>
      <c r="D480" s="177"/>
      <c r="E480" s="177"/>
      <c r="F480" s="178"/>
      <c r="G480" s="179">
        <f>SUM(G473:G479)</f>
        <v>0</v>
      </c>
      <c r="H480" s="180">
        <f>SUM(H473:H479)</f>
        <v>0</v>
      </c>
      <c r="I480" s="180">
        <f>SUM(I473:I479)</f>
        <v>0</v>
      </c>
      <c r="J480" s="161" t="str">
        <f t="array" ref="J480">IF(ISERROR(G480/I480),"",G480/I480)</f>
        <v/>
      </c>
      <c r="K480" s="180">
        <f>SUM(K473:K479)</f>
        <v>0</v>
      </c>
      <c r="L480" s="181"/>
      <c r="M480" s="185">
        <f>SUM(M473:M479)</f>
        <v>0</v>
      </c>
      <c r="N480" s="180">
        <f>SUM(N473:N479)</f>
        <v>0</v>
      </c>
      <c r="O480" s="182">
        <f>SUM(O473:O479)</f>
        <v>0</v>
      </c>
      <c r="P480" s="182">
        <f>SUM(P473:P479)</f>
        <v>0</v>
      </c>
      <c r="Q480" s="182">
        <f>SUM(Q473:Q479)</f>
        <v>0</v>
      </c>
      <c r="R480" s="182"/>
      <c r="S480" s="182">
        <f>SUM(S473:S479)</f>
        <v>0</v>
      </c>
      <c r="T480" s="182">
        <f>SUM(T473:T479)</f>
        <v>0</v>
      </c>
      <c r="U480" s="182">
        <f>SUM(U473:U479)</f>
        <v>0</v>
      </c>
      <c r="V480" s="183">
        <f>SUM(V473:V479)</f>
        <v>0</v>
      </c>
      <c r="W480" s="164" t="str">
        <f t="shared" si="231"/>
        <v/>
      </c>
      <c r="X480" s="183">
        <f>SUM(X473:X479)</f>
        <v>0</v>
      </c>
      <c r="Y480" s="183">
        <f>SUM(Y473:Y479)</f>
        <v>0</v>
      </c>
      <c r="Z480" s="183">
        <f>SUM(Z473:Z479)</f>
        <v>0</v>
      </c>
      <c r="AA480" s="183">
        <f>SUM(AA473:AA479)</f>
        <v>0</v>
      </c>
    </row>
    <row r="481" spans="1:27" ht="20.100000000000001" hidden="1" customHeight="1">
      <c r="A481" s="157">
        <v>200112</v>
      </c>
      <c r="B481" s="175" t="s">
        <v>245</v>
      </c>
      <c r="C481" s="429"/>
      <c r="D481" s="139">
        <v>3.65</v>
      </c>
      <c r="E481" s="139"/>
      <c r="F481" s="189"/>
      <c r="G481" s="159"/>
      <c r="H481" s="438">
        <f t="shared" ref="H481:H485" si="232">D481*G481</f>
        <v>0</v>
      </c>
      <c r="I481" s="160"/>
      <c r="J481" s="161" t="str">
        <f t="array" ref="J481">IF(ISERROR(G481/I481),"",G481/I481)</f>
        <v/>
      </c>
      <c r="K481" s="438">
        <f t="array" ref="K481">IF(ISERROR(G481/L481),"",G481/L481)</f>
        <v>0</v>
      </c>
      <c r="L481" s="160">
        <v>5</v>
      </c>
      <c r="M481" s="140">
        <f t="shared" ref="M481:M484" si="233">IF(ISERROR(I481-K481),"",I481-K481)</f>
        <v>0</v>
      </c>
      <c r="N481" s="161">
        <f t="shared" ref="N481:N484" si="234">SUM(O481:U481)</f>
        <v>0</v>
      </c>
      <c r="O481" s="430"/>
      <c r="P481" s="430"/>
      <c r="Q481" s="430"/>
      <c r="R481" s="430"/>
      <c r="S481" s="430"/>
      <c r="T481" s="430"/>
      <c r="U481" s="430"/>
      <c r="V481" s="163">
        <f t="shared" ref="V481:V484" si="235">SUM(X481:AA481)</f>
        <v>0</v>
      </c>
      <c r="W481" s="164" t="str">
        <f t="shared" si="231"/>
        <v/>
      </c>
      <c r="X481" s="163"/>
      <c r="Y481" s="163"/>
      <c r="Z481" s="163"/>
      <c r="AA481" s="163"/>
    </row>
    <row r="482" spans="1:27" ht="20.100000000000001" hidden="1" customHeight="1">
      <c r="A482" s="157">
        <v>200116</v>
      </c>
      <c r="B482" s="175" t="s">
        <v>246</v>
      </c>
      <c r="C482" s="429"/>
      <c r="D482" s="139">
        <v>6.58</v>
      </c>
      <c r="E482" s="139"/>
      <c r="F482" s="158"/>
      <c r="G482" s="159"/>
      <c r="H482" s="438">
        <f t="shared" si="232"/>
        <v>0</v>
      </c>
      <c r="I482" s="160"/>
      <c r="J482" s="161" t="str">
        <f t="array" ref="J482">IF(ISERROR(G482/I482),"",G482/I482)</f>
        <v/>
      </c>
      <c r="K482" s="162">
        <f t="array" ref="K482">IF(ISERROR(G482/L482),"",G482/L482)</f>
        <v>0</v>
      </c>
      <c r="L482" s="160">
        <v>5</v>
      </c>
      <c r="M482" s="140">
        <f t="shared" si="233"/>
        <v>0</v>
      </c>
      <c r="N482" s="161">
        <f t="shared" si="234"/>
        <v>0</v>
      </c>
      <c r="O482" s="430"/>
      <c r="P482" s="430"/>
      <c r="Q482" s="430"/>
      <c r="R482" s="430"/>
      <c r="S482" s="430"/>
      <c r="T482" s="430"/>
      <c r="U482" s="430"/>
      <c r="V482" s="163">
        <f t="shared" si="235"/>
        <v>0</v>
      </c>
      <c r="W482" s="164" t="str">
        <f t="shared" si="231"/>
        <v/>
      </c>
      <c r="X482" s="163"/>
      <c r="Y482" s="163"/>
      <c r="Z482" s="163"/>
      <c r="AA482" s="163"/>
    </row>
    <row r="483" spans="1:27" ht="20.100000000000001" hidden="1" customHeight="1">
      <c r="A483" s="157">
        <v>200120</v>
      </c>
      <c r="B483" s="175" t="s">
        <v>247</v>
      </c>
      <c r="C483" s="429"/>
      <c r="D483" s="139">
        <v>7.8</v>
      </c>
      <c r="E483" s="139"/>
      <c r="F483" s="158"/>
      <c r="G483" s="159"/>
      <c r="H483" s="438">
        <f t="shared" si="232"/>
        <v>0</v>
      </c>
      <c r="I483" s="160"/>
      <c r="J483" s="161" t="str">
        <f t="array" ref="J483">IF(ISERROR(G483/I483),"",G483/I483)</f>
        <v/>
      </c>
      <c r="K483" s="162">
        <f t="array" ref="K483">IF(ISERROR(G483/L483),"",G483/L483)</f>
        <v>0</v>
      </c>
      <c r="L483" s="160">
        <v>4.5999999999999996</v>
      </c>
      <c r="M483" s="140">
        <f t="shared" si="233"/>
        <v>0</v>
      </c>
      <c r="N483" s="161">
        <f t="shared" si="234"/>
        <v>0</v>
      </c>
      <c r="O483" s="430"/>
      <c r="P483" s="430"/>
      <c r="Q483" s="430"/>
      <c r="R483" s="430"/>
      <c r="S483" s="430"/>
      <c r="T483" s="430"/>
      <c r="U483" s="430"/>
      <c r="V483" s="163">
        <f t="shared" si="235"/>
        <v>0</v>
      </c>
      <c r="W483" s="164" t="str">
        <f t="shared" si="231"/>
        <v/>
      </c>
      <c r="X483" s="163"/>
      <c r="Y483" s="163"/>
      <c r="Z483" s="163"/>
      <c r="AA483" s="163"/>
    </row>
    <row r="484" spans="1:27" ht="20.100000000000001" hidden="1" customHeight="1">
      <c r="A484" s="157">
        <v>200528</v>
      </c>
      <c r="B484" s="175" t="s">
        <v>248</v>
      </c>
      <c r="C484" s="429"/>
      <c r="D484" s="139">
        <v>4.4000000000000004</v>
      </c>
      <c r="E484" s="139"/>
      <c r="F484" s="158"/>
      <c r="G484" s="159"/>
      <c r="H484" s="438">
        <f t="shared" si="232"/>
        <v>0</v>
      </c>
      <c r="I484" s="160"/>
      <c r="J484" s="161" t="str">
        <f t="array" ref="J484">IF(ISERROR(G484/I484),"",G484/I484)</f>
        <v/>
      </c>
      <c r="K484" s="162">
        <f t="array" ref="K484">IF(ISERROR(G484/L484),"",G484/L484)</f>
        <v>0</v>
      </c>
      <c r="L484" s="160">
        <v>5.8</v>
      </c>
      <c r="M484" s="140">
        <f t="shared" si="233"/>
        <v>0</v>
      </c>
      <c r="N484" s="161">
        <f t="shared" si="234"/>
        <v>0</v>
      </c>
      <c r="O484" s="430"/>
      <c r="P484" s="430"/>
      <c r="Q484" s="430"/>
      <c r="R484" s="430"/>
      <c r="S484" s="430"/>
      <c r="T484" s="430"/>
      <c r="U484" s="430"/>
      <c r="V484" s="163">
        <f t="shared" si="235"/>
        <v>0</v>
      </c>
      <c r="W484" s="164" t="str">
        <f t="shared" si="231"/>
        <v/>
      </c>
      <c r="X484" s="163"/>
      <c r="Y484" s="163"/>
      <c r="Z484" s="163"/>
      <c r="AA484" s="163"/>
    </row>
    <row r="485" spans="1:27" ht="20.100000000000001" hidden="1" customHeight="1">
      <c r="A485" s="157">
        <v>201067</v>
      </c>
      <c r="B485" s="175" t="s">
        <v>368</v>
      </c>
      <c r="C485" s="233" t="s">
        <v>396</v>
      </c>
      <c r="D485" s="139"/>
      <c r="E485" s="139"/>
      <c r="F485" s="158"/>
      <c r="G485" s="159"/>
      <c r="H485" s="438">
        <f t="shared" si="232"/>
        <v>0</v>
      </c>
      <c r="I485" s="160"/>
      <c r="J485" s="161"/>
      <c r="K485" s="162"/>
      <c r="L485" s="160"/>
      <c r="M485" s="140"/>
      <c r="N485" s="161"/>
      <c r="O485" s="430"/>
      <c r="P485" s="430"/>
      <c r="Q485" s="430"/>
      <c r="R485" s="430"/>
      <c r="S485" s="430"/>
      <c r="T485" s="430"/>
      <c r="U485" s="430"/>
      <c r="V485" s="163"/>
      <c r="W485" s="164"/>
      <c r="X485" s="163"/>
      <c r="Y485" s="163"/>
      <c r="Z485" s="163"/>
      <c r="AA485" s="163"/>
    </row>
    <row r="486" spans="1:27" ht="20.100000000000001" hidden="1" customHeight="1">
      <c r="A486" s="157">
        <v>201062</v>
      </c>
      <c r="B486" s="158" t="s">
        <v>379</v>
      </c>
      <c r="C486" s="429"/>
      <c r="D486" s="139"/>
      <c r="E486" s="139"/>
      <c r="F486" s="158"/>
      <c r="G486" s="159"/>
      <c r="H486" s="438"/>
      <c r="I486" s="160"/>
      <c r="J486" s="161"/>
      <c r="K486" s="162"/>
      <c r="L486" s="160">
        <v>6</v>
      </c>
      <c r="M486" s="140"/>
      <c r="N486" s="161"/>
      <c r="O486" s="430"/>
      <c r="P486" s="430"/>
      <c r="Q486" s="430"/>
      <c r="R486" s="430"/>
      <c r="S486" s="430"/>
      <c r="T486" s="430"/>
      <c r="U486" s="430"/>
      <c r="V486" s="163"/>
      <c r="W486" s="164"/>
      <c r="X486" s="163"/>
      <c r="Y486" s="163"/>
      <c r="Z486" s="163"/>
      <c r="AA486" s="163"/>
    </row>
    <row r="487" spans="1:27" ht="20.100000000000001" hidden="1" customHeight="1">
      <c r="A487" s="190">
        <v>200298</v>
      </c>
      <c r="B487" s="429" t="s">
        <v>249</v>
      </c>
      <c r="C487" s="429" t="s">
        <v>186</v>
      </c>
      <c r="D487" s="139">
        <v>6.04</v>
      </c>
      <c r="E487" s="139"/>
      <c r="F487" s="158"/>
      <c r="G487" s="159"/>
      <c r="H487" s="438">
        <f t="shared" ref="H487:H488" si="236">D487*G487</f>
        <v>0</v>
      </c>
      <c r="I487" s="160"/>
      <c r="J487" s="161" t="str">
        <f t="array" ref="J487">IF(ISERROR(G487/I487),"",G487/I487)</f>
        <v/>
      </c>
      <c r="K487" s="162">
        <f t="array" ref="K487">IF(ISERROR(G487/L487),"",G487/L487)</f>
        <v>0</v>
      </c>
      <c r="L487" s="160">
        <v>6</v>
      </c>
      <c r="M487" s="140">
        <f t="shared" ref="M487:M488" si="237">IF(ISERROR(I487-K487),"",I487-K487)</f>
        <v>0</v>
      </c>
      <c r="N487" s="161">
        <f t="shared" ref="N487:N488" si="238">SUM(O487:U487)</f>
        <v>0</v>
      </c>
      <c r="O487" s="430"/>
      <c r="P487" s="430"/>
      <c r="Q487" s="430"/>
      <c r="R487" s="430"/>
      <c r="S487" s="430"/>
      <c r="T487" s="430"/>
      <c r="U487" s="430"/>
      <c r="V487" s="163">
        <f t="shared" ref="V487:V488" si="239">SUM(X487:AA487)</f>
        <v>0</v>
      </c>
      <c r="W487" s="164" t="str">
        <f t="shared" ref="W487:W488" si="240">IF(ISERROR(V487/G487),"",V487/G487)</f>
        <v/>
      </c>
      <c r="X487" s="163"/>
      <c r="Y487" s="163"/>
      <c r="Z487" s="163"/>
      <c r="AA487" s="163"/>
    </row>
    <row r="488" spans="1:27" ht="20.100000000000001" hidden="1" customHeight="1">
      <c r="A488" s="190">
        <v>200299</v>
      </c>
      <c r="B488" s="429" t="s">
        <v>249</v>
      </c>
      <c r="C488" s="429" t="s">
        <v>193</v>
      </c>
      <c r="D488" s="139">
        <v>6.04</v>
      </c>
      <c r="E488" s="139"/>
      <c r="F488" s="158"/>
      <c r="G488" s="159"/>
      <c r="H488" s="438">
        <f t="shared" si="236"/>
        <v>0</v>
      </c>
      <c r="I488" s="160"/>
      <c r="J488" s="161" t="str">
        <f t="array" ref="J488">IF(ISERROR(G488/I488),"",G488/I488)</f>
        <v/>
      </c>
      <c r="K488" s="162">
        <f t="array" ref="K488">IF(ISERROR(G488/L488),"",G488/L488)</f>
        <v>0</v>
      </c>
      <c r="L488" s="160">
        <v>6</v>
      </c>
      <c r="M488" s="140">
        <f t="shared" si="237"/>
        <v>0</v>
      </c>
      <c r="N488" s="161">
        <f t="shared" si="238"/>
        <v>0</v>
      </c>
      <c r="O488" s="430"/>
      <c r="P488" s="430"/>
      <c r="Q488" s="430"/>
      <c r="R488" s="430"/>
      <c r="S488" s="430"/>
      <c r="T488" s="430"/>
      <c r="U488" s="430"/>
      <c r="V488" s="163">
        <f t="shared" si="239"/>
        <v>0</v>
      </c>
      <c r="W488" s="164" t="str">
        <f t="shared" si="240"/>
        <v/>
      </c>
      <c r="X488" s="163"/>
      <c r="Y488" s="163"/>
      <c r="Z488" s="163"/>
      <c r="AA488" s="163"/>
    </row>
    <row r="489" spans="1:27" ht="20.100000000000001" hidden="1" customHeight="1">
      <c r="A489" s="190">
        <v>201492</v>
      </c>
      <c r="B489" s="429" t="s">
        <v>479</v>
      </c>
      <c r="C489" s="429" t="s">
        <v>186</v>
      </c>
      <c r="D489" s="139"/>
      <c r="E489" s="139"/>
      <c r="F489" s="158"/>
      <c r="G489" s="159"/>
      <c r="H489" s="438"/>
      <c r="I489" s="160"/>
      <c r="J489" s="161"/>
      <c r="K489" s="162"/>
      <c r="L489" s="160"/>
      <c r="M489" s="140"/>
      <c r="N489" s="161"/>
      <c r="O489" s="430"/>
      <c r="P489" s="430"/>
      <c r="Q489" s="430"/>
      <c r="R489" s="430"/>
      <c r="S489" s="430"/>
      <c r="T489" s="430"/>
      <c r="U489" s="430"/>
      <c r="V489" s="163"/>
      <c r="W489" s="164"/>
      <c r="X489" s="163"/>
      <c r="Y489" s="163"/>
      <c r="Z489" s="163"/>
      <c r="AA489" s="163"/>
    </row>
    <row r="490" spans="1:27" ht="20.100000000000001" hidden="1" customHeight="1">
      <c r="A490" s="190">
        <v>201491</v>
      </c>
      <c r="B490" s="429" t="s">
        <v>479</v>
      </c>
      <c r="C490" s="429" t="s">
        <v>193</v>
      </c>
      <c r="D490" s="139"/>
      <c r="E490" s="139"/>
      <c r="F490" s="158"/>
      <c r="G490" s="159"/>
      <c r="H490" s="438"/>
      <c r="I490" s="160"/>
      <c r="J490" s="161"/>
      <c r="K490" s="162"/>
      <c r="L490" s="160"/>
      <c r="M490" s="140"/>
      <c r="N490" s="161"/>
      <c r="O490" s="430"/>
      <c r="P490" s="430"/>
      <c r="Q490" s="430"/>
      <c r="R490" s="430"/>
      <c r="S490" s="430"/>
      <c r="T490" s="430"/>
      <c r="U490" s="430"/>
      <c r="V490" s="163"/>
      <c r="W490" s="164"/>
      <c r="X490" s="163"/>
      <c r="Y490" s="163"/>
      <c r="Z490" s="163"/>
      <c r="AA490" s="163"/>
    </row>
    <row r="491" spans="1:27" ht="20.100000000000001" hidden="1" customHeight="1">
      <c r="A491" s="157">
        <v>200948</v>
      </c>
      <c r="B491" s="431" t="s">
        <v>251</v>
      </c>
      <c r="C491" s="157"/>
      <c r="D491" s="139">
        <f>78*120/1000</f>
        <v>9.36</v>
      </c>
      <c r="E491" s="139"/>
      <c r="F491" s="158"/>
      <c r="G491" s="159"/>
      <c r="H491" s="438">
        <f t="shared" ref="H491" si="241">D491*G491</f>
        <v>0</v>
      </c>
      <c r="I491" s="160"/>
      <c r="J491" s="161" t="str">
        <f t="array" ref="J491">IF(ISERROR(G491/I491),"",G491/I491)</f>
        <v/>
      </c>
      <c r="K491" s="162">
        <f t="array" ref="K491">IF(ISERROR(G491/L491),"",G491/L491)</f>
        <v>0</v>
      </c>
      <c r="L491" s="160">
        <v>7.5</v>
      </c>
      <c r="M491" s="140">
        <f t="shared" ref="M491" si="242">IF(ISERROR(I491-K491),"",I491-K491)</f>
        <v>0</v>
      </c>
      <c r="N491" s="161">
        <f t="shared" ref="N491" si="243">SUM(O491:U491)</f>
        <v>0</v>
      </c>
      <c r="O491" s="430"/>
      <c r="P491" s="430"/>
      <c r="Q491" s="430"/>
      <c r="R491" s="430"/>
      <c r="S491" s="430"/>
      <c r="T491" s="430"/>
      <c r="U491" s="430"/>
      <c r="V491" s="163">
        <f t="shared" ref="V491" si="244">SUM(X491:AA491)</f>
        <v>0</v>
      </c>
      <c r="W491" s="164" t="str">
        <f t="shared" ref="W491" si="245">IF(ISERROR(V491/G491),"",V491/G491)</f>
        <v/>
      </c>
      <c r="X491" s="163"/>
      <c r="Y491" s="163"/>
      <c r="Z491" s="163"/>
      <c r="AA491" s="163"/>
    </row>
    <row r="492" spans="1:27" ht="20.100000000000001" hidden="1" customHeight="1">
      <c r="A492" s="157">
        <v>201012</v>
      </c>
      <c r="B492" s="253" t="s">
        <v>397</v>
      </c>
      <c r="C492" s="157"/>
      <c r="D492" s="139"/>
      <c r="E492" s="139"/>
      <c r="F492" s="158"/>
      <c r="G492" s="159"/>
      <c r="H492" s="438"/>
      <c r="I492" s="160"/>
      <c r="J492" s="161"/>
      <c r="K492" s="162"/>
      <c r="L492" s="160"/>
      <c r="M492" s="140"/>
      <c r="N492" s="161"/>
      <c r="O492" s="430"/>
      <c r="P492" s="430"/>
      <c r="Q492" s="430"/>
      <c r="R492" s="430"/>
      <c r="S492" s="430"/>
      <c r="T492" s="430"/>
      <c r="U492" s="430"/>
      <c r="V492" s="163"/>
      <c r="W492" s="164"/>
      <c r="X492" s="163"/>
      <c r="Y492" s="163"/>
      <c r="Z492" s="163"/>
      <c r="AA492" s="163"/>
    </row>
    <row r="493" spans="1:27" ht="20.100000000000001" hidden="1" customHeight="1">
      <c r="A493" s="157">
        <v>201370</v>
      </c>
      <c r="B493" s="253" t="s">
        <v>450</v>
      </c>
      <c r="C493" s="157"/>
      <c r="D493" s="139"/>
      <c r="E493" s="139"/>
      <c r="F493" s="158"/>
      <c r="G493" s="159"/>
      <c r="H493" s="438"/>
      <c r="I493" s="160"/>
      <c r="J493" s="161"/>
      <c r="K493" s="162"/>
      <c r="L493" s="160"/>
      <c r="M493" s="140"/>
      <c r="N493" s="161"/>
      <c r="O493" s="430"/>
      <c r="P493" s="430"/>
      <c r="Q493" s="430"/>
      <c r="R493" s="430"/>
      <c r="S493" s="430"/>
      <c r="T493" s="430"/>
      <c r="U493" s="430"/>
      <c r="V493" s="163"/>
      <c r="W493" s="164"/>
      <c r="X493" s="163"/>
      <c r="Y493" s="163"/>
      <c r="Z493" s="163"/>
      <c r="AA493" s="163"/>
    </row>
    <row r="494" spans="1:27" ht="20.100000000000001" hidden="1" customHeight="1">
      <c r="A494" s="157">
        <v>201010</v>
      </c>
      <c r="B494" s="431" t="s">
        <v>252</v>
      </c>
      <c r="C494" s="157"/>
      <c r="D494" s="139">
        <v>4.5</v>
      </c>
      <c r="E494" s="139"/>
      <c r="F494" s="158"/>
      <c r="G494" s="159"/>
      <c r="H494" s="438"/>
      <c r="I494" s="160"/>
      <c r="J494" s="161"/>
      <c r="K494" s="162"/>
      <c r="L494" s="160"/>
      <c r="M494" s="140"/>
      <c r="N494" s="161"/>
      <c r="O494" s="430"/>
      <c r="P494" s="430"/>
      <c r="Q494" s="430"/>
      <c r="R494" s="430"/>
      <c r="S494" s="430"/>
      <c r="T494" s="430"/>
      <c r="U494" s="430"/>
      <c r="V494" s="163"/>
      <c r="W494" s="164"/>
      <c r="X494" s="163"/>
      <c r="Y494" s="163"/>
      <c r="Z494" s="163"/>
      <c r="AA494" s="163"/>
    </row>
    <row r="495" spans="1:27" ht="20.100000000000001" hidden="1" customHeight="1">
      <c r="A495" s="157">
        <v>201011</v>
      </c>
      <c r="B495" s="431" t="s">
        <v>253</v>
      </c>
      <c r="C495" s="157"/>
      <c r="D495" s="139">
        <v>4.5</v>
      </c>
      <c r="E495" s="139"/>
      <c r="F495" s="158"/>
      <c r="G495" s="159"/>
      <c r="H495" s="438"/>
      <c r="I495" s="160"/>
      <c r="J495" s="161"/>
      <c r="K495" s="162"/>
      <c r="L495" s="160"/>
      <c r="M495" s="140"/>
      <c r="N495" s="161"/>
      <c r="O495" s="430"/>
      <c r="P495" s="430"/>
      <c r="Q495" s="430"/>
      <c r="R495" s="430"/>
      <c r="S495" s="430"/>
      <c r="T495" s="430"/>
      <c r="U495" s="430"/>
      <c r="V495" s="163"/>
      <c r="W495" s="164"/>
      <c r="X495" s="163"/>
      <c r="Y495" s="163"/>
      <c r="Z495" s="163"/>
      <c r="AA495" s="163"/>
    </row>
    <row r="496" spans="1:27" ht="20.100000000000001" hidden="1" customHeight="1">
      <c r="A496" s="465" t="s">
        <v>254</v>
      </c>
      <c r="B496" s="466"/>
      <c r="C496" s="436" t="s">
        <v>209</v>
      </c>
      <c r="D496" s="177"/>
      <c r="E496" s="177"/>
      <c r="F496" s="178"/>
      <c r="G496" s="179">
        <f>SUM(G481:G495)</f>
        <v>0</v>
      </c>
      <c r="H496" s="180">
        <f>SUM(H481:H491)</f>
        <v>0</v>
      </c>
      <c r="I496" s="180">
        <f>SUM(I481:I495)</f>
        <v>0</v>
      </c>
      <c r="J496" s="161" t="str">
        <f t="array" ref="J496">IF(ISERROR(G496/I496),"",G496/I496)</f>
        <v/>
      </c>
      <c r="K496" s="180">
        <f>SUM(K481:K491)</f>
        <v>0</v>
      </c>
      <c r="L496" s="181"/>
      <c r="M496" s="185">
        <f t="shared" ref="M496:AA496" si="246">SUM(M481:M491)</f>
        <v>0</v>
      </c>
      <c r="N496" s="180">
        <f t="shared" si="246"/>
        <v>0</v>
      </c>
      <c r="O496" s="182">
        <f t="shared" si="246"/>
        <v>0</v>
      </c>
      <c r="P496" s="182">
        <f t="shared" si="246"/>
        <v>0</v>
      </c>
      <c r="Q496" s="182">
        <f t="shared" si="246"/>
        <v>0</v>
      </c>
      <c r="R496" s="182">
        <f t="shared" si="246"/>
        <v>0</v>
      </c>
      <c r="S496" s="182">
        <f t="shared" si="246"/>
        <v>0</v>
      </c>
      <c r="T496" s="182">
        <f t="shared" si="246"/>
        <v>0</v>
      </c>
      <c r="U496" s="182">
        <f t="shared" si="246"/>
        <v>0</v>
      </c>
      <c r="V496" s="183">
        <f t="shared" si="246"/>
        <v>0</v>
      </c>
      <c r="W496" s="164">
        <f t="shared" si="246"/>
        <v>0</v>
      </c>
      <c r="X496" s="183">
        <f t="shared" si="246"/>
        <v>0</v>
      </c>
      <c r="Y496" s="183">
        <f t="shared" si="246"/>
        <v>0</v>
      </c>
      <c r="Z496" s="183">
        <f t="shared" si="246"/>
        <v>0</v>
      </c>
      <c r="AA496" s="183">
        <f t="shared" si="246"/>
        <v>0</v>
      </c>
    </row>
    <row r="497" spans="1:27" ht="20.100000000000001" customHeight="1">
      <c r="A497" s="467" t="s">
        <v>256</v>
      </c>
      <c r="B497" s="468"/>
      <c r="C497" s="468"/>
      <c r="D497" s="468"/>
      <c r="E497" s="468"/>
      <c r="F497" s="469"/>
      <c r="G497" s="191">
        <f>SUM(G363,G421,G456,G472,G480,G496)</f>
        <v>0</v>
      </c>
      <c r="H497" s="191">
        <f>SUM(H363,H421,H456,H472,H480,H496)</f>
        <v>0</v>
      </c>
      <c r="I497" s="191">
        <f>SUM(I363,I421,I456,I472,I480,I496)</f>
        <v>0</v>
      </c>
      <c r="J497" s="192" t="str">
        <f t="array" ref="J497">IF(ISERROR(G497/I497),"",G497/I497)</f>
        <v/>
      </c>
      <c r="K497" s="191">
        <f>SUM(K363,K421,K456,K472,K480,K496)</f>
        <v>0</v>
      </c>
      <c r="L497" s="192" t="str">
        <f>IF(ISERROR(G497/K497),"",G497/K497)</f>
        <v/>
      </c>
      <c r="M497" s="191">
        <f t="shared" ref="M497:V497" si="247">SUM(M363,M421,M456,M472,M480,M496)</f>
        <v>0</v>
      </c>
      <c r="N497" s="191">
        <f t="shared" si="247"/>
        <v>0</v>
      </c>
      <c r="O497" s="191">
        <f t="shared" si="247"/>
        <v>0</v>
      </c>
      <c r="P497" s="191">
        <f t="shared" si="247"/>
        <v>0</v>
      </c>
      <c r="Q497" s="191">
        <f t="shared" si="247"/>
        <v>0</v>
      </c>
      <c r="R497" s="191">
        <f t="shared" si="247"/>
        <v>0</v>
      </c>
      <c r="S497" s="191">
        <f t="shared" si="247"/>
        <v>0</v>
      </c>
      <c r="T497" s="191">
        <f t="shared" si="247"/>
        <v>0</v>
      </c>
      <c r="U497" s="191">
        <f t="shared" si="247"/>
        <v>0</v>
      </c>
      <c r="V497" s="191">
        <f t="shared" si="247"/>
        <v>0</v>
      </c>
      <c r="W497" s="193" t="str">
        <f t="shared" ref="W497" si="248">IF(ISERROR(V497/G497),"",V497/G497)</f>
        <v/>
      </c>
      <c r="X497" s="191">
        <f>SUM(X363,X421,X456,X472,X480,X496)</f>
        <v>0</v>
      </c>
      <c r="Y497" s="191">
        <f>SUM(Y363,Y421,Y456,Y472,Y480,Y496)</f>
        <v>0</v>
      </c>
      <c r="Z497" s="191">
        <f>SUM(Z363,Z421,Z456,Z472,Z480,Z496)</f>
        <v>0</v>
      </c>
      <c r="AA497" s="191">
        <f>SUM(AA363,AA421,AA456,AA472,AA480,AA496)</f>
        <v>0</v>
      </c>
    </row>
    <row r="498" spans="1:27" ht="20.100000000000001" customHeight="1">
      <c r="A498" s="470" t="s">
        <v>257</v>
      </c>
      <c r="B498" s="435" t="s">
        <v>258</v>
      </c>
      <c r="C498" s="473" t="s">
        <v>259</v>
      </c>
      <c r="D498" s="474"/>
      <c r="E498" s="475" t="s">
        <v>260</v>
      </c>
      <c r="F498" s="475"/>
      <c r="G498" s="478" t="s">
        <v>261</v>
      </c>
      <c r="H498" s="478"/>
      <c r="I498" s="475" t="s">
        <v>262</v>
      </c>
      <c r="J498" s="475"/>
      <c r="K498" s="475" t="s">
        <v>263</v>
      </c>
      <c r="L498" s="475"/>
      <c r="M498" s="475" t="s">
        <v>264</v>
      </c>
      <c r="N498" s="475"/>
      <c r="O498" s="475" t="s">
        <v>265</v>
      </c>
      <c r="P498" s="478" t="s">
        <v>266</v>
      </c>
      <c r="Q498" s="478"/>
      <c r="R498" s="478" t="s">
        <v>263</v>
      </c>
      <c r="S498" s="478"/>
      <c r="T498" s="478" t="s">
        <v>267</v>
      </c>
      <c r="U498" s="478"/>
      <c r="V498" s="478" t="s">
        <v>268</v>
      </c>
      <c r="W498" s="478"/>
      <c r="X498" s="478" t="s">
        <v>263</v>
      </c>
      <c r="Y498" s="478"/>
      <c r="Z498" s="478" t="s">
        <v>267</v>
      </c>
      <c r="AA498" s="478"/>
    </row>
    <row r="499" spans="1:27" ht="20.100000000000001" customHeight="1">
      <c r="A499" s="471"/>
      <c r="B499" s="435" t="s">
        <v>269</v>
      </c>
      <c r="C499" s="473">
        <v>0</v>
      </c>
      <c r="D499" s="474"/>
      <c r="E499" s="477">
        <f>C499*11</f>
        <v>0</v>
      </c>
      <c r="F499" s="477"/>
      <c r="G499" s="478">
        <v>0</v>
      </c>
      <c r="H499" s="478"/>
      <c r="I499" s="477">
        <f>G499*11</f>
        <v>0</v>
      </c>
      <c r="J499" s="477"/>
      <c r="K499" s="477">
        <f>E499-I499</f>
        <v>0</v>
      </c>
      <c r="L499" s="477"/>
      <c r="M499" s="479" t="str">
        <f>IF(ISERROR(K499/E499),"",K499/E499)</f>
        <v/>
      </c>
      <c r="N499" s="479"/>
      <c r="O499" s="475"/>
      <c r="P499" s="478" t="s">
        <v>208</v>
      </c>
      <c r="Q499" s="478"/>
      <c r="R499" s="480">
        <f>SUM(O363:U363)</f>
        <v>0</v>
      </c>
      <c r="S499" s="480"/>
      <c r="T499" s="481" t="str">
        <f t="array" ref="T499">IF(ISERROR(R499/R506),"",R499/R506)</f>
        <v/>
      </c>
      <c r="U499" s="481"/>
      <c r="V499" s="478" t="s">
        <v>270</v>
      </c>
      <c r="W499" s="478"/>
      <c r="X499" s="482">
        <f>SUM(O363,O421,O456,O472,O480,O496)</f>
        <v>0</v>
      </c>
      <c r="Y499" s="482"/>
      <c r="Z499" s="481" t="str">
        <f t="array" ref="Z499">IF(ISERROR(X499/X506),"",X499/X506)</f>
        <v/>
      </c>
      <c r="AA499" s="481"/>
    </row>
    <row r="500" spans="1:27" ht="20.100000000000001" customHeight="1">
      <c r="A500" s="471"/>
      <c r="B500" s="435" t="s">
        <v>271</v>
      </c>
      <c r="C500" s="473">
        <v>0</v>
      </c>
      <c r="D500" s="474"/>
      <c r="E500" s="477">
        <f>C500*11</f>
        <v>0</v>
      </c>
      <c r="F500" s="477"/>
      <c r="G500" s="478">
        <v>0</v>
      </c>
      <c r="H500" s="478"/>
      <c r="I500" s="477">
        <f>G500*11</f>
        <v>0</v>
      </c>
      <c r="J500" s="477"/>
      <c r="K500" s="477">
        <f>E500-I500</f>
        <v>0</v>
      </c>
      <c r="L500" s="477"/>
      <c r="M500" s="479" t="str">
        <f>IF(ISERROR(K500/E500),"",K500/E500)</f>
        <v/>
      </c>
      <c r="N500" s="479"/>
      <c r="O500" s="475"/>
      <c r="P500" s="478" t="s">
        <v>223</v>
      </c>
      <c r="Q500" s="478"/>
      <c r="R500" s="480">
        <f>SUM(O421:U421)</f>
        <v>0</v>
      </c>
      <c r="S500" s="480"/>
      <c r="T500" s="481" t="str">
        <f>IF(ISERROR(R500/R506),"",R500/R506)</f>
        <v/>
      </c>
      <c r="U500" s="481"/>
      <c r="V500" s="478" t="s">
        <v>272</v>
      </c>
      <c r="W500" s="478"/>
      <c r="X500" s="482">
        <f>SUM(O364,O422,O457,O473,O481,O497)</f>
        <v>0</v>
      </c>
      <c r="Y500" s="482"/>
      <c r="Z500" s="481" t="str">
        <f>IF(ISERROR(X500/X506),"",X500/X506)</f>
        <v/>
      </c>
      <c r="AA500" s="481"/>
    </row>
    <row r="501" spans="1:27" ht="20.100000000000001" customHeight="1">
      <c r="A501" s="471"/>
      <c r="B501" s="435" t="s">
        <v>273</v>
      </c>
      <c r="C501" s="473">
        <v>0</v>
      </c>
      <c r="D501" s="474"/>
      <c r="E501" s="477">
        <f>C501*11</f>
        <v>0</v>
      </c>
      <c r="F501" s="477"/>
      <c r="G501" s="478">
        <v>0</v>
      </c>
      <c r="H501" s="478"/>
      <c r="I501" s="477">
        <f>G501*11</f>
        <v>0</v>
      </c>
      <c r="J501" s="477"/>
      <c r="K501" s="477">
        <f>E501-I501</f>
        <v>0</v>
      </c>
      <c r="L501" s="477"/>
      <c r="M501" s="479" t="str">
        <f>IF(ISERROR(K501/E501),"",K501/E501)</f>
        <v/>
      </c>
      <c r="N501" s="479"/>
      <c r="O501" s="475"/>
      <c r="P501" s="478" t="s">
        <v>234</v>
      </c>
      <c r="Q501" s="478"/>
      <c r="R501" s="480">
        <f>SUM(O456:U456)</f>
        <v>0</v>
      </c>
      <c r="S501" s="480"/>
      <c r="T501" s="481" t="str">
        <f>IF(ISERROR(R501/R506),"",R501/R506)</f>
        <v/>
      </c>
      <c r="U501" s="481"/>
      <c r="V501" s="478" t="s">
        <v>274</v>
      </c>
      <c r="W501" s="478"/>
      <c r="X501" s="482">
        <f>SUM(O366,O423,O458,O474,O482,O498)</f>
        <v>0</v>
      </c>
      <c r="Y501" s="482"/>
      <c r="Z501" s="481" t="str">
        <f>IF(ISERROR(X501/X506),"",X501/X506)</f>
        <v/>
      </c>
      <c r="AA501" s="481"/>
    </row>
    <row r="502" spans="1:27" ht="20.100000000000001" customHeight="1">
      <c r="A502" s="471"/>
      <c r="B502" s="435" t="s">
        <v>275</v>
      </c>
      <c r="C502" s="473">
        <v>1</v>
      </c>
      <c r="D502" s="474"/>
      <c r="E502" s="477">
        <f>C502*11</f>
        <v>11</v>
      </c>
      <c r="F502" s="477"/>
      <c r="G502" s="478">
        <v>1</v>
      </c>
      <c r="H502" s="478"/>
      <c r="I502" s="477">
        <f>G502*11</f>
        <v>11</v>
      </c>
      <c r="J502" s="477"/>
      <c r="K502" s="477">
        <f>E502-I502</f>
        <v>0</v>
      </c>
      <c r="L502" s="477"/>
      <c r="M502" s="479">
        <f>IF(ISERROR(K502/E502),"",K502/E502)</f>
        <v>0</v>
      </c>
      <c r="N502" s="479"/>
      <c r="O502" s="475"/>
      <c r="P502" s="478" t="s">
        <v>241</v>
      </c>
      <c r="Q502" s="478"/>
      <c r="R502" s="480">
        <f>SUM(O472:U472)</f>
        <v>0</v>
      </c>
      <c r="S502" s="480"/>
      <c r="T502" s="481" t="str">
        <f>IF(ISERROR(R502/R506),"",R502/R506)</f>
        <v/>
      </c>
      <c r="U502" s="481"/>
      <c r="V502" s="478" t="s">
        <v>276</v>
      </c>
      <c r="W502" s="478"/>
      <c r="X502" s="482">
        <f>SUM(O367,O424,O459,O475,O483,O499)</f>
        <v>0</v>
      </c>
      <c r="Y502" s="482"/>
      <c r="Z502" s="481" t="str">
        <f>IF(ISERROR(X502/X506),"",X502/X506)</f>
        <v/>
      </c>
      <c r="AA502" s="481"/>
    </row>
    <row r="503" spans="1:27" ht="20.100000000000001" customHeight="1">
      <c r="A503" s="472"/>
      <c r="B503" s="435" t="s">
        <v>277</v>
      </c>
      <c r="C503" s="483">
        <f>SUM(C499:D502)</f>
        <v>1</v>
      </c>
      <c r="D503" s="484"/>
      <c r="E503" s="477">
        <f>SUM(E499:F502)</f>
        <v>11</v>
      </c>
      <c r="F503" s="477"/>
      <c r="G503" s="478">
        <f>SUM(G499:H502)</f>
        <v>1</v>
      </c>
      <c r="H503" s="478"/>
      <c r="I503" s="477">
        <f>SUM(I499:J502)</f>
        <v>11</v>
      </c>
      <c r="J503" s="477"/>
      <c r="K503" s="477">
        <f>SUM(K499:L502)</f>
        <v>0</v>
      </c>
      <c r="L503" s="477"/>
      <c r="M503" s="479">
        <f>IF(ISERROR(K503/E503),"",K503/E503)</f>
        <v>0</v>
      </c>
      <c r="N503" s="479"/>
      <c r="O503" s="475"/>
      <c r="P503" s="478" t="s">
        <v>244</v>
      </c>
      <c r="Q503" s="478"/>
      <c r="R503" s="480">
        <f>SUM(O480:U480)</f>
        <v>0</v>
      </c>
      <c r="S503" s="480"/>
      <c r="T503" s="481" t="str">
        <f>IF(ISERROR(R503/R506),"",R503/R506)</f>
        <v/>
      </c>
      <c r="U503" s="481"/>
      <c r="V503" s="478" t="s">
        <v>278</v>
      </c>
      <c r="W503" s="478"/>
      <c r="X503" s="482">
        <f>SUM(O368,O425,O460,O476,O484,O500)</f>
        <v>0</v>
      </c>
      <c r="Y503" s="482"/>
      <c r="Z503" s="481" t="str">
        <f>IF(ISERROR(X503/X506),"",X503/X506)</f>
        <v/>
      </c>
      <c r="AA503" s="481"/>
    </row>
    <row r="504" spans="1:27" ht="20.100000000000001" customHeight="1">
      <c r="A504" s="198" t="s">
        <v>310</v>
      </c>
      <c r="B504" s="435">
        <f>G497</f>
        <v>0</v>
      </c>
      <c r="C504" s="485" t="s">
        <v>280</v>
      </c>
      <c r="D504" s="486"/>
      <c r="E504" s="478">
        <f>H497</f>
        <v>0</v>
      </c>
      <c r="F504" s="478"/>
      <c r="G504" s="478" t="s">
        <v>281</v>
      </c>
      <c r="H504" s="478"/>
      <c r="I504" s="487" t="str">
        <f>L497</f>
        <v/>
      </c>
      <c r="J504" s="487"/>
      <c r="K504" s="475" t="s">
        <v>282</v>
      </c>
      <c r="L504" s="475"/>
      <c r="M504" s="487" t="str">
        <f>J497</f>
        <v/>
      </c>
      <c r="N504" s="487"/>
      <c r="O504" s="475"/>
      <c r="P504" s="478" t="s">
        <v>254</v>
      </c>
      <c r="Q504" s="478"/>
      <c r="R504" s="480">
        <f>SUM(O496:U496)</f>
        <v>0</v>
      </c>
      <c r="S504" s="480"/>
      <c r="T504" s="481" t="str">
        <f>IF(ISERROR(R504/R506),"",R504/R506)</f>
        <v/>
      </c>
      <c r="U504" s="481"/>
      <c r="V504" s="478" t="s">
        <v>283</v>
      </c>
      <c r="W504" s="478"/>
      <c r="X504" s="482">
        <f>SUM(O369,O426,O461,O477,O485,O501)</f>
        <v>0</v>
      </c>
      <c r="Y504" s="482"/>
      <c r="Z504" s="481" t="str">
        <f>IF(ISERROR(X504/X506),"",X504/X506)</f>
        <v/>
      </c>
      <c r="AA504" s="481"/>
    </row>
    <row r="505" spans="1:27" ht="20.100000000000001" customHeight="1">
      <c r="A505" s="199" t="s">
        <v>311</v>
      </c>
      <c r="B505" s="435">
        <f>I497+C503</f>
        <v>1</v>
      </c>
      <c r="C505" s="488" t="s">
        <v>262</v>
      </c>
      <c r="D505" s="489"/>
      <c r="E505" s="490">
        <f>K497+I503</f>
        <v>11</v>
      </c>
      <c r="F505" s="490"/>
      <c r="G505" s="478" t="s">
        <v>285</v>
      </c>
      <c r="H505" s="478"/>
      <c r="I505" s="487">
        <f>B505-E505</f>
        <v>-10</v>
      </c>
      <c r="J505" s="487"/>
      <c r="K505" s="475" t="s">
        <v>286</v>
      </c>
      <c r="L505" s="475"/>
      <c r="M505" s="479">
        <f>IF(ISERROR(I505/E505),"",I505/E505)</f>
        <v>-0.90909090909090906</v>
      </c>
      <c r="N505" s="479"/>
      <c r="O505" s="475"/>
      <c r="P505" s="478" t="s">
        <v>255</v>
      </c>
      <c r="Q505" s="478"/>
      <c r="R505" s="480"/>
      <c r="S505" s="480"/>
      <c r="T505" s="481" t="str">
        <f>IF(ISERROR(R505/R506),"",R505/R506)</f>
        <v/>
      </c>
      <c r="U505" s="481"/>
      <c r="V505" s="478" t="s">
        <v>275</v>
      </c>
      <c r="W505" s="478"/>
      <c r="X505" s="482">
        <f>SUM(O370,O427,O462,O479,O486,O502)</f>
        <v>0</v>
      </c>
      <c r="Y505" s="482"/>
      <c r="Z505" s="481" t="str">
        <f>IF(ISERROR(X505/X506),"",X505/X506)</f>
        <v/>
      </c>
      <c r="AA505" s="481"/>
    </row>
    <row r="506" spans="1:27" ht="20.100000000000001" customHeight="1">
      <c r="A506" s="199" t="s">
        <v>312</v>
      </c>
      <c r="B506" s="435">
        <f>N497</f>
        <v>0</v>
      </c>
      <c r="C506" s="488" t="s">
        <v>288</v>
      </c>
      <c r="D506" s="489"/>
      <c r="E506" s="481">
        <f>IF(ISERROR(B506/B505),"",B506/B505)</f>
        <v>0</v>
      </c>
      <c r="F506" s="481"/>
      <c r="G506" s="478" t="s">
        <v>289</v>
      </c>
      <c r="H506" s="478"/>
      <c r="I506" s="475">
        <f>V497</f>
        <v>0</v>
      </c>
      <c r="J506" s="475"/>
      <c r="K506" s="475" t="s">
        <v>290</v>
      </c>
      <c r="L506" s="475"/>
      <c r="M506" s="479" t="str">
        <f t="array" ref="M506">IF(ISERROR(I506/B504),"",I506/B504)</f>
        <v/>
      </c>
      <c r="N506" s="479"/>
      <c r="O506" s="475"/>
      <c r="P506" s="478" t="s">
        <v>277</v>
      </c>
      <c r="Q506" s="478"/>
      <c r="R506" s="480">
        <f>SUM(R499:S505)</f>
        <v>0</v>
      </c>
      <c r="S506" s="480"/>
      <c r="T506" s="481"/>
      <c r="U506" s="481"/>
      <c r="V506" s="478" t="s">
        <v>277</v>
      </c>
      <c r="W506" s="478"/>
      <c r="X506" s="482">
        <f>SUM(X499:Y505)</f>
        <v>0</v>
      </c>
      <c r="Y506" s="482"/>
      <c r="Z506" s="481"/>
      <c r="AA506" s="481"/>
    </row>
    <row r="507" spans="1:27" ht="34.5" customHeight="1">
      <c r="A507" s="230" t="s">
        <v>352</v>
      </c>
      <c r="B507" s="231"/>
      <c r="C507" s="153"/>
      <c r="D507" s="153"/>
      <c r="E507" s="200"/>
      <c r="F507" s="200"/>
      <c r="G507" s="514" t="str">
        <f>IF(ISERROR(#REF!/#REF!),"",#REF!/#REF!)</f>
        <v/>
      </c>
      <c r="H507" s="514"/>
      <c r="I507" s="514"/>
      <c r="J507" s="156"/>
      <c r="K507" s="201"/>
      <c r="L507" s="153"/>
      <c r="M507" s="153"/>
      <c r="N507" s="514" t="str">
        <f>IF(ISERROR(G507/#REF!),"",G507/#REF!)</f>
        <v/>
      </c>
      <c r="O507" s="514"/>
      <c r="P507" s="514"/>
      <c r="Q507" s="514"/>
      <c r="R507" s="514"/>
      <c r="S507" s="437"/>
      <c r="T507" s="200"/>
      <c r="U507" s="200"/>
      <c r="V507" s="156"/>
      <c r="W507" s="156"/>
      <c r="X507" s="202"/>
      <c r="Y507" s="202"/>
      <c r="Z507" s="202"/>
      <c r="AA507" s="203"/>
    </row>
    <row r="508" spans="1:27" ht="20.100000000000001" customHeight="1">
      <c r="A508" s="204" t="s">
        <v>313</v>
      </c>
      <c r="B508" s="154"/>
      <c r="C508" s="153"/>
      <c r="D508" s="153"/>
      <c r="E508" s="153"/>
      <c r="F508" s="153"/>
      <c r="G508" s="205"/>
      <c r="H508" s="153"/>
      <c r="I508" s="154"/>
      <c r="J508" s="156"/>
      <c r="K508" s="201"/>
      <c r="L508" s="153"/>
      <c r="M508" s="153"/>
      <c r="N508" s="153"/>
      <c r="O508" s="153"/>
      <c r="P508" s="153"/>
      <c r="Q508" s="153"/>
      <c r="R508" s="153"/>
      <c r="S508" s="153"/>
      <c r="T508" s="153"/>
      <c r="U508" s="206"/>
      <c r="V508" s="206"/>
      <c r="W508" s="206"/>
      <c r="X508" s="153"/>
      <c r="Y508" s="153"/>
      <c r="Z508" s="153"/>
      <c r="AA508" s="154"/>
    </row>
    <row r="509" spans="1:27" ht="20.100000000000001" customHeight="1">
      <c r="A509" s="517" t="s">
        <v>279</v>
      </c>
      <c r="B509" s="517"/>
      <c r="C509" s="473">
        <f>SUM(B170,B337,B504)</f>
        <v>1328</v>
      </c>
      <c r="D509" s="474"/>
      <c r="E509" s="517" t="s">
        <v>280</v>
      </c>
      <c r="F509" s="517"/>
      <c r="G509" s="490">
        <f>SUM(E170,E337,E504)</f>
        <v>6727.77</v>
      </c>
      <c r="H509" s="490"/>
      <c r="I509" s="478" t="s">
        <v>281</v>
      </c>
      <c r="J509" s="517"/>
      <c r="K509" s="473">
        <f>IF(ISERROR(C509/G510),"",C509/G510)</f>
        <v>8.8839310156036131</v>
      </c>
      <c r="L509" s="474"/>
      <c r="M509" s="478" t="s">
        <v>282</v>
      </c>
      <c r="N509" s="478"/>
      <c r="O509" s="512">
        <f t="array" ref="O509">IF(ISERROR(C509/C510),"",C509/C510)</f>
        <v>12.411214953271028</v>
      </c>
      <c r="P509" s="513"/>
      <c r="Q509" s="153"/>
      <c r="R509" s="153"/>
      <c r="S509" s="153"/>
      <c r="T509" s="153"/>
      <c r="U509" s="206"/>
      <c r="V509" s="206"/>
      <c r="W509" s="206"/>
      <c r="X509" s="153"/>
      <c r="Y509" s="153"/>
      <c r="Z509" s="153"/>
      <c r="AA509" s="154"/>
    </row>
    <row r="510" spans="1:27" ht="20.100000000000001" customHeight="1">
      <c r="A510" s="478" t="s">
        <v>284</v>
      </c>
      <c r="B510" s="478"/>
      <c r="C510" s="473">
        <f>SUM(B171,B338,B505)</f>
        <v>107</v>
      </c>
      <c r="D510" s="474"/>
      <c r="E510" s="478" t="s">
        <v>262</v>
      </c>
      <c r="F510" s="478"/>
      <c r="G510" s="490">
        <f>SUM(E171,E338,E505)</f>
        <v>149.4833759590793</v>
      </c>
      <c r="H510" s="490"/>
      <c r="I510" s="488" t="s">
        <v>285</v>
      </c>
      <c r="J510" s="489"/>
      <c r="K510" s="485">
        <f>C510-G510</f>
        <v>-42.483375959079297</v>
      </c>
      <c r="L510" s="486"/>
      <c r="M510" s="485" t="s">
        <v>286</v>
      </c>
      <c r="N510" s="486"/>
      <c r="O510" s="515">
        <f>IF(ISERROR(K510/C510),"",K510/C510)</f>
        <v>-0.39704089681382521</v>
      </c>
      <c r="P510" s="516"/>
      <c r="Q510" s="153"/>
      <c r="R510" s="153"/>
      <c r="S510" s="153"/>
      <c r="T510" s="153"/>
      <c r="U510" s="206"/>
      <c r="V510" s="206"/>
      <c r="W510" s="206"/>
      <c r="X510" s="153"/>
      <c r="Y510" s="153"/>
      <c r="Z510" s="153"/>
      <c r="AA510" s="154"/>
    </row>
    <row r="511" spans="1:27" ht="20.100000000000001" customHeight="1">
      <c r="A511" s="488" t="s">
        <v>287</v>
      </c>
      <c r="B511" s="489"/>
      <c r="C511" s="473">
        <f>SUM(B172,B339,B506)</f>
        <v>0</v>
      </c>
      <c r="D511" s="474"/>
      <c r="E511" s="488" t="s">
        <v>288</v>
      </c>
      <c r="F511" s="489"/>
      <c r="G511" s="481">
        <f>IF(ISERROR(C511/C510),"",C511/C510)</f>
        <v>0</v>
      </c>
      <c r="H511" s="481"/>
      <c r="I511" s="478" t="s">
        <v>289</v>
      </c>
      <c r="J511" s="517"/>
      <c r="K511" s="490">
        <f>SUM(I172,I339,I506)</f>
        <v>0</v>
      </c>
      <c r="L511" s="490"/>
      <c r="M511" s="517" t="s">
        <v>290</v>
      </c>
      <c r="N511" s="517"/>
      <c r="O511" s="515">
        <f t="array" ref="O511">IF(ISERROR(K511/C509),"",K511/C509)</f>
        <v>0</v>
      </c>
      <c r="P511" s="516"/>
      <c r="Q511" s="153"/>
      <c r="R511" s="153"/>
      <c r="S511" s="153"/>
      <c r="T511" s="153"/>
      <c r="U511" s="206"/>
      <c r="V511" s="206"/>
      <c r="W511" s="206"/>
      <c r="X511" s="153"/>
      <c r="Y511" s="153"/>
      <c r="Z511" s="153"/>
      <c r="AA511" s="154"/>
    </row>
    <row r="512" spans="1:27" ht="20.100000000000001" customHeight="1">
      <c r="A512" s="204" t="s">
        <v>314</v>
      </c>
      <c r="B512" s="154"/>
      <c r="C512" s="207"/>
      <c r="D512" s="207"/>
      <c r="E512" s="208"/>
      <c r="F512" s="208"/>
      <c r="G512" s="209"/>
      <c r="H512" s="210"/>
      <c r="I512" s="437"/>
      <c r="J512" s="156"/>
      <c r="K512" s="211"/>
      <c r="L512" s="154"/>
      <c r="M512" s="154"/>
      <c r="N512" s="200"/>
      <c r="O512" s="200"/>
      <c r="P512" s="200"/>
      <c r="Q512" s="200"/>
      <c r="R512" s="200"/>
      <c r="S512" s="200"/>
      <c r="T512" s="154"/>
      <c r="U512" s="154"/>
      <c r="V512" s="208"/>
      <c r="W512" s="154"/>
      <c r="X512" s="153"/>
      <c r="Y512" s="153"/>
      <c r="Z512" s="153"/>
      <c r="AA512" s="149"/>
    </row>
    <row r="513" spans="1:27" ht="20.100000000000001" customHeight="1">
      <c r="A513" s="488" t="s">
        <v>315</v>
      </c>
      <c r="B513" s="489"/>
      <c r="C513" s="488" t="s">
        <v>316</v>
      </c>
      <c r="D513" s="489"/>
      <c r="E513" s="488" t="s">
        <v>267</v>
      </c>
      <c r="F513" s="489"/>
      <c r="G513" s="470" t="s">
        <v>265</v>
      </c>
      <c r="H513" s="518"/>
      <c r="I513" s="488" t="s">
        <v>266</v>
      </c>
      <c r="J513" s="486"/>
      <c r="K513" s="488" t="s">
        <v>317</v>
      </c>
      <c r="L513" s="489"/>
      <c r="M513" s="488" t="s">
        <v>267</v>
      </c>
      <c r="N513" s="489"/>
      <c r="O513" s="478" t="s">
        <v>268</v>
      </c>
      <c r="P513" s="478"/>
      <c r="Q513" s="488" t="s">
        <v>317</v>
      </c>
      <c r="R513" s="489"/>
      <c r="S513" s="488" t="s">
        <v>267</v>
      </c>
      <c r="T513" s="489"/>
      <c r="U513" s="147"/>
      <c r="V513" s="147"/>
      <c r="W513" s="153"/>
      <c r="X513" s="212"/>
      <c r="Y513" s="147"/>
      <c r="Z513" s="200"/>
      <c r="AA513" s="200"/>
    </row>
    <row r="514" spans="1:27" ht="20.100000000000001" customHeight="1">
      <c r="A514" s="521" t="s">
        <v>208</v>
      </c>
      <c r="B514" s="489"/>
      <c r="C514" s="488">
        <f>SUM(G28,G198,G363)</f>
        <v>1328</v>
      </c>
      <c r="D514" s="489"/>
      <c r="E514" s="522">
        <f>IF(ISERROR(C514/C520),"",C514/C520)</f>
        <v>1</v>
      </c>
      <c r="F514" s="523"/>
      <c r="G514" s="471"/>
      <c r="H514" s="519"/>
      <c r="I514" s="524" t="s">
        <v>318</v>
      </c>
      <c r="J514" s="525"/>
      <c r="K514" s="485">
        <f t="shared" ref="K514:K519" si="249">SUM(R165,U332,U499)</f>
        <v>0</v>
      </c>
      <c r="L514" s="486"/>
      <c r="M514" s="522" t="str">
        <f t="array" ref="M514">IF(ISERROR(K514/K520),"",K514/K520)</f>
        <v/>
      </c>
      <c r="N514" s="523"/>
      <c r="O514" s="478" t="s">
        <v>270</v>
      </c>
      <c r="P514" s="478"/>
      <c r="Q514" s="512">
        <f t="shared" ref="Q514:Q519" si="250">SUM(X165,AA332,AA499)</f>
        <v>0</v>
      </c>
      <c r="R514" s="513"/>
      <c r="S514" s="522" t="str">
        <f t="array" ref="S514">IF(ISERROR(Q514/Q520),"",Q514/Q520)</f>
        <v/>
      </c>
      <c r="T514" s="523"/>
      <c r="U514" s="147"/>
      <c r="V514" s="147"/>
      <c r="W514" s="210"/>
      <c r="X514" s="212"/>
      <c r="Y514" s="147"/>
      <c r="Z514" s="200"/>
      <c r="AA514" s="200"/>
    </row>
    <row r="515" spans="1:27" ht="20.100000000000001" customHeight="1">
      <c r="A515" s="521" t="s">
        <v>223</v>
      </c>
      <c r="B515" s="489"/>
      <c r="C515" s="488">
        <f>SUM(G86,G256,G421)</f>
        <v>0</v>
      </c>
      <c r="D515" s="489"/>
      <c r="E515" s="522">
        <f>IF(ISERROR(C515/C520),"",C515/C520)</f>
        <v>0</v>
      </c>
      <c r="F515" s="523"/>
      <c r="G515" s="471"/>
      <c r="H515" s="519"/>
      <c r="I515" s="524" t="s">
        <v>319</v>
      </c>
      <c r="J515" s="525"/>
      <c r="K515" s="485">
        <f t="shared" si="249"/>
        <v>0</v>
      </c>
      <c r="L515" s="486"/>
      <c r="M515" s="522" t="str">
        <f>IF(ISERROR(K515/K520),"",K515/K520)</f>
        <v/>
      </c>
      <c r="N515" s="523"/>
      <c r="O515" s="478" t="s">
        <v>272</v>
      </c>
      <c r="P515" s="478"/>
      <c r="Q515" s="512">
        <f t="shared" si="250"/>
        <v>0</v>
      </c>
      <c r="R515" s="513"/>
      <c r="S515" s="522" t="str">
        <f>IF(ISERROR(Q515/Q520),"",Q515/Q520)</f>
        <v/>
      </c>
      <c r="T515" s="523"/>
      <c r="U515" s="147"/>
      <c r="V515" s="147"/>
      <c r="W515" s="210"/>
      <c r="X515" s="212"/>
      <c r="Y515" s="147"/>
      <c r="Z515" s="200"/>
      <c r="AA515" s="200"/>
    </row>
    <row r="516" spans="1:27" ht="20.100000000000001" customHeight="1">
      <c r="A516" s="521" t="s">
        <v>234</v>
      </c>
      <c r="B516" s="489"/>
      <c r="C516" s="488">
        <f>SUM(G121,G291,G456)</f>
        <v>0</v>
      </c>
      <c r="D516" s="489"/>
      <c r="E516" s="522">
        <f>IF(ISERROR(C516/C520),"",C516/C520)</f>
        <v>0</v>
      </c>
      <c r="F516" s="523"/>
      <c r="G516" s="471"/>
      <c r="H516" s="519"/>
      <c r="I516" s="524" t="s">
        <v>320</v>
      </c>
      <c r="J516" s="525"/>
      <c r="K516" s="485">
        <f t="shared" si="249"/>
        <v>0</v>
      </c>
      <c r="L516" s="486"/>
      <c r="M516" s="522" t="str">
        <f>IF(ISERROR(K516/K520),"",K516/K520)</f>
        <v/>
      </c>
      <c r="N516" s="523"/>
      <c r="O516" s="478" t="s">
        <v>274</v>
      </c>
      <c r="P516" s="478"/>
      <c r="Q516" s="512">
        <f t="shared" si="250"/>
        <v>0</v>
      </c>
      <c r="R516" s="513"/>
      <c r="S516" s="522" t="str">
        <f>IF(ISERROR(Q516/Q520),"",Q516/Q520)</f>
        <v/>
      </c>
      <c r="T516" s="523"/>
      <c r="U516" s="147"/>
      <c r="V516" s="147"/>
      <c r="W516" s="210"/>
      <c r="X516" s="212"/>
      <c r="Y516" s="147"/>
      <c r="Z516" s="200"/>
      <c r="AA516" s="200"/>
    </row>
    <row r="517" spans="1:27" ht="20.100000000000001" customHeight="1">
      <c r="A517" s="521" t="s">
        <v>241</v>
      </c>
      <c r="B517" s="489"/>
      <c r="C517" s="488">
        <f>SUM(G137,G307,G472)</f>
        <v>0</v>
      </c>
      <c r="D517" s="489"/>
      <c r="E517" s="522">
        <f>IF(ISERROR(C517/C520),"",C517/C520)</f>
        <v>0</v>
      </c>
      <c r="F517" s="523"/>
      <c r="G517" s="471"/>
      <c r="H517" s="519"/>
      <c r="I517" s="524" t="s">
        <v>321</v>
      </c>
      <c r="J517" s="525"/>
      <c r="K517" s="485">
        <f t="shared" si="249"/>
        <v>0</v>
      </c>
      <c r="L517" s="486"/>
      <c r="M517" s="522" t="str">
        <f>IF(ISERROR(K517/K520),"",K517/K520)</f>
        <v/>
      </c>
      <c r="N517" s="523"/>
      <c r="O517" s="478" t="s">
        <v>322</v>
      </c>
      <c r="P517" s="478"/>
      <c r="Q517" s="512">
        <f t="shared" si="250"/>
        <v>0</v>
      </c>
      <c r="R517" s="513"/>
      <c r="S517" s="522" t="str">
        <f>IF(ISERROR(Q517/Q520),"",Q517/Q520)</f>
        <v/>
      </c>
      <c r="T517" s="523"/>
      <c r="U517" s="147"/>
      <c r="V517" s="147"/>
      <c r="W517" s="210"/>
      <c r="X517" s="212"/>
      <c r="Y517" s="147"/>
      <c r="Z517" s="200"/>
      <c r="AA517" s="200"/>
    </row>
    <row r="518" spans="1:27" ht="20.100000000000001" customHeight="1">
      <c r="A518" s="521" t="s">
        <v>244</v>
      </c>
      <c r="B518" s="489"/>
      <c r="C518" s="488">
        <f>SUM(G145,G315,G480)</f>
        <v>0</v>
      </c>
      <c r="D518" s="489"/>
      <c r="E518" s="522">
        <f>IF(ISERROR(C518/C520),"",C518/C520)</f>
        <v>0</v>
      </c>
      <c r="F518" s="523"/>
      <c r="G518" s="471"/>
      <c r="H518" s="519"/>
      <c r="I518" s="524" t="s">
        <v>323</v>
      </c>
      <c r="J518" s="525"/>
      <c r="K518" s="485">
        <f t="shared" si="249"/>
        <v>0</v>
      </c>
      <c r="L518" s="486"/>
      <c r="M518" s="522" t="str">
        <f>IF(ISERROR(K518/K520),"",K518/K520)</f>
        <v/>
      </c>
      <c r="N518" s="523"/>
      <c r="O518" s="478" t="s">
        <v>278</v>
      </c>
      <c r="P518" s="478"/>
      <c r="Q518" s="512">
        <f t="shared" si="250"/>
        <v>0</v>
      </c>
      <c r="R518" s="513"/>
      <c r="S518" s="522" t="str">
        <f>IF(ISERROR(Q518/Q520),"",Q518/Q520)</f>
        <v/>
      </c>
      <c r="T518" s="523"/>
      <c r="U518" s="147"/>
      <c r="V518" s="147"/>
      <c r="W518" s="210"/>
      <c r="X518" s="212"/>
      <c r="Y518" s="147"/>
      <c r="Z518" s="200"/>
      <c r="AA518" s="200"/>
    </row>
    <row r="519" spans="1:27" ht="20.100000000000001" customHeight="1">
      <c r="A519" s="521" t="s">
        <v>254</v>
      </c>
      <c r="B519" s="489"/>
      <c r="C519" s="488">
        <f>SUM(G162,G329,G496)</f>
        <v>0</v>
      </c>
      <c r="D519" s="489"/>
      <c r="E519" s="522">
        <f>IF(ISERROR(C519/C520),"",C519/C520)</f>
        <v>0</v>
      </c>
      <c r="F519" s="523"/>
      <c r="G519" s="471"/>
      <c r="H519" s="519"/>
      <c r="I519" s="524" t="s">
        <v>324</v>
      </c>
      <c r="J519" s="525"/>
      <c r="K519" s="485">
        <f t="shared" si="249"/>
        <v>0</v>
      </c>
      <c r="L519" s="486"/>
      <c r="M519" s="522" t="str">
        <f>IF(ISERROR(K519/K520),"",K519/K520)</f>
        <v/>
      </c>
      <c r="N519" s="523"/>
      <c r="O519" s="478" t="s">
        <v>283</v>
      </c>
      <c r="P519" s="478"/>
      <c r="Q519" s="512">
        <f t="shared" si="250"/>
        <v>0</v>
      </c>
      <c r="R519" s="513"/>
      <c r="S519" s="522" t="str">
        <f>IF(ISERROR(Q519/Q520),"",Q519/Q520)</f>
        <v/>
      </c>
      <c r="T519" s="523"/>
      <c r="U519" s="147"/>
      <c r="V519" s="147"/>
      <c r="W519" s="210"/>
      <c r="X519" s="212"/>
      <c r="Y519" s="147"/>
      <c r="Z519" s="200"/>
      <c r="AA519" s="200"/>
    </row>
    <row r="520" spans="1:27" ht="20.100000000000001" customHeight="1">
      <c r="A520" s="488" t="s">
        <v>277</v>
      </c>
      <c r="B520" s="489"/>
      <c r="C520" s="488">
        <f>SUM(C514:C519)</f>
        <v>1328</v>
      </c>
      <c r="D520" s="489"/>
      <c r="E520" s="522">
        <f>SUM(E514:F519)</f>
        <v>1</v>
      </c>
      <c r="F520" s="523"/>
      <c r="G520" s="472"/>
      <c r="H520" s="520"/>
      <c r="I520" s="488" t="s">
        <v>277</v>
      </c>
      <c r="J520" s="486"/>
      <c r="K520" s="485">
        <f>SUM(R172,U339,U506)</f>
        <v>0</v>
      </c>
      <c r="L520" s="486"/>
      <c r="M520" s="522"/>
      <c r="N520" s="523"/>
      <c r="O520" s="478" t="s">
        <v>277</v>
      </c>
      <c r="P520" s="478"/>
      <c r="Q520" s="512">
        <f>SUM(Q514:R519)</f>
        <v>0</v>
      </c>
      <c r="R520" s="513"/>
      <c r="S520" s="522">
        <f>SUM(S514:T519)</f>
        <v>0</v>
      </c>
      <c r="T520" s="523"/>
      <c r="U520" s="147"/>
      <c r="V520" s="147"/>
      <c r="W520" s="153"/>
      <c r="X520" s="212"/>
      <c r="Y520" s="147"/>
      <c r="Z520" s="200"/>
      <c r="AA520" s="200"/>
    </row>
    <row r="521" spans="1:27" ht="20.100000000000001" customHeight="1">
      <c r="A521" s="213" t="s">
        <v>325</v>
      </c>
      <c r="B521" s="214"/>
      <c r="C521" s="215"/>
      <c r="D521" s="215"/>
      <c r="E521" s="215"/>
      <c r="F521" s="215"/>
      <c r="G521" s="216"/>
      <c r="H521" s="217"/>
      <c r="I521" s="218"/>
      <c r="J521" s="217"/>
      <c r="K521" s="219"/>
      <c r="L521" s="217"/>
      <c r="M521" s="217"/>
      <c r="N521" s="217"/>
      <c r="O521" s="217"/>
      <c r="P521" s="217"/>
      <c r="Q521" s="217"/>
      <c r="R521" s="217"/>
      <c r="S521" s="217"/>
      <c r="T521" s="217"/>
      <c r="U521" s="220"/>
      <c r="V521" s="220"/>
      <c r="W521" s="220"/>
      <c r="X521" s="221"/>
      <c r="Y521" s="221"/>
      <c r="Z521" s="220"/>
      <c r="AA521" s="212"/>
    </row>
    <row r="522" spans="1:27" ht="20.100000000000001" customHeight="1">
      <c r="A522" s="524" t="s">
        <v>326</v>
      </c>
      <c r="B522" s="484"/>
      <c r="C522" s="429" t="s">
        <v>327</v>
      </c>
      <c r="D522" s="429" t="s">
        <v>328</v>
      </c>
      <c r="E522" s="429" t="s">
        <v>329</v>
      </c>
      <c r="F522" s="429" t="s">
        <v>330</v>
      </c>
      <c r="G522" s="196" t="s">
        <v>331</v>
      </c>
      <c r="H522" s="160" t="s">
        <v>332</v>
      </c>
      <c r="I522" s="160" t="s">
        <v>333</v>
      </c>
      <c r="J522" s="160" t="s">
        <v>334</v>
      </c>
      <c r="K522" s="430" t="s">
        <v>335</v>
      </c>
      <c r="L522" s="160" t="s">
        <v>336</v>
      </c>
      <c r="M522" s="160" t="s">
        <v>337</v>
      </c>
      <c r="N522" s="160" t="s">
        <v>338</v>
      </c>
      <c r="O522" s="160" t="s">
        <v>339</v>
      </c>
      <c r="P522" s="438" t="s">
        <v>340</v>
      </c>
      <c r="Q522" s="160" t="s">
        <v>341</v>
      </c>
      <c r="R522" s="140" t="s">
        <v>342</v>
      </c>
      <c r="S522" s="429" t="s">
        <v>343</v>
      </c>
      <c r="T522" s="429" t="s">
        <v>344</v>
      </c>
      <c r="U522" s="222"/>
      <c r="V522" s="222"/>
      <c r="X522" s="147"/>
      <c r="Y522" s="147"/>
      <c r="Z522" s="200"/>
      <c r="AA522" s="200"/>
    </row>
    <row r="523" spans="1:27" ht="20.100000000000001" customHeight="1">
      <c r="A523" s="526" t="s">
        <v>345</v>
      </c>
      <c r="B523" s="527"/>
      <c r="C523" s="137">
        <f>D523+E523+F523-G523-O523-P523</f>
        <v>11</v>
      </c>
      <c r="D523" s="137">
        <v>11</v>
      </c>
      <c r="E523" s="137"/>
      <c r="F523" s="137"/>
      <c r="G523" s="138"/>
      <c r="H523" s="137"/>
      <c r="I523" s="137"/>
      <c r="J523" s="137">
        <f>C523-H523-I523</f>
        <v>11</v>
      </c>
      <c r="K523" s="137">
        <v>1</v>
      </c>
      <c r="L523" s="137"/>
      <c r="M523" s="137"/>
      <c r="N523" s="137"/>
      <c r="O523" s="137"/>
      <c r="P523" s="139"/>
      <c r="Q523" s="137">
        <f>J523-K523-L523</f>
        <v>10</v>
      </c>
      <c r="R523" s="140">
        <f>Q523*11-M523-N523</f>
        <v>110</v>
      </c>
      <c r="S523" s="432">
        <f t="array" ref="S523">IF(ISERROR(Q523/J523),"",Q523/J523)</f>
        <v>0.90909090909090906</v>
      </c>
      <c r="T523" s="432">
        <f t="array" ref="T523">IF(ISERROR((O523:P523)/C523),"",SUM(O523:P523)/C523)</f>
        <v>0</v>
      </c>
      <c r="X523" s="147"/>
      <c r="Y523" s="147"/>
      <c r="Z523" s="200"/>
      <c r="AA523" s="200"/>
    </row>
    <row r="524" spans="1:27" ht="20.100000000000001" customHeight="1">
      <c r="A524" s="526" t="s">
        <v>346</v>
      </c>
      <c r="B524" s="527"/>
      <c r="C524" s="137">
        <f>D524+E524+F524-G524-O524-P524</f>
        <v>11</v>
      </c>
      <c r="D524" s="141">
        <v>11</v>
      </c>
      <c r="E524" s="141"/>
      <c r="F524" s="141"/>
      <c r="G524" s="138"/>
      <c r="H524" s="137"/>
      <c r="I524" s="137"/>
      <c r="J524" s="137">
        <f>C524-H524-I524</f>
        <v>11</v>
      </c>
      <c r="K524" s="137">
        <v>1</v>
      </c>
      <c r="L524" s="137"/>
      <c r="M524" s="137"/>
      <c r="N524" s="137"/>
      <c r="O524" s="141"/>
      <c r="P524" s="142"/>
      <c r="Q524" s="137">
        <f>J524-K524-L524</f>
        <v>10</v>
      </c>
      <c r="R524" s="140">
        <f>Q524*11-M524-N524</f>
        <v>110</v>
      </c>
      <c r="S524" s="432">
        <f t="array" ref="S524">IF(ISERROR(Q524/J524),"",Q524/J524)</f>
        <v>0.90909090909090906</v>
      </c>
      <c r="T524" s="432">
        <f t="array" ref="T524">IF(ISERROR((O524:P524)/C524),"",SUM(O524:P524)/C524)</f>
        <v>0</v>
      </c>
      <c r="X524" s="147"/>
      <c r="Y524" s="147"/>
      <c r="Z524" s="200"/>
      <c r="AA524" s="200"/>
    </row>
    <row r="525" spans="1:27" ht="20.100000000000001" customHeight="1">
      <c r="A525" s="526" t="s">
        <v>347</v>
      </c>
      <c r="B525" s="527"/>
      <c r="C525" s="137">
        <f>D525+E525+F525-G525-O525-P525</f>
        <v>10</v>
      </c>
      <c r="D525" s="141">
        <v>10</v>
      </c>
      <c r="E525" s="141"/>
      <c r="F525" s="141"/>
      <c r="G525" s="138"/>
      <c r="H525" s="137">
        <v>10</v>
      </c>
      <c r="I525" s="137"/>
      <c r="J525" s="137">
        <f>C525-H525-I525</f>
        <v>0</v>
      </c>
      <c r="K525" s="137"/>
      <c r="L525" s="137"/>
      <c r="M525" s="137"/>
      <c r="N525" s="137"/>
      <c r="O525" s="141"/>
      <c r="P525" s="142"/>
      <c r="Q525" s="137">
        <f>J525-K525-L525</f>
        <v>0</v>
      </c>
      <c r="R525" s="140">
        <f>Q525*11-M525-N525</f>
        <v>0</v>
      </c>
      <c r="S525" s="440" t="str">
        <f t="array" ref="S525">IF(ISERROR(Q525/J525),"",Q525/J525)</f>
        <v/>
      </c>
      <c r="T525" s="432">
        <f t="array" ref="T525">IF(ISERROR((O525:P525)/C525),"",SUM(O525:P525)/C525)</f>
        <v>0</v>
      </c>
      <c r="V525" s="222"/>
      <c r="X525" s="147"/>
      <c r="Y525" s="147"/>
      <c r="Z525" s="200"/>
      <c r="AA525" s="200"/>
    </row>
    <row r="526" spans="1:27" ht="20.100000000000001" customHeight="1">
      <c r="A526" s="528" t="s">
        <v>348</v>
      </c>
      <c r="B526" s="529"/>
      <c r="C526" s="143">
        <f>SUM(C523:C525)</f>
        <v>32</v>
      </c>
      <c r="D526" s="143">
        <f t="shared" ref="D526:N526" si="251">SUM(D523:D525)</f>
        <v>32</v>
      </c>
      <c r="E526" s="143">
        <f t="shared" si="251"/>
        <v>0</v>
      </c>
      <c r="F526" s="143">
        <f t="shared" si="251"/>
        <v>0</v>
      </c>
      <c r="G526" s="144">
        <f t="shared" si="251"/>
        <v>0</v>
      </c>
      <c r="H526" s="143">
        <f t="shared" si="251"/>
        <v>10</v>
      </c>
      <c r="I526" s="143">
        <f t="shared" si="251"/>
        <v>0</v>
      </c>
      <c r="J526" s="143">
        <f t="shared" si="251"/>
        <v>22</v>
      </c>
      <c r="K526" s="143">
        <f t="shared" si="251"/>
        <v>2</v>
      </c>
      <c r="L526" s="143">
        <f t="shared" si="251"/>
        <v>0</v>
      </c>
      <c r="M526" s="143">
        <f t="shared" si="251"/>
        <v>0</v>
      </c>
      <c r="N526" s="143">
        <f t="shared" si="251"/>
        <v>0</v>
      </c>
      <c r="O526" s="143">
        <f>SUM(O523:O525)</f>
        <v>0</v>
      </c>
      <c r="P526" s="143">
        <f>SUM(P523:P525)</f>
        <v>0</v>
      </c>
      <c r="Q526" s="143">
        <f>SUM(Q523:Q525)</f>
        <v>20</v>
      </c>
      <c r="R526" s="145">
        <f>SUM(R523:R525)</f>
        <v>220</v>
      </c>
      <c r="S526" s="146">
        <f t="array" ref="S526">IF(ISERROR(Q526/J526),"",Q526/J526)</f>
        <v>0.90909090909090906</v>
      </c>
      <c r="T526" s="146">
        <f t="array" ref="T526">IF(ISERROR((O526:P526)/C526),"",SUM(O526:P526)/C526)</f>
        <v>0</v>
      </c>
      <c r="U526" s="223"/>
      <c r="V526" s="223"/>
      <c r="W526" s="223"/>
      <c r="X526" s="224"/>
      <c r="Y526" s="224"/>
      <c r="Z526" s="225"/>
      <c r="AA526" s="225"/>
    </row>
    <row r="527" spans="1:27">
      <c r="A527" s="147"/>
      <c r="B527" s="147"/>
      <c r="C527" s="147"/>
      <c r="D527" s="147"/>
      <c r="E527" s="147"/>
      <c r="F527" s="147"/>
      <c r="G527" s="148"/>
      <c r="H527" s="147"/>
      <c r="I527" s="149"/>
      <c r="J527" s="150"/>
      <c r="K527" s="151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</row>
    <row r="528" spans="1:27">
      <c r="A528" s="147"/>
      <c r="B528" s="147" t="s">
        <v>349</v>
      </c>
      <c r="C528" s="147"/>
      <c r="D528" s="147"/>
      <c r="E528" s="147"/>
      <c r="F528" s="147"/>
      <c r="G528" s="148"/>
      <c r="H528" s="147"/>
      <c r="I528" s="149" t="s">
        <v>350</v>
      </c>
      <c r="J528" s="251" t="s">
        <v>483</v>
      </c>
      <c r="K528" s="151"/>
      <c r="L528" s="147"/>
      <c r="M528" s="147"/>
      <c r="N528" s="147"/>
      <c r="O528" s="147"/>
      <c r="P528" s="147"/>
      <c r="Q528" s="147"/>
      <c r="R528" s="147" t="s">
        <v>351</v>
      </c>
      <c r="S528" s="256" t="s">
        <v>438</v>
      </c>
      <c r="T528" s="147"/>
      <c r="V528" s="147"/>
      <c r="W528" s="147"/>
      <c r="X528" s="147"/>
      <c r="Y528" s="147"/>
      <c r="Z528" s="147"/>
      <c r="AA528" s="147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2:B162"/>
    <mergeCell ref="A163:F163"/>
    <mergeCell ref="A164:A169"/>
    <mergeCell ref="C164:D164"/>
    <mergeCell ref="E164:F164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A28:B28"/>
    <mergeCell ref="A86:B86"/>
    <mergeCell ref="V4:V6"/>
    <mergeCell ref="W4:W6"/>
    <mergeCell ref="X4:AA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5:B315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29:B329"/>
    <mergeCell ref="A330:F330"/>
    <mergeCell ref="A331:A336"/>
    <mergeCell ref="C331:D331"/>
    <mergeCell ref="E331:F331"/>
    <mergeCell ref="G331:H331"/>
    <mergeCell ref="C335:D335"/>
    <mergeCell ref="E335:F335"/>
    <mergeCell ref="G335:H335"/>
    <mergeCell ref="C334:D334"/>
    <mergeCell ref="E334:F334"/>
    <mergeCell ref="G334:H334"/>
    <mergeCell ref="Z332:AA332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Z331:AA331"/>
    <mergeCell ref="C332:D332"/>
    <mergeCell ref="E332:F332"/>
    <mergeCell ref="G332:H332"/>
    <mergeCell ref="I332:J332"/>
    <mergeCell ref="K332:L332"/>
    <mergeCell ref="M332:N332"/>
    <mergeCell ref="I331:J331"/>
    <mergeCell ref="K331:L331"/>
    <mergeCell ref="M331:N331"/>
    <mergeCell ref="O331:O339"/>
    <mergeCell ref="P331:Q331"/>
    <mergeCell ref="R331:S331"/>
    <mergeCell ref="P332:Q332"/>
    <mergeCell ref="I334:J334"/>
    <mergeCell ref="K334:L334"/>
    <mergeCell ref="M334:N334"/>
    <mergeCell ref="T332:U332"/>
    <mergeCell ref="V332:W332"/>
    <mergeCell ref="X332:Y332"/>
    <mergeCell ref="R332:S332"/>
    <mergeCell ref="P333:Q333"/>
    <mergeCell ref="R333:S333"/>
    <mergeCell ref="P334:Q334"/>
    <mergeCell ref="R334:S334"/>
    <mergeCell ref="T334:U334"/>
    <mergeCell ref="V334:W334"/>
    <mergeCell ref="X334:Y334"/>
    <mergeCell ref="Z334:AA334"/>
    <mergeCell ref="T333:U333"/>
    <mergeCell ref="V333:W333"/>
    <mergeCell ref="X333:Y333"/>
    <mergeCell ref="Z333:AA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I335:J335"/>
    <mergeCell ref="K335:L335"/>
    <mergeCell ref="M335:N335"/>
    <mergeCell ref="P335:Q335"/>
    <mergeCell ref="R335:S335"/>
    <mergeCell ref="T335:U335"/>
    <mergeCell ref="R336:S336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A341:A343"/>
    <mergeCell ref="B341:B343"/>
    <mergeCell ref="C341:C343"/>
    <mergeCell ref="D341:D343"/>
    <mergeCell ref="E341:E343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41:I343"/>
    <mergeCell ref="J341:J343"/>
    <mergeCell ref="K341:K343"/>
    <mergeCell ref="L341:L343"/>
    <mergeCell ref="R339:S339"/>
    <mergeCell ref="T339:U339"/>
    <mergeCell ref="V339:W339"/>
    <mergeCell ref="X339:Y339"/>
    <mergeCell ref="Z339:AA339"/>
    <mergeCell ref="AA342:AA343"/>
    <mergeCell ref="A363:B363"/>
    <mergeCell ref="A421:B421"/>
    <mergeCell ref="A456:B456"/>
    <mergeCell ref="A472:B472"/>
    <mergeCell ref="A480:B480"/>
    <mergeCell ref="S342:S343"/>
    <mergeCell ref="T342:T343"/>
    <mergeCell ref="U342:U343"/>
    <mergeCell ref="X342:X343"/>
    <mergeCell ref="Y342:Y343"/>
    <mergeCell ref="Z342:Z343"/>
    <mergeCell ref="M341:M343"/>
    <mergeCell ref="N341:N343"/>
    <mergeCell ref="O341:U341"/>
    <mergeCell ref="V341:V343"/>
    <mergeCell ref="W341:W343"/>
    <mergeCell ref="X341:AA341"/>
    <mergeCell ref="O342:O343"/>
    <mergeCell ref="P342:P343"/>
    <mergeCell ref="Q342:Q343"/>
    <mergeCell ref="R342:R343"/>
    <mergeCell ref="F341:F343"/>
    <mergeCell ref="G341:H342"/>
    <mergeCell ref="A496:B496"/>
    <mergeCell ref="A497:F497"/>
    <mergeCell ref="A498:A503"/>
    <mergeCell ref="C498:D498"/>
    <mergeCell ref="E498:F498"/>
    <mergeCell ref="G498:H498"/>
    <mergeCell ref="C502:D502"/>
    <mergeCell ref="E502:F502"/>
    <mergeCell ref="G502:H502"/>
    <mergeCell ref="C501:D501"/>
    <mergeCell ref="E501:F501"/>
    <mergeCell ref="G501:H501"/>
    <mergeCell ref="Z499:AA499"/>
    <mergeCell ref="C500:D500"/>
    <mergeCell ref="E500:F500"/>
    <mergeCell ref="G500:H500"/>
    <mergeCell ref="I500:J500"/>
    <mergeCell ref="K500:L500"/>
    <mergeCell ref="M500:N500"/>
    <mergeCell ref="T498:U498"/>
    <mergeCell ref="V498:W498"/>
    <mergeCell ref="X498:Y498"/>
    <mergeCell ref="Z498:AA498"/>
    <mergeCell ref="C499:D499"/>
    <mergeCell ref="E499:F499"/>
    <mergeCell ref="G499:H499"/>
    <mergeCell ref="I499:J499"/>
    <mergeCell ref="K499:L499"/>
    <mergeCell ref="M499:N499"/>
    <mergeCell ref="I498:J498"/>
    <mergeCell ref="K498:L498"/>
    <mergeCell ref="M498:N498"/>
    <mergeCell ref="O498:O506"/>
    <mergeCell ref="P498:Q498"/>
    <mergeCell ref="R498:S498"/>
    <mergeCell ref="P499:Q499"/>
    <mergeCell ref="I501:J501"/>
    <mergeCell ref="K501:L501"/>
    <mergeCell ref="M501:N501"/>
    <mergeCell ref="T499:U499"/>
    <mergeCell ref="V499:W499"/>
    <mergeCell ref="X499:Y499"/>
    <mergeCell ref="R499:S499"/>
    <mergeCell ref="P500:Q500"/>
    <mergeCell ref="R500:S500"/>
    <mergeCell ref="P501:Q501"/>
    <mergeCell ref="R501:S501"/>
    <mergeCell ref="T501:U501"/>
    <mergeCell ref="V501:W501"/>
    <mergeCell ref="X501:Y501"/>
    <mergeCell ref="Z501:AA501"/>
    <mergeCell ref="T500:U500"/>
    <mergeCell ref="V500:W500"/>
    <mergeCell ref="X500:Y500"/>
    <mergeCell ref="Z500:AA500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I502:J502"/>
    <mergeCell ref="K502:L502"/>
    <mergeCell ref="M502:N502"/>
    <mergeCell ref="P502:Q502"/>
    <mergeCell ref="R502:S502"/>
    <mergeCell ref="T502:U502"/>
    <mergeCell ref="R503:S503"/>
    <mergeCell ref="T503:U503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C506:D506"/>
    <mergeCell ref="E506:F506"/>
    <mergeCell ref="G506:H506"/>
    <mergeCell ref="I506:J506"/>
    <mergeCell ref="K506:L506"/>
    <mergeCell ref="M506:N506"/>
    <mergeCell ref="P506:Q506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M504:N504"/>
    <mergeCell ref="P504:Q504"/>
    <mergeCell ref="R504:S504"/>
    <mergeCell ref="T504:U504"/>
    <mergeCell ref="V504:W504"/>
    <mergeCell ref="X504:Y504"/>
    <mergeCell ref="R506:S506"/>
    <mergeCell ref="T506:U506"/>
    <mergeCell ref="V506:W506"/>
    <mergeCell ref="X506:Y506"/>
    <mergeCell ref="Z506:AA506"/>
    <mergeCell ref="G507:I507"/>
    <mergeCell ref="N507:R507"/>
    <mergeCell ref="V505:W505"/>
    <mergeCell ref="X505:Y505"/>
    <mergeCell ref="Z505:AA505"/>
    <mergeCell ref="M509:N509"/>
    <mergeCell ref="O509:P509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09:B509"/>
    <mergeCell ref="C509:D509"/>
    <mergeCell ref="E509:F509"/>
    <mergeCell ref="G509:H509"/>
    <mergeCell ref="I509:J509"/>
    <mergeCell ref="K509:L509"/>
    <mergeCell ref="M511:N511"/>
    <mergeCell ref="O511:P511"/>
    <mergeCell ref="A513:B513"/>
    <mergeCell ref="C513:D513"/>
    <mergeCell ref="E513:F513"/>
    <mergeCell ref="G513:H520"/>
    <mergeCell ref="I513:J513"/>
    <mergeCell ref="K513:L513"/>
    <mergeCell ref="M513:N513"/>
    <mergeCell ref="O513:P513"/>
    <mergeCell ref="A511:B511"/>
    <mergeCell ref="C511:D511"/>
    <mergeCell ref="E511:F511"/>
    <mergeCell ref="G511:H511"/>
    <mergeCell ref="I511:J511"/>
    <mergeCell ref="K511:L511"/>
    <mergeCell ref="A515:B515"/>
    <mergeCell ref="C515:D515"/>
    <mergeCell ref="E515:F515"/>
    <mergeCell ref="I515:J515"/>
    <mergeCell ref="K515:L515"/>
    <mergeCell ref="M515:N515"/>
    <mergeCell ref="O515:P515"/>
    <mergeCell ref="A518:B518"/>
    <mergeCell ref="Q513:R513"/>
    <mergeCell ref="S513:T513"/>
    <mergeCell ref="A514:B514"/>
    <mergeCell ref="C514:D514"/>
    <mergeCell ref="E514:F514"/>
    <mergeCell ref="I514:J514"/>
    <mergeCell ref="K514:L514"/>
    <mergeCell ref="M514:N514"/>
    <mergeCell ref="O514:P514"/>
    <mergeCell ref="Q514:R514"/>
    <mergeCell ref="S514:T514"/>
    <mergeCell ref="Q515:R515"/>
    <mergeCell ref="S515:T515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A516:B516"/>
    <mergeCell ref="C516:D516"/>
    <mergeCell ref="E516:F516"/>
    <mergeCell ref="I516:J516"/>
    <mergeCell ref="K516:L516"/>
    <mergeCell ref="M516:N516"/>
    <mergeCell ref="Q517:R517"/>
    <mergeCell ref="S517:T517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5:B525"/>
    <mergeCell ref="A526:B526"/>
    <mergeCell ref="O520:P520"/>
    <mergeCell ref="Q520:R520"/>
    <mergeCell ref="S520:T520"/>
    <mergeCell ref="A522:B522"/>
    <mergeCell ref="A523:B523"/>
    <mergeCell ref="A524:B524"/>
    <mergeCell ref="A520:B520"/>
    <mergeCell ref="C520:D520"/>
    <mergeCell ref="E520:F520"/>
    <mergeCell ref="I520:J520"/>
    <mergeCell ref="K520:L520"/>
    <mergeCell ref="M520:N52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8"/>
  <sheetViews>
    <sheetView tabSelected="1" workbookViewId="0">
      <pane xSplit="4" ySplit="6" topLeftCell="E341" activePane="bottomRight" state="frozen"/>
      <selection activeCell="E489" sqref="E489"/>
      <selection pane="topRight" activeCell="E489" sqref="E489"/>
      <selection pane="bottomLeft" activeCell="E489" sqref="E489"/>
      <selection pane="bottomRight" activeCell="G208" sqref="G208"/>
    </sheetView>
  </sheetViews>
  <sheetFormatPr defaultRowHeight="15.75"/>
  <cols>
    <col min="1" max="1" width="7.5" style="152" customWidth="1"/>
    <col min="2" max="2" width="23.25" style="226" customWidth="1"/>
    <col min="3" max="3" width="11.25" style="152" customWidth="1"/>
    <col min="4" max="4" width="5.25" style="152" customWidth="1"/>
    <col min="5" max="5" width="12.5" style="152" customWidth="1"/>
    <col min="6" max="6" width="12.625" style="152" customWidth="1"/>
    <col min="7" max="7" width="9" style="227"/>
    <col min="8" max="8" width="9" style="152"/>
    <col min="9" max="9" width="11.125" style="152" bestFit="1" customWidth="1"/>
    <col min="10" max="20" width="9" style="152"/>
    <col min="21" max="21" width="7.25" style="152" customWidth="1"/>
    <col min="22" max="24" width="9" style="152"/>
    <col min="25" max="25" width="6.125" style="152" customWidth="1"/>
    <col min="26" max="26" width="6.375" style="152" customWidth="1"/>
    <col min="27" max="27" width="6.125" style="152" customWidth="1"/>
    <col min="28" max="16384" width="9" style="152"/>
  </cols>
  <sheetData>
    <row r="1" spans="1:27" ht="31.5">
      <c r="A1" s="442" t="s">
        <v>439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</row>
    <row r="2" spans="1:27" ht="18.75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</row>
    <row r="3" spans="1:27" ht="30.75" customHeight="1">
      <c r="A3" s="230" t="s">
        <v>355</v>
      </c>
      <c r="B3" s="231"/>
      <c r="C3" s="153"/>
      <c r="D3" s="153"/>
      <c r="E3" s="153"/>
      <c r="F3" s="153"/>
      <c r="G3" s="155"/>
      <c r="H3" s="153"/>
      <c r="I3" s="153"/>
      <c r="J3" s="156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s="135" customFormat="1" ht="18.75" customHeight="1">
      <c r="A4" s="444" t="s">
        <v>12</v>
      </c>
      <c r="B4" s="444" t="s">
        <v>25</v>
      </c>
      <c r="C4" s="444" t="s">
        <v>26</v>
      </c>
      <c r="D4" s="444" t="s">
        <v>27</v>
      </c>
      <c r="E4" s="447" t="s">
        <v>28</v>
      </c>
      <c r="F4" s="450" t="s">
        <v>29</v>
      </c>
      <c r="G4" s="453" t="s">
        <v>30</v>
      </c>
      <c r="H4" s="453"/>
      <c r="I4" s="444" t="s">
        <v>31</v>
      </c>
      <c r="J4" s="456" t="s">
        <v>32</v>
      </c>
      <c r="K4" s="459" t="s">
        <v>33</v>
      </c>
      <c r="L4" s="444" t="s">
        <v>34</v>
      </c>
      <c r="M4" s="462" t="s">
        <v>35</v>
      </c>
      <c r="N4" s="464" t="s">
        <v>36</v>
      </c>
      <c r="O4" s="453" t="s">
        <v>37</v>
      </c>
      <c r="P4" s="453"/>
      <c r="Q4" s="453"/>
      <c r="R4" s="453"/>
      <c r="S4" s="453"/>
      <c r="T4" s="453"/>
      <c r="U4" s="453"/>
      <c r="V4" s="453" t="s">
        <v>38</v>
      </c>
      <c r="W4" s="464" t="s">
        <v>39</v>
      </c>
      <c r="X4" s="453" t="s">
        <v>40</v>
      </c>
      <c r="Y4" s="453"/>
      <c r="Z4" s="453"/>
      <c r="AA4" s="453"/>
    </row>
    <row r="5" spans="1:27" s="135" customFormat="1" ht="15" customHeight="1">
      <c r="A5" s="445"/>
      <c r="B5" s="445"/>
      <c r="C5" s="445"/>
      <c r="D5" s="445"/>
      <c r="E5" s="448"/>
      <c r="F5" s="451"/>
      <c r="G5" s="453"/>
      <c r="H5" s="453"/>
      <c r="I5" s="445"/>
      <c r="J5" s="457"/>
      <c r="K5" s="460"/>
      <c r="L5" s="445"/>
      <c r="M5" s="463"/>
      <c r="N5" s="464"/>
      <c r="O5" s="453" t="s">
        <v>41</v>
      </c>
      <c r="P5" s="453" t="s">
        <v>42</v>
      </c>
      <c r="Q5" s="453" t="s">
        <v>43</v>
      </c>
      <c r="R5" s="454" t="s">
        <v>44</v>
      </c>
      <c r="S5" s="455" t="s">
        <v>45</v>
      </c>
      <c r="T5" s="453" t="s">
        <v>46</v>
      </c>
      <c r="U5" s="453" t="s">
        <v>47</v>
      </c>
      <c r="V5" s="453"/>
      <c r="W5" s="464"/>
      <c r="X5" s="453" t="s">
        <v>13</v>
      </c>
      <c r="Y5" s="453" t="s">
        <v>48</v>
      </c>
      <c r="Z5" s="453" t="s">
        <v>49</v>
      </c>
      <c r="AA5" s="453" t="s">
        <v>47</v>
      </c>
    </row>
    <row r="6" spans="1:27" s="135" customFormat="1" ht="27.75" customHeight="1">
      <c r="A6" s="446"/>
      <c r="B6" s="446"/>
      <c r="C6" s="446"/>
      <c r="D6" s="446"/>
      <c r="E6" s="449"/>
      <c r="F6" s="452"/>
      <c r="G6" s="136" t="s">
        <v>50</v>
      </c>
      <c r="H6" s="428" t="s">
        <v>51</v>
      </c>
      <c r="I6" s="446"/>
      <c r="J6" s="458"/>
      <c r="K6" s="461"/>
      <c r="L6" s="446"/>
      <c r="M6" s="463"/>
      <c r="N6" s="464"/>
      <c r="O6" s="453"/>
      <c r="P6" s="453"/>
      <c r="Q6" s="453"/>
      <c r="R6" s="454"/>
      <c r="S6" s="455"/>
      <c r="T6" s="453"/>
      <c r="U6" s="453"/>
      <c r="V6" s="453"/>
      <c r="W6" s="464"/>
      <c r="X6" s="453"/>
      <c r="Y6" s="453"/>
      <c r="Z6" s="453"/>
      <c r="AA6" s="453"/>
    </row>
    <row r="7" spans="1:27" ht="20.100000000000001" hidden="1" customHeight="1">
      <c r="A7" s="157">
        <v>200032</v>
      </c>
      <c r="B7" s="431" t="s">
        <v>185</v>
      </c>
      <c r="C7" s="157" t="s">
        <v>186</v>
      </c>
      <c r="D7" s="139">
        <v>5.03</v>
      </c>
      <c r="E7" s="139"/>
      <c r="F7" s="158"/>
      <c r="G7" s="159"/>
      <c r="H7" s="438">
        <f t="shared" ref="H7:H27" si="0">D7*G7</f>
        <v>0</v>
      </c>
      <c r="I7" s="160"/>
      <c r="J7" s="161" t="str">
        <f t="array" ref="J7">IF(ISERROR(G7/I7),"",G7/I7)</f>
        <v/>
      </c>
      <c r="K7" s="162">
        <f t="array" ref="K7">IF(ISERROR(G7/L7),"",G7/L7)</f>
        <v>0</v>
      </c>
      <c r="L7" s="160">
        <v>16</v>
      </c>
      <c r="M7" s="140">
        <f t="shared" ref="M7:M27" si="1">IF(ISERROR(I7-K7),"",I7-K7)</f>
        <v>0</v>
      </c>
      <c r="N7" s="161">
        <f>SUM(O7:U7)</f>
        <v>0</v>
      </c>
      <c r="O7" s="430"/>
      <c r="P7" s="430"/>
      <c r="Q7" s="430"/>
      <c r="R7" s="430"/>
      <c r="S7" s="430"/>
      <c r="T7" s="430"/>
      <c r="U7" s="430"/>
      <c r="V7" s="163">
        <f t="shared" ref="V7:V12" si="2">SUM(X7:AA7)</f>
        <v>0</v>
      </c>
      <c r="W7" s="164" t="str">
        <f t="shared" ref="W7:W12" si="3">IF(ISERROR(V7/G7),"",V7/G7)</f>
        <v/>
      </c>
      <c r="X7" s="163"/>
      <c r="Y7" s="163"/>
      <c r="Z7" s="163"/>
      <c r="AA7" s="163"/>
    </row>
    <row r="8" spans="1:27" ht="20.100000000000001" hidden="1" customHeight="1">
      <c r="A8" s="165">
        <v>200038</v>
      </c>
      <c r="B8" s="166" t="s">
        <v>187</v>
      </c>
      <c r="C8" s="157" t="s">
        <v>186</v>
      </c>
      <c r="D8" s="139">
        <v>5.03</v>
      </c>
      <c r="E8" s="139"/>
      <c r="F8" s="158"/>
      <c r="G8" s="159"/>
      <c r="H8" s="438">
        <f t="shared" si="0"/>
        <v>0</v>
      </c>
      <c r="I8" s="160"/>
      <c r="J8" s="161" t="str">
        <f t="array" ref="J8">IF(ISERROR(G8/I8),"",G8/I8)</f>
        <v/>
      </c>
      <c r="K8" s="162">
        <f t="array" ref="K8">IF(ISERROR(G8/L8),"",G8/L8)</f>
        <v>0</v>
      </c>
      <c r="L8" s="160">
        <v>19</v>
      </c>
      <c r="M8" s="140">
        <f t="shared" si="1"/>
        <v>0</v>
      </c>
      <c r="N8" s="161">
        <f t="shared" ref="N8:N21" si="4">SUM(O8:U8)</f>
        <v>0</v>
      </c>
      <c r="O8" s="167"/>
      <c r="P8" s="430"/>
      <c r="Q8" s="430"/>
      <c r="R8" s="430"/>
      <c r="S8" s="430"/>
      <c r="T8" s="430"/>
      <c r="U8" s="430"/>
      <c r="V8" s="163">
        <f t="shared" si="2"/>
        <v>0</v>
      </c>
      <c r="W8" s="164" t="str">
        <f t="shared" si="3"/>
        <v/>
      </c>
      <c r="X8" s="163"/>
      <c r="Y8" s="163"/>
      <c r="Z8" s="163"/>
      <c r="AA8" s="163"/>
    </row>
    <row r="9" spans="1:27" ht="20.100000000000001" hidden="1" customHeight="1">
      <c r="A9" s="168">
        <v>200039</v>
      </c>
      <c r="B9" s="166" t="s">
        <v>187</v>
      </c>
      <c r="C9" s="157" t="s">
        <v>188</v>
      </c>
      <c r="D9" s="139">
        <v>5.03</v>
      </c>
      <c r="E9" s="139"/>
      <c r="F9" s="158"/>
      <c r="G9" s="159"/>
      <c r="H9" s="438">
        <f t="shared" si="0"/>
        <v>0</v>
      </c>
      <c r="I9" s="160"/>
      <c r="J9" s="161" t="str">
        <f t="array" ref="J9">IF(ISERROR(G9/I9),"",G9/I9)</f>
        <v/>
      </c>
      <c r="K9" s="162">
        <f t="array" ref="K9">IF(ISERROR(G9/L9),"",G9/L9)</f>
        <v>0</v>
      </c>
      <c r="L9" s="160">
        <v>19</v>
      </c>
      <c r="M9" s="140">
        <f t="shared" si="1"/>
        <v>0</v>
      </c>
      <c r="N9" s="161">
        <f t="shared" si="4"/>
        <v>0</v>
      </c>
      <c r="O9" s="430"/>
      <c r="P9" s="430"/>
      <c r="Q9" s="430"/>
      <c r="R9" s="430"/>
      <c r="S9" s="430"/>
      <c r="T9" s="430"/>
      <c r="U9" s="430"/>
      <c r="V9" s="163">
        <f t="shared" si="2"/>
        <v>0</v>
      </c>
      <c r="W9" s="164" t="str">
        <f t="shared" si="3"/>
        <v/>
      </c>
      <c r="X9" s="163"/>
      <c r="Y9" s="163"/>
      <c r="Z9" s="163"/>
      <c r="AA9" s="163"/>
    </row>
    <row r="10" spans="1:27" ht="20.100000000000001" hidden="1" customHeight="1">
      <c r="A10" s="165">
        <v>200045</v>
      </c>
      <c r="B10" s="166" t="s">
        <v>189</v>
      </c>
      <c r="C10" s="157" t="s">
        <v>186</v>
      </c>
      <c r="D10" s="139">
        <v>5.03</v>
      </c>
      <c r="E10" s="139"/>
      <c r="F10" s="158"/>
      <c r="G10" s="159"/>
      <c r="H10" s="438">
        <f t="shared" si="0"/>
        <v>0</v>
      </c>
      <c r="I10" s="160"/>
      <c r="J10" s="161" t="str">
        <f t="array" ref="J10">IF(ISERROR(G10/I10),"",G10/I10)</f>
        <v/>
      </c>
      <c r="K10" s="162">
        <f t="array" ref="K10">IF(ISERROR(G10/L10),"",G10/L10)</f>
        <v>0</v>
      </c>
      <c r="L10" s="160">
        <v>19</v>
      </c>
      <c r="M10" s="140">
        <f t="shared" si="1"/>
        <v>0</v>
      </c>
      <c r="N10" s="161">
        <f t="shared" si="4"/>
        <v>0</v>
      </c>
      <c r="O10" s="430"/>
      <c r="P10" s="430"/>
      <c r="Q10" s="430"/>
      <c r="R10" s="430"/>
      <c r="S10" s="430"/>
      <c r="T10" s="430"/>
      <c r="U10" s="430"/>
      <c r="V10" s="163">
        <f t="shared" si="2"/>
        <v>0</v>
      </c>
      <c r="W10" s="164" t="str">
        <f t="shared" si="3"/>
        <v/>
      </c>
      <c r="X10" s="163"/>
      <c r="Y10" s="163"/>
      <c r="Z10" s="163"/>
      <c r="AA10" s="163"/>
    </row>
    <row r="11" spans="1:27" ht="20.100000000000001" hidden="1" customHeight="1">
      <c r="A11" s="165">
        <v>200050</v>
      </c>
      <c r="B11" s="166" t="s">
        <v>189</v>
      </c>
      <c r="C11" s="157" t="s">
        <v>190</v>
      </c>
      <c r="D11" s="139">
        <v>5.03</v>
      </c>
      <c r="E11" s="139"/>
      <c r="F11" s="158"/>
      <c r="G11" s="159"/>
      <c r="H11" s="438">
        <f t="shared" si="0"/>
        <v>0</v>
      </c>
      <c r="I11" s="160"/>
      <c r="J11" s="161" t="str">
        <f t="array" ref="J11">IF(ISERROR(G11/I11),"",G11/I11)</f>
        <v/>
      </c>
      <c r="K11" s="162">
        <f t="array" ref="K11">IF(ISERROR(G11/L11),"",G11/L11)</f>
        <v>0</v>
      </c>
      <c r="L11" s="160">
        <v>20</v>
      </c>
      <c r="M11" s="140">
        <f t="shared" si="1"/>
        <v>0</v>
      </c>
      <c r="N11" s="161">
        <f t="shared" si="4"/>
        <v>0</v>
      </c>
      <c r="O11" s="430"/>
      <c r="P11" s="430"/>
      <c r="Q11" s="430"/>
      <c r="R11" s="430"/>
      <c r="S11" s="430"/>
      <c r="T11" s="430"/>
      <c r="U11" s="430"/>
      <c r="V11" s="163">
        <f t="shared" si="2"/>
        <v>0</v>
      </c>
      <c r="W11" s="164" t="str">
        <f t="shared" si="3"/>
        <v/>
      </c>
      <c r="X11" s="163"/>
      <c r="Y11" s="163"/>
      <c r="Z11" s="163"/>
      <c r="AA11" s="163"/>
    </row>
    <row r="12" spans="1:27" ht="20.100000000000001" hidden="1" customHeight="1">
      <c r="A12" s="165">
        <v>200076</v>
      </c>
      <c r="B12" s="166" t="s">
        <v>191</v>
      </c>
      <c r="C12" s="157" t="s">
        <v>186</v>
      </c>
      <c r="D12" s="139">
        <v>5.04</v>
      </c>
      <c r="E12" s="139"/>
      <c r="F12" s="169"/>
      <c r="G12" s="170"/>
      <c r="H12" s="438">
        <f t="shared" si="0"/>
        <v>0</v>
      </c>
      <c r="I12" s="171"/>
      <c r="J12" s="161" t="str">
        <f t="array" ref="J12">IF(ISERROR(G12/I12),"",G12/I12)</f>
        <v/>
      </c>
      <c r="K12" s="162">
        <f t="array" ref="K12">IF(ISERROR(G12/L12),"",G12/L12)</f>
        <v>0</v>
      </c>
      <c r="L12" s="160">
        <v>19</v>
      </c>
      <c r="M12" s="140">
        <f t="shared" si="1"/>
        <v>0</v>
      </c>
      <c r="N12" s="161">
        <f t="shared" si="4"/>
        <v>0</v>
      </c>
      <c r="O12" s="430"/>
      <c r="P12" s="430"/>
      <c r="Q12" s="430"/>
      <c r="R12" s="430"/>
      <c r="S12" s="430"/>
      <c r="T12" s="430"/>
      <c r="U12" s="430"/>
      <c r="V12" s="163">
        <f t="shared" si="2"/>
        <v>0</v>
      </c>
      <c r="W12" s="164" t="str">
        <f t="shared" si="3"/>
        <v/>
      </c>
      <c r="X12" s="163"/>
      <c r="Y12" s="163"/>
      <c r="Z12" s="163"/>
      <c r="AA12" s="163"/>
    </row>
    <row r="13" spans="1:27" ht="20.100000000000001" hidden="1" customHeight="1">
      <c r="A13" s="172">
        <v>200898</v>
      </c>
      <c r="B13" s="166" t="s">
        <v>192</v>
      </c>
      <c r="C13" s="157" t="s">
        <v>193</v>
      </c>
      <c r="D13" s="139">
        <v>5.03</v>
      </c>
      <c r="E13" s="139"/>
      <c r="F13" s="158"/>
      <c r="G13" s="159"/>
      <c r="H13" s="438">
        <f t="shared" si="0"/>
        <v>0</v>
      </c>
      <c r="I13" s="160"/>
      <c r="J13" s="161"/>
      <c r="K13" s="162">
        <f t="array" ref="K13">IF(ISERROR(G13/L13),"",G13/L13)</f>
        <v>0</v>
      </c>
      <c r="L13" s="160">
        <v>3</v>
      </c>
      <c r="M13" s="140">
        <f t="shared" si="1"/>
        <v>0</v>
      </c>
      <c r="N13" s="161">
        <f t="shared" si="4"/>
        <v>0</v>
      </c>
      <c r="O13" s="430"/>
      <c r="P13" s="430"/>
      <c r="Q13" s="430"/>
      <c r="R13" s="430"/>
      <c r="S13" s="430"/>
      <c r="T13" s="430"/>
      <c r="U13" s="430"/>
      <c r="V13" s="163"/>
      <c r="W13" s="164"/>
      <c r="X13" s="163"/>
      <c r="Y13" s="163"/>
      <c r="Z13" s="163"/>
      <c r="AA13" s="163"/>
    </row>
    <row r="14" spans="1:27" ht="20.100000000000001" hidden="1" customHeight="1">
      <c r="A14" s="172">
        <v>200899</v>
      </c>
      <c r="B14" s="166" t="s">
        <v>192</v>
      </c>
      <c r="C14" s="157" t="s">
        <v>194</v>
      </c>
      <c r="D14" s="139">
        <v>5.03</v>
      </c>
      <c r="E14" s="139"/>
      <c r="F14" s="158"/>
      <c r="G14" s="159"/>
      <c r="H14" s="438">
        <f t="shared" si="0"/>
        <v>0</v>
      </c>
      <c r="I14" s="160"/>
      <c r="J14" s="161"/>
      <c r="K14" s="162">
        <f t="array" ref="K14">IF(ISERROR(G14/L14),"",G14/L14)</f>
        <v>0</v>
      </c>
      <c r="L14" s="160">
        <v>3</v>
      </c>
      <c r="M14" s="140">
        <f t="shared" si="1"/>
        <v>0</v>
      </c>
      <c r="N14" s="161">
        <f t="shared" si="4"/>
        <v>0</v>
      </c>
      <c r="O14" s="430"/>
      <c r="P14" s="430"/>
      <c r="Q14" s="430"/>
      <c r="R14" s="430"/>
      <c r="S14" s="430"/>
      <c r="T14" s="430"/>
      <c r="U14" s="430"/>
      <c r="V14" s="163"/>
      <c r="W14" s="164"/>
      <c r="X14" s="163"/>
      <c r="Y14" s="163"/>
      <c r="Z14" s="163"/>
      <c r="AA14" s="163"/>
    </row>
    <row r="15" spans="1:27" ht="20.100000000000001" hidden="1" customHeight="1">
      <c r="A15" s="165">
        <v>200085</v>
      </c>
      <c r="B15" s="166" t="s">
        <v>195</v>
      </c>
      <c r="C15" s="157" t="s">
        <v>196</v>
      </c>
      <c r="D15" s="139">
        <v>5.04</v>
      </c>
      <c r="E15" s="139"/>
      <c r="F15" s="173"/>
      <c r="G15" s="159"/>
      <c r="H15" s="438">
        <f t="shared" si="0"/>
        <v>0</v>
      </c>
      <c r="I15" s="438"/>
      <c r="J15" s="161" t="str">
        <f t="array" ref="J15">IF(ISERROR(G15/I15),"",G15/I15)</f>
        <v/>
      </c>
      <c r="K15" s="162">
        <f t="array" ref="K15">IF(ISERROR(G15/L15),"",G15/L15)</f>
        <v>0</v>
      </c>
      <c r="L15" s="160">
        <v>17</v>
      </c>
      <c r="M15" s="140">
        <f t="shared" si="1"/>
        <v>0</v>
      </c>
      <c r="N15" s="161">
        <f t="shared" si="4"/>
        <v>0</v>
      </c>
      <c r="O15" s="430"/>
      <c r="P15" s="430"/>
      <c r="Q15" s="430"/>
      <c r="R15" s="430"/>
      <c r="S15" s="430"/>
      <c r="T15" s="430"/>
      <c r="U15" s="430"/>
      <c r="V15" s="163">
        <f>SUM(X15:AA15)</f>
        <v>0</v>
      </c>
      <c r="W15" s="164" t="str">
        <f>IF(ISERROR(V15/G15),"",V15/G15)</f>
        <v/>
      </c>
      <c r="X15" s="163"/>
      <c r="Y15" s="163"/>
      <c r="Z15" s="163"/>
      <c r="AA15" s="163"/>
    </row>
    <row r="16" spans="1:27" ht="20.100000000000001" hidden="1" customHeight="1">
      <c r="A16" s="165">
        <v>200087</v>
      </c>
      <c r="B16" s="166" t="s">
        <v>195</v>
      </c>
      <c r="C16" s="157" t="s">
        <v>197</v>
      </c>
      <c r="D16" s="139">
        <v>5.04</v>
      </c>
      <c r="E16" s="139"/>
      <c r="F16" s="157"/>
      <c r="G16" s="159"/>
      <c r="H16" s="438">
        <f t="shared" si="0"/>
        <v>0</v>
      </c>
      <c r="I16" s="438"/>
      <c r="J16" s="161" t="str">
        <f t="array" ref="J16">IF(ISERROR(G16/I16),"",G16/I16)</f>
        <v/>
      </c>
      <c r="K16" s="162">
        <f t="array" ref="K16">IF(ISERROR(G16/L16),"",G16/L16)</f>
        <v>0</v>
      </c>
      <c r="L16" s="160">
        <v>17</v>
      </c>
      <c r="M16" s="140">
        <f t="shared" si="1"/>
        <v>0</v>
      </c>
      <c r="N16" s="161">
        <f t="shared" si="4"/>
        <v>0</v>
      </c>
      <c r="O16" s="430"/>
      <c r="P16" s="430"/>
      <c r="Q16" s="430"/>
      <c r="R16" s="430"/>
      <c r="S16" s="430"/>
      <c r="T16" s="430"/>
      <c r="U16" s="430"/>
      <c r="V16" s="163">
        <f>SUM(X16:AA16)</f>
        <v>0</v>
      </c>
      <c r="W16" s="164" t="str">
        <f>IF(ISERROR(V16/G16),"",V16/G16)</f>
        <v/>
      </c>
      <c r="X16" s="163"/>
      <c r="Y16" s="163"/>
      <c r="Z16" s="163"/>
      <c r="AA16" s="163"/>
    </row>
    <row r="17" spans="1:27" ht="20.100000000000001" hidden="1" customHeight="1">
      <c r="A17" s="172">
        <v>201060</v>
      </c>
      <c r="B17" s="166" t="s">
        <v>198</v>
      </c>
      <c r="C17" s="157" t="s">
        <v>199</v>
      </c>
      <c r="D17" s="139">
        <v>5.03</v>
      </c>
      <c r="E17" s="139"/>
      <c r="F17" s="158"/>
      <c r="G17" s="159"/>
      <c r="H17" s="438">
        <f t="shared" si="0"/>
        <v>0</v>
      </c>
      <c r="I17" s="160"/>
      <c r="J17" s="161" t="str">
        <f t="array" ref="J17">IF(ISERROR(G17/I17),"",G17/I17)</f>
        <v/>
      </c>
      <c r="K17" s="162">
        <f t="array" ref="K17">IF(ISERROR(G17/L17),"",G17/L17)</f>
        <v>0</v>
      </c>
      <c r="L17" s="160">
        <v>17</v>
      </c>
      <c r="M17" s="140">
        <f t="shared" si="1"/>
        <v>0</v>
      </c>
      <c r="N17" s="161">
        <f t="shared" si="4"/>
        <v>0</v>
      </c>
      <c r="O17" s="430"/>
      <c r="P17" s="430"/>
      <c r="Q17" s="430"/>
      <c r="R17" s="430"/>
      <c r="S17" s="430"/>
      <c r="T17" s="430"/>
      <c r="U17" s="430"/>
      <c r="V17" s="163"/>
      <c r="W17" s="164"/>
      <c r="X17" s="163"/>
      <c r="Y17" s="163"/>
      <c r="Z17" s="163"/>
      <c r="AA17" s="163"/>
    </row>
    <row r="18" spans="1:27" ht="20.100000000000001" hidden="1" customHeight="1">
      <c r="A18" s="172">
        <v>201061</v>
      </c>
      <c r="B18" s="166" t="s">
        <v>198</v>
      </c>
      <c r="C18" s="157" t="s">
        <v>200</v>
      </c>
      <c r="D18" s="139">
        <v>5.03</v>
      </c>
      <c r="E18" s="139"/>
      <c r="F18" s="158"/>
      <c r="G18" s="159"/>
      <c r="H18" s="438">
        <f t="shared" si="0"/>
        <v>0</v>
      </c>
      <c r="I18" s="160"/>
      <c r="J18" s="161" t="str">
        <f t="array" ref="J18">IF(ISERROR(G18/I18),"",G18/I18)</f>
        <v/>
      </c>
      <c r="K18" s="162">
        <f t="array" ref="K18">IF(ISERROR(G18/L18),"",G18/L18)</f>
        <v>0</v>
      </c>
      <c r="L18" s="160">
        <v>17</v>
      </c>
      <c r="M18" s="140">
        <f t="shared" si="1"/>
        <v>0</v>
      </c>
      <c r="N18" s="161">
        <f t="shared" si="4"/>
        <v>0</v>
      </c>
      <c r="O18" s="430"/>
      <c r="P18" s="430"/>
      <c r="Q18" s="430"/>
      <c r="R18" s="430"/>
      <c r="S18" s="430"/>
      <c r="T18" s="430"/>
      <c r="U18" s="430"/>
      <c r="V18" s="163"/>
      <c r="W18" s="164"/>
      <c r="X18" s="163"/>
      <c r="Y18" s="163"/>
      <c r="Z18" s="163"/>
      <c r="AA18" s="163"/>
    </row>
    <row r="19" spans="1:27" ht="20.100000000000001" hidden="1" customHeight="1">
      <c r="A19" s="165">
        <v>200171</v>
      </c>
      <c r="B19" s="166" t="s">
        <v>203</v>
      </c>
      <c r="C19" s="157" t="s">
        <v>196</v>
      </c>
      <c r="D19" s="139">
        <v>5.0599999999999996</v>
      </c>
      <c r="E19" s="139"/>
      <c r="F19" s="158"/>
      <c r="G19" s="159"/>
      <c r="H19" s="438">
        <f t="shared" si="0"/>
        <v>0</v>
      </c>
      <c r="I19" s="160"/>
      <c r="J19" s="161" t="str">
        <f t="array" ref="J19">IF(ISERROR(G19/I19),"",G19/I19)</f>
        <v/>
      </c>
      <c r="K19" s="162">
        <f t="array" ref="K19">IF(ISERROR(G19/L19),"",G19/L19)</f>
        <v>0</v>
      </c>
      <c r="L19" s="160">
        <v>19</v>
      </c>
      <c r="M19" s="140">
        <f t="shared" si="1"/>
        <v>0</v>
      </c>
      <c r="N19" s="161">
        <f t="shared" si="4"/>
        <v>0</v>
      </c>
      <c r="O19" s="430"/>
      <c r="P19" s="430"/>
      <c r="Q19" s="430"/>
      <c r="R19" s="430"/>
      <c r="S19" s="430"/>
      <c r="T19" s="430"/>
      <c r="U19" s="430"/>
      <c r="V19" s="163">
        <f t="shared" ref="V19:V21" si="5">SUM(X19:AA19)</f>
        <v>0</v>
      </c>
      <c r="W19" s="164" t="str">
        <f t="shared" ref="W19:W21" si="6">IF(ISERROR(V19/G19),"",V19/G19)</f>
        <v/>
      </c>
      <c r="X19" s="163"/>
      <c r="Y19" s="163"/>
      <c r="Z19" s="163"/>
      <c r="AA19" s="163"/>
    </row>
    <row r="20" spans="1:27" ht="20.100000000000001" customHeight="1">
      <c r="A20" s="165">
        <v>200009</v>
      </c>
      <c r="B20" s="166" t="s">
        <v>204</v>
      </c>
      <c r="C20" s="157" t="s">
        <v>196</v>
      </c>
      <c r="D20" s="139">
        <v>5.09</v>
      </c>
      <c r="E20" s="139"/>
      <c r="F20" s="158">
        <v>42618</v>
      </c>
      <c r="G20" s="159">
        <v>604</v>
      </c>
      <c r="H20" s="438">
        <f t="shared" si="0"/>
        <v>3074.36</v>
      </c>
      <c r="I20" s="160">
        <f>5*5</f>
        <v>25</v>
      </c>
      <c r="J20" s="161">
        <f t="array" ref="J20">IF(ISERROR(G20/I20),"",G20/I20)</f>
        <v>24.16</v>
      </c>
      <c r="K20" s="162">
        <f t="array" ref="K20">IF(ISERROR(G20/L20),"",G20/L20)</f>
        <v>26.260869565217391</v>
      </c>
      <c r="L20" s="160">
        <v>23</v>
      </c>
      <c r="M20" s="140">
        <f t="shared" si="1"/>
        <v>-1.2608695652173907</v>
      </c>
      <c r="N20" s="161">
        <f t="shared" si="4"/>
        <v>0</v>
      </c>
      <c r="O20" s="430"/>
      <c r="P20" s="430"/>
      <c r="Q20" s="430"/>
      <c r="R20" s="430"/>
      <c r="S20" s="430"/>
      <c r="T20" s="430"/>
      <c r="U20" s="430"/>
      <c r="V20" s="163">
        <f t="shared" si="5"/>
        <v>0</v>
      </c>
      <c r="W20" s="164">
        <f t="shared" si="6"/>
        <v>0</v>
      </c>
      <c r="X20" s="163"/>
      <c r="Y20" s="163"/>
      <c r="Z20" s="163"/>
      <c r="AA20" s="163"/>
    </row>
    <row r="21" spans="1:27" ht="20.100000000000001" hidden="1" customHeight="1">
      <c r="A21" s="165">
        <v>200010</v>
      </c>
      <c r="B21" s="166" t="s">
        <v>204</v>
      </c>
      <c r="C21" s="157" t="s">
        <v>197</v>
      </c>
      <c r="D21" s="139">
        <v>5.09</v>
      </c>
      <c r="E21" s="139"/>
      <c r="F21" s="158"/>
      <c r="G21" s="159"/>
      <c r="H21" s="438">
        <f t="shared" si="0"/>
        <v>0</v>
      </c>
      <c r="I21" s="160"/>
      <c r="J21" s="161" t="str">
        <f t="array" ref="J21">IF(ISERROR(G21/I21),"",G21/I21)</f>
        <v/>
      </c>
      <c r="K21" s="162">
        <f t="array" ref="K21">IF(ISERROR(G21/L21),"",G21/L21)</f>
        <v>0</v>
      </c>
      <c r="L21" s="160">
        <v>23</v>
      </c>
      <c r="M21" s="140">
        <f t="shared" si="1"/>
        <v>0</v>
      </c>
      <c r="N21" s="161">
        <f t="shared" si="4"/>
        <v>0</v>
      </c>
      <c r="O21" s="430"/>
      <c r="P21" s="430"/>
      <c r="Q21" s="430"/>
      <c r="R21" s="430"/>
      <c r="S21" s="430"/>
      <c r="T21" s="430"/>
      <c r="U21" s="430"/>
      <c r="V21" s="163">
        <f t="shared" si="5"/>
        <v>0</v>
      </c>
      <c r="W21" s="164" t="str">
        <f t="shared" si="6"/>
        <v/>
      </c>
      <c r="X21" s="163"/>
      <c r="Y21" s="163"/>
      <c r="Z21" s="163"/>
      <c r="AA21" s="163"/>
    </row>
    <row r="22" spans="1:27" ht="20.100000000000001" hidden="1" customHeight="1">
      <c r="A22" s="165">
        <v>200342</v>
      </c>
      <c r="B22" s="175" t="s">
        <v>205</v>
      </c>
      <c r="C22" s="429" t="s">
        <v>197</v>
      </c>
      <c r="D22" s="139">
        <v>4.8</v>
      </c>
      <c r="E22" s="139"/>
      <c r="F22" s="158"/>
      <c r="G22" s="159"/>
      <c r="H22" s="438">
        <f t="shared" si="0"/>
        <v>0</v>
      </c>
      <c r="I22" s="160"/>
      <c r="J22" s="161" t="str">
        <f t="array" ref="J22">IF(ISERROR(G22/I22),"",G22/I22)</f>
        <v/>
      </c>
      <c r="K22" s="162">
        <f t="array" ref="K22">IF(ISERROR(G22/L22),"",G22/L22)</f>
        <v>0</v>
      </c>
      <c r="L22" s="160">
        <v>4</v>
      </c>
      <c r="M22" s="140">
        <f t="shared" si="1"/>
        <v>0</v>
      </c>
      <c r="N22" s="161"/>
      <c r="O22" s="430"/>
      <c r="P22" s="430"/>
      <c r="Q22" s="430"/>
      <c r="R22" s="430"/>
      <c r="S22" s="430"/>
      <c r="T22" s="430"/>
      <c r="U22" s="430"/>
      <c r="V22" s="163"/>
      <c r="W22" s="164"/>
      <c r="X22" s="163"/>
      <c r="Y22" s="163"/>
      <c r="Z22" s="163"/>
      <c r="AA22" s="163"/>
    </row>
    <row r="23" spans="1:27" ht="20.100000000000001" hidden="1" customHeight="1">
      <c r="A23" s="165">
        <v>200341</v>
      </c>
      <c r="B23" s="175" t="s">
        <v>205</v>
      </c>
      <c r="C23" s="429" t="s">
        <v>194</v>
      </c>
      <c r="D23" s="139">
        <v>4.8</v>
      </c>
      <c r="E23" s="139"/>
      <c r="F23" s="158"/>
      <c r="G23" s="159"/>
      <c r="H23" s="438">
        <f t="shared" si="0"/>
        <v>0</v>
      </c>
      <c r="I23" s="160"/>
      <c r="J23" s="161" t="str">
        <f t="array" ref="J23">IF(ISERROR(G23/I23),"",G23/I23)</f>
        <v/>
      </c>
      <c r="K23" s="162">
        <f t="array" ref="K23">IF(ISERROR(G23/L23),"",G23/L23)</f>
        <v>0</v>
      </c>
      <c r="L23" s="160">
        <v>4</v>
      </c>
      <c r="M23" s="140">
        <f t="shared" si="1"/>
        <v>0</v>
      </c>
      <c r="N23" s="161"/>
      <c r="O23" s="430"/>
      <c r="P23" s="430"/>
      <c r="Q23" s="430"/>
      <c r="R23" s="430"/>
      <c r="S23" s="430"/>
      <c r="T23" s="430"/>
      <c r="U23" s="430"/>
      <c r="V23" s="163"/>
      <c r="W23" s="164"/>
      <c r="X23" s="163"/>
      <c r="Y23" s="163"/>
      <c r="Z23" s="163"/>
      <c r="AA23" s="163"/>
    </row>
    <row r="24" spans="1:27" ht="20.100000000000001" hidden="1" customHeight="1">
      <c r="A24" s="165">
        <v>200343</v>
      </c>
      <c r="B24" s="175" t="s">
        <v>205</v>
      </c>
      <c r="C24" s="429" t="s">
        <v>186</v>
      </c>
      <c r="D24" s="139">
        <v>4.8</v>
      </c>
      <c r="E24" s="139"/>
      <c r="F24" s="158"/>
      <c r="G24" s="159"/>
      <c r="H24" s="438">
        <f t="shared" si="0"/>
        <v>0</v>
      </c>
      <c r="I24" s="160"/>
      <c r="J24" s="161" t="str">
        <f t="array" ref="J24">IF(ISERROR(G24/I24),"",G24/I24)</f>
        <v/>
      </c>
      <c r="K24" s="162">
        <f t="array" ref="K24">IF(ISERROR(G24/L24),"",G24/L24)</f>
        <v>0</v>
      </c>
      <c r="L24" s="160">
        <v>4</v>
      </c>
      <c r="M24" s="140">
        <f t="shared" si="1"/>
        <v>0</v>
      </c>
      <c r="N24" s="161"/>
      <c r="O24" s="430"/>
      <c r="P24" s="430"/>
      <c r="Q24" s="430"/>
      <c r="R24" s="430"/>
      <c r="S24" s="430"/>
      <c r="T24" s="430"/>
      <c r="U24" s="430"/>
      <c r="V24" s="163"/>
      <c r="W24" s="164"/>
      <c r="X24" s="163"/>
      <c r="Y24" s="163"/>
      <c r="Z24" s="163"/>
      <c r="AA24" s="163"/>
    </row>
    <row r="25" spans="1:27" ht="20.100000000000001" hidden="1" customHeight="1">
      <c r="A25" s="165">
        <v>200344</v>
      </c>
      <c r="B25" s="175" t="s">
        <v>205</v>
      </c>
      <c r="C25" s="429" t="s">
        <v>206</v>
      </c>
      <c r="D25" s="139">
        <v>4.8</v>
      </c>
      <c r="E25" s="139"/>
      <c r="F25" s="158"/>
      <c r="G25" s="159"/>
      <c r="H25" s="438">
        <f t="shared" si="0"/>
        <v>0</v>
      </c>
      <c r="I25" s="160"/>
      <c r="J25" s="161" t="str">
        <f t="array" ref="J25">IF(ISERROR(G25/I25),"",G25/I25)</f>
        <v/>
      </c>
      <c r="K25" s="162">
        <f t="array" ref="K25">IF(ISERROR(G25/L25),"",G25/L25)</f>
        <v>0</v>
      </c>
      <c r="L25" s="160">
        <v>4</v>
      </c>
      <c r="M25" s="140">
        <f t="shared" si="1"/>
        <v>0</v>
      </c>
      <c r="N25" s="161"/>
      <c r="O25" s="430"/>
      <c r="P25" s="430"/>
      <c r="Q25" s="430"/>
      <c r="R25" s="430"/>
      <c r="S25" s="430"/>
      <c r="T25" s="430"/>
      <c r="U25" s="430"/>
      <c r="V25" s="163"/>
      <c r="W25" s="164"/>
      <c r="X25" s="163"/>
      <c r="Y25" s="163"/>
      <c r="Z25" s="163"/>
      <c r="AA25" s="163"/>
    </row>
    <row r="26" spans="1:27" ht="20.100000000000001" hidden="1" customHeight="1">
      <c r="A26" s="157">
        <v>200105</v>
      </c>
      <c r="B26" s="175" t="s">
        <v>207</v>
      </c>
      <c r="C26" s="157" t="s">
        <v>197</v>
      </c>
      <c r="D26" s="139">
        <v>4.99</v>
      </c>
      <c r="E26" s="139"/>
      <c r="F26" s="158"/>
      <c r="G26" s="159"/>
      <c r="H26" s="438">
        <f t="shared" si="0"/>
        <v>0</v>
      </c>
      <c r="I26" s="160"/>
      <c r="J26" s="161" t="str">
        <f t="array" ref="J26">IF(ISERROR(G26/I26),"",G26/I26)</f>
        <v/>
      </c>
      <c r="K26" s="162">
        <f t="array" ref="K26">IF(ISERROR(G26/L26),"",G26/L26)</f>
        <v>0</v>
      </c>
      <c r="L26" s="160">
        <v>23.5</v>
      </c>
      <c r="M26" s="140">
        <f t="shared" si="1"/>
        <v>0</v>
      </c>
      <c r="N26" s="161">
        <f t="shared" ref="N26:N27" si="7">SUM(O26:U26)</f>
        <v>0</v>
      </c>
      <c r="O26" s="430"/>
      <c r="P26" s="430"/>
      <c r="Q26" s="430"/>
      <c r="R26" s="430"/>
      <c r="S26" s="430"/>
      <c r="T26" s="430"/>
      <c r="U26" s="430"/>
      <c r="V26" s="163">
        <f t="shared" ref="V26:V27" si="8">SUM(X26:AA26)</f>
        <v>0</v>
      </c>
      <c r="W26" s="164" t="str">
        <f t="shared" ref="W26:W29" si="9">IF(ISERROR(V26/G26),"",V26/G26)</f>
        <v/>
      </c>
      <c r="X26" s="163"/>
      <c r="Y26" s="163"/>
      <c r="Z26" s="163"/>
      <c r="AA26" s="163"/>
    </row>
    <row r="27" spans="1:27" ht="20.100000000000001" hidden="1" customHeight="1">
      <c r="A27" s="157">
        <v>200106</v>
      </c>
      <c r="B27" s="175" t="s">
        <v>207</v>
      </c>
      <c r="C27" s="157" t="s">
        <v>196</v>
      </c>
      <c r="D27" s="139">
        <v>4.99</v>
      </c>
      <c r="E27" s="139"/>
      <c r="F27" s="176"/>
      <c r="G27" s="159"/>
      <c r="H27" s="438">
        <f t="shared" si="0"/>
        <v>0</v>
      </c>
      <c r="I27" s="160"/>
      <c r="J27" s="161" t="str">
        <f t="array" ref="J27">IF(ISERROR(G27/I27),"",G27/I27)</f>
        <v/>
      </c>
      <c r="K27" s="162">
        <f t="array" ref="K27">IF(ISERROR(G27/L27),"",G27/L27)</f>
        <v>0</v>
      </c>
      <c r="L27" s="160">
        <v>23.5</v>
      </c>
      <c r="M27" s="140">
        <f t="shared" si="1"/>
        <v>0</v>
      </c>
      <c r="N27" s="161">
        <f t="shared" si="7"/>
        <v>0</v>
      </c>
      <c r="O27" s="430"/>
      <c r="P27" s="430"/>
      <c r="Q27" s="430"/>
      <c r="R27" s="430"/>
      <c r="S27" s="430"/>
      <c r="T27" s="430"/>
      <c r="U27" s="430"/>
      <c r="V27" s="163">
        <f t="shared" si="8"/>
        <v>0</v>
      </c>
      <c r="W27" s="164" t="str">
        <f t="shared" si="9"/>
        <v/>
      </c>
      <c r="X27" s="163"/>
      <c r="Y27" s="163"/>
      <c r="Z27" s="163"/>
      <c r="AA27" s="163"/>
    </row>
    <row r="28" spans="1:27" ht="20.100000000000001" customHeight="1">
      <c r="A28" s="465" t="s">
        <v>208</v>
      </c>
      <c r="B28" s="466"/>
      <c r="C28" s="436" t="s">
        <v>209</v>
      </c>
      <c r="D28" s="177"/>
      <c r="E28" s="177"/>
      <c r="F28" s="178"/>
      <c r="G28" s="179">
        <f>SUM(G7:G27)</f>
        <v>604</v>
      </c>
      <c r="H28" s="180">
        <f>SUM(H7:H27)</f>
        <v>3074.36</v>
      </c>
      <c r="I28" s="180">
        <f>SUM(I7:I27)</f>
        <v>25</v>
      </c>
      <c r="J28" s="161">
        <f t="array" ref="J28">IF(ISERROR(G28/I28),"",G28/I28)</f>
        <v>24.16</v>
      </c>
      <c r="K28" s="180">
        <f>SUM(K7:K27)</f>
        <v>26.260869565217391</v>
      </c>
      <c r="L28" s="181"/>
      <c r="M28" s="180">
        <f t="shared" ref="M28:V28" si="10">SUM(M7:M27)</f>
        <v>-1.2608695652173907</v>
      </c>
      <c r="N28" s="180">
        <f t="shared" si="10"/>
        <v>0</v>
      </c>
      <c r="O28" s="182">
        <f t="shared" si="10"/>
        <v>0</v>
      </c>
      <c r="P28" s="182">
        <f t="shared" si="10"/>
        <v>0</v>
      </c>
      <c r="Q28" s="182">
        <f t="shared" si="10"/>
        <v>0</v>
      </c>
      <c r="R28" s="182">
        <f t="shared" si="10"/>
        <v>0</v>
      </c>
      <c r="S28" s="182">
        <f t="shared" si="10"/>
        <v>0</v>
      </c>
      <c r="T28" s="182">
        <f t="shared" si="10"/>
        <v>0</v>
      </c>
      <c r="U28" s="182">
        <f t="shared" si="10"/>
        <v>0</v>
      </c>
      <c r="V28" s="183">
        <f t="shared" si="10"/>
        <v>0</v>
      </c>
      <c r="W28" s="164">
        <f t="shared" si="9"/>
        <v>0</v>
      </c>
      <c r="X28" s="183">
        <f>SUM(X7:X27)</f>
        <v>0</v>
      </c>
      <c r="Y28" s="183">
        <f>SUM(Y7:Y27)</f>
        <v>0</v>
      </c>
      <c r="Z28" s="183">
        <f>SUM(Z7:Z27)</f>
        <v>0</v>
      </c>
      <c r="AA28" s="183">
        <f>SUM(AA7:AA27)</f>
        <v>0</v>
      </c>
    </row>
    <row r="29" spans="1:27" ht="20.100000000000001" hidden="1" customHeight="1">
      <c r="A29" s="184">
        <v>200011</v>
      </c>
      <c r="B29" s="431" t="s">
        <v>213</v>
      </c>
      <c r="C29" s="157" t="s">
        <v>206</v>
      </c>
      <c r="D29" s="139">
        <v>5.03</v>
      </c>
      <c r="E29" s="139"/>
      <c r="F29" s="158"/>
      <c r="G29" s="159"/>
      <c r="H29" s="438">
        <f t="shared" ref="H29:H85" si="11">D29*G29</f>
        <v>0</v>
      </c>
      <c r="I29" s="160"/>
      <c r="J29" s="161" t="str">
        <f t="array" ref="J29">IF(ISERROR(G29/I29),"",G29/I29)</f>
        <v/>
      </c>
      <c r="K29" s="162">
        <f t="array" ref="K29">IF(ISERROR(G29/L29),"",G29/L29)</f>
        <v>0</v>
      </c>
      <c r="L29" s="160">
        <v>52</v>
      </c>
      <c r="M29" s="140">
        <f t="shared" ref="M29" si="12">IF(ISERROR(I29-K29),"",I29-K29)</f>
        <v>0</v>
      </c>
      <c r="N29" s="161">
        <f t="shared" ref="N29" si="13">SUM(O29:U29)</f>
        <v>0</v>
      </c>
      <c r="O29" s="433"/>
      <c r="P29" s="433"/>
      <c r="Q29" s="433"/>
      <c r="R29" s="433"/>
      <c r="S29" s="433"/>
      <c r="T29" s="433"/>
      <c r="U29" s="433"/>
      <c r="V29" s="163">
        <f t="shared" ref="V29" si="14">SUM(X29:AA29)</f>
        <v>0</v>
      </c>
      <c r="W29" s="164" t="str">
        <f t="shared" si="9"/>
        <v/>
      </c>
      <c r="X29" s="163"/>
      <c r="Y29" s="163"/>
      <c r="Z29" s="163"/>
      <c r="AA29" s="163"/>
    </row>
    <row r="30" spans="1:27" ht="20.100000000000001" hidden="1" customHeight="1">
      <c r="A30" s="184">
        <v>201402</v>
      </c>
      <c r="B30" s="431" t="s">
        <v>454</v>
      </c>
      <c r="C30" s="232" t="s">
        <v>456</v>
      </c>
      <c r="D30" s="139">
        <v>5.03</v>
      </c>
      <c r="E30" s="139"/>
      <c r="F30" s="158"/>
      <c r="G30" s="159"/>
      <c r="H30" s="438">
        <f t="shared" si="11"/>
        <v>0</v>
      </c>
      <c r="I30" s="160"/>
      <c r="J30" s="161"/>
      <c r="K30" s="162">
        <f t="array" ref="K30">IF(ISERROR(G30/L30),"",G30/L30)</f>
        <v>0</v>
      </c>
      <c r="L30" s="160">
        <v>52</v>
      </c>
      <c r="M30" s="140"/>
      <c r="N30" s="161"/>
      <c r="O30" s="433"/>
      <c r="P30" s="433"/>
      <c r="Q30" s="433"/>
      <c r="R30" s="433"/>
      <c r="S30" s="433"/>
      <c r="T30" s="433"/>
      <c r="U30" s="433"/>
      <c r="V30" s="163"/>
      <c r="W30" s="164"/>
      <c r="X30" s="163"/>
      <c r="Y30" s="163"/>
      <c r="Z30" s="163"/>
      <c r="AA30" s="163"/>
    </row>
    <row r="31" spans="1:27" ht="20.100000000000001" hidden="1" customHeight="1">
      <c r="A31" s="184">
        <v>200012</v>
      </c>
      <c r="B31" s="431" t="s">
        <v>213</v>
      </c>
      <c r="C31" s="157" t="s">
        <v>193</v>
      </c>
      <c r="D31" s="139">
        <v>5.03</v>
      </c>
      <c r="E31" s="139"/>
      <c r="F31" s="158"/>
      <c r="G31" s="159"/>
      <c r="H31" s="438">
        <f t="shared" si="11"/>
        <v>0</v>
      </c>
      <c r="I31" s="160"/>
      <c r="J31" s="161" t="str">
        <f t="array" ref="J31">IF(ISERROR(G31/I31),"",G31/I31)</f>
        <v/>
      </c>
      <c r="K31" s="162">
        <f t="array" ref="K31">IF(ISERROR(G31/L31),"",G31/L31)</f>
        <v>0</v>
      </c>
      <c r="L31" s="160">
        <v>52</v>
      </c>
      <c r="M31" s="140">
        <f t="shared" ref="M31:M33" si="15">IF(ISERROR(I31-K31),"",I31-K31)</f>
        <v>0</v>
      </c>
      <c r="N31" s="161">
        <f t="shared" ref="N31:N33" si="16">SUM(O31:U31)</f>
        <v>0</v>
      </c>
      <c r="O31" s="433"/>
      <c r="P31" s="433"/>
      <c r="Q31" s="433"/>
      <c r="R31" s="433"/>
      <c r="S31" s="433"/>
      <c r="T31" s="433"/>
      <c r="U31" s="433"/>
      <c r="V31" s="163">
        <f t="shared" ref="V31:V33" si="17">SUM(X31:AA31)</f>
        <v>0</v>
      </c>
      <c r="W31" s="164" t="str">
        <f t="shared" ref="W31:W33" si="18">IF(ISERROR(V31/G31),"",V31/G31)</f>
        <v/>
      </c>
      <c r="X31" s="163"/>
      <c r="Y31" s="163"/>
      <c r="Z31" s="163"/>
      <c r="AA31" s="163"/>
    </row>
    <row r="32" spans="1:27" ht="20.100000000000001" hidden="1" customHeight="1">
      <c r="A32" s="184">
        <v>200013</v>
      </c>
      <c r="B32" s="431" t="s">
        <v>213</v>
      </c>
      <c r="C32" s="157" t="s">
        <v>210</v>
      </c>
      <c r="D32" s="139">
        <v>5.03</v>
      </c>
      <c r="E32" s="139"/>
      <c r="F32" s="158"/>
      <c r="G32" s="159"/>
      <c r="H32" s="438">
        <f t="shared" si="11"/>
        <v>0</v>
      </c>
      <c r="I32" s="160"/>
      <c r="J32" s="161" t="str">
        <f t="array" ref="J32">IF(ISERROR(G32/I32),"",G32/I32)</f>
        <v/>
      </c>
      <c r="K32" s="162">
        <f t="array" ref="K32">IF(ISERROR(G32/L32),"",G32/L32)</f>
        <v>0</v>
      </c>
      <c r="L32" s="160">
        <v>52</v>
      </c>
      <c r="M32" s="140">
        <f t="shared" si="15"/>
        <v>0</v>
      </c>
      <c r="N32" s="161">
        <f t="shared" si="16"/>
        <v>0</v>
      </c>
      <c r="O32" s="433"/>
      <c r="P32" s="433"/>
      <c r="Q32" s="433"/>
      <c r="R32" s="433"/>
      <c r="S32" s="433"/>
      <c r="T32" s="433"/>
      <c r="U32" s="433"/>
      <c r="V32" s="163">
        <f t="shared" si="17"/>
        <v>0</v>
      </c>
      <c r="W32" s="164" t="str">
        <f t="shared" si="18"/>
        <v/>
      </c>
      <c r="X32" s="163"/>
      <c r="Y32" s="163"/>
      <c r="Z32" s="163"/>
      <c r="AA32" s="163"/>
    </row>
    <row r="33" spans="1:27" ht="20.100000000000001" hidden="1" customHeight="1">
      <c r="A33" s="184">
        <v>200016</v>
      </c>
      <c r="B33" s="431" t="s">
        <v>213</v>
      </c>
      <c r="C33" s="157" t="s">
        <v>214</v>
      </c>
      <c r="D33" s="139">
        <v>5.03</v>
      </c>
      <c r="E33" s="139"/>
      <c r="F33" s="158"/>
      <c r="G33" s="159"/>
      <c r="H33" s="438">
        <f t="shared" si="11"/>
        <v>0</v>
      </c>
      <c r="I33" s="160"/>
      <c r="J33" s="161" t="str">
        <f t="array" ref="J33">IF(ISERROR(G33/I33),"",G33/I33)</f>
        <v/>
      </c>
      <c r="K33" s="162">
        <f t="array" ref="K33">IF(ISERROR(G33/L33),"",G33/L33)</f>
        <v>0</v>
      </c>
      <c r="L33" s="160">
        <v>52</v>
      </c>
      <c r="M33" s="140">
        <f t="shared" si="15"/>
        <v>0</v>
      </c>
      <c r="N33" s="161">
        <f t="shared" si="16"/>
        <v>0</v>
      </c>
      <c r="O33" s="433"/>
      <c r="P33" s="433"/>
      <c r="Q33" s="433"/>
      <c r="R33" s="433"/>
      <c r="S33" s="433"/>
      <c r="T33" s="433"/>
      <c r="U33" s="433"/>
      <c r="V33" s="163">
        <f t="shared" si="17"/>
        <v>0</v>
      </c>
      <c r="W33" s="164" t="str">
        <f t="shared" si="18"/>
        <v/>
      </c>
      <c r="X33" s="163"/>
      <c r="Y33" s="163"/>
      <c r="Z33" s="163"/>
      <c r="AA33" s="163"/>
    </row>
    <row r="34" spans="1:27" ht="20.100000000000001" hidden="1" customHeight="1">
      <c r="A34" s="184">
        <v>201148</v>
      </c>
      <c r="B34" s="431" t="s">
        <v>440</v>
      </c>
      <c r="C34" s="232" t="s">
        <v>441</v>
      </c>
      <c r="D34" s="139">
        <v>5.03</v>
      </c>
      <c r="E34" s="139"/>
      <c r="F34" s="158"/>
      <c r="G34" s="159"/>
      <c r="H34" s="438">
        <f t="shared" si="11"/>
        <v>0</v>
      </c>
      <c r="I34" s="160"/>
      <c r="J34" s="161"/>
      <c r="K34" s="162"/>
      <c r="L34" s="160">
        <v>52</v>
      </c>
      <c r="M34" s="140"/>
      <c r="N34" s="161"/>
      <c r="O34" s="433"/>
      <c r="P34" s="433"/>
      <c r="Q34" s="433"/>
      <c r="R34" s="433"/>
      <c r="S34" s="433"/>
      <c r="T34" s="433"/>
      <c r="U34" s="433"/>
      <c r="V34" s="163"/>
      <c r="W34" s="164"/>
      <c r="X34" s="163"/>
      <c r="Y34" s="163"/>
      <c r="Z34" s="163"/>
      <c r="AA34" s="163"/>
    </row>
    <row r="35" spans="1:27" ht="20.100000000000001" hidden="1" customHeight="1">
      <c r="A35" s="184">
        <v>201149</v>
      </c>
      <c r="B35" s="431" t="s">
        <v>440</v>
      </c>
      <c r="C35" s="232" t="s">
        <v>442</v>
      </c>
      <c r="D35" s="139">
        <v>5.03</v>
      </c>
      <c r="E35" s="139"/>
      <c r="F35" s="158"/>
      <c r="G35" s="159"/>
      <c r="H35" s="438">
        <f t="shared" si="11"/>
        <v>0</v>
      </c>
      <c r="I35" s="160"/>
      <c r="J35" s="161"/>
      <c r="K35" s="162"/>
      <c r="L35" s="160">
        <v>52</v>
      </c>
      <c r="M35" s="140"/>
      <c r="N35" s="161"/>
      <c r="O35" s="433"/>
      <c r="P35" s="433"/>
      <c r="Q35" s="433"/>
      <c r="R35" s="433"/>
      <c r="S35" s="433"/>
      <c r="T35" s="433"/>
      <c r="U35" s="433"/>
      <c r="V35" s="163"/>
      <c r="W35" s="164"/>
      <c r="X35" s="163"/>
      <c r="Y35" s="163"/>
      <c r="Z35" s="163"/>
      <c r="AA35" s="163"/>
    </row>
    <row r="36" spans="1:27" ht="20.100000000000001" hidden="1" customHeight="1">
      <c r="A36" s="184">
        <v>201150</v>
      </c>
      <c r="B36" s="431" t="s">
        <v>440</v>
      </c>
      <c r="C36" s="232" t="s">
        <v>61</v>
      </c>
      <c r="D36" s="139">
        <v>5.03</v>
      </c>
      <c r="E36" s="139"/>
      <c r="F36" s="158"/>
      <c r="G36" s="159"/>
      <c r="H36" s="438">
        <f t="shared" si="11"/>
        <v>0</v>
      </c>
      <c r="I36" s="160"/>
      <c r="J36" s="161"/>
      <c r="K36" s="162"/>
      <c r="L36" s="160">
        <v>52</v>
      </c>
      <c r="M36" s="140"/>
      <c r="N36" s="161"/>
      <c r="O36" s="433"/>
      <c r="P36" s="433"/>
      <c r="Q36" s="433"/>
      <c r="R36" s="433"/>
      <c r="S36" s="433"/>
      <c r="T36" s="433"/>
      <c r="U36" s="433"/>
      <c r="V36" s="163"/>
      <c r="W36" s="164"/>
      <c r="X36" s="163"/>
      <c r="Y36" s="163"/>
      <c r="Z36" s="163"/>
      <c r="AA36" s="163"/>
    </row>
    <row r="37" spans="1:27" ht="20.100000000000001" hidden="1" customHeight="1">
      <c r="A37" s="184">
        <v>200668</v>
      </c>
      <c r="B37" s="431" t="s">
        <v>215</v>
      </c>
      <c r="C37" s="157" t="s">
        <v>186</v>
      </c>
      <c r="D37" s="139">
        <v>5.08</v>
      </c>
      <c r="E37" s="139"/>
      <c r="F37" s="158"/>
      <c r="G37" s="159"/>
      <c r="H37" s="438">
        <f t="shared" si="11"/>
        <v>0</v>
      </c>
      <c r="I37" s="160"/>
      <c r="J37" s="161" t="str">
        <f t="array" ref="J37">IF(ISERROR(G37/I37),"",G37/I37)</f>
        <v/>
      </c>
      <c r="K37" s="162">
        <f t="array" ref="K37">IF(ISERROR(G37/L37),"",G37/L37)</f>
        <v>0</v>
      </c>
      <c r="L37" s="160">
        <v>21</v>
      </c>
      <c r="M37" s="140">
        <f t="shared" ref="M37:M66" si="19">IF(ISERROR(I37-K37),"",I37-K37)</f>
        <v>0</v>
      </c>
      <c r="N37" s="161">
        <f t="shared" ref="N37:N52" si="20">SUM(O37:U37)</f>
        <v>0</v>
      </c>
      <c r="O37" s="433"/>
      <c r="P37" s="433"/>
      <c r="Q37" s="433"/>
      <c r="R37" s="433"/>
      <c r="S37" s="433"/>
      <c r="T37" s="433"/>
      <c r="U37" s="433"/>
      <c r="V37" s="163">
        <f t="shared" ref="V37:V48" si="21">SUM(X37:AA37)</f>
        <v>0</v>
      </c>
      <c r="W37" s="164" t="str">
        <f t="shared" ref="W37:W48" si="22">IF(ISERROR(V37/G37),"",V37/G37)</f>
        <v/>
      </c>
      <c r="X37" s="163"/>
      <c r="Y37" s="163"/>
      <c r="Z37" s="163"/>
      <c r="AA37" s="163"/>
    </row>
    <row r="38" spans="1:27" ht="20.100000000000001" hidden="1" customHeight="1">
      <c r="A38" s="184">
        <v>200667</v>
      </c>
      <c r="B38" s="431" t="s">
        <v>215</v>
      </c>
      <c r="C38" s="157" t="s">
        <v>211</v>
      </c>
      <c r="D38" s="139">
        <v>5.08</v>
      </c>
      <c r="E38" s="139"/>
      <c r="F38" s="158"/>
      <c r="G38" s="159"/>
      <c r="H38" s="438">
        <f t="shared" si="11"/>
        <v>0</v>
      </c>
      <c r="I38" s="160"/>
      <c r="J38" s="161" t="str">
        <f t="array" ref="J38">IF(ISERROR(G38/I38),"",G38/I38)</f>
        <v/>
      </c>
      <c r="K38" s="162">
        <f t="array" ref="K38">IF(ISERROR(G38/L38),"",G38/L38)</f>
        <v>0</v>
      </c>
      <c r="L38" s="160">
        <v>21</v>
      </c>
      <c r="M38" s="140">
        <f t="shared" si="19"/>
        <v>0</v>
      </c>
      <c r="N38" s="161">
        <f t="shared" si="20"/>
        <v>0</v>
      </c>
      <c r="O38" s="433"/>
      <c r="P38" s="433"/>
      <c r="Q38" s="433"/>
      <c r="R38" s="433"/>
      <c r="S38" s="433"/>
      <c r="T38" s="433"/>
      <c r="U38" s="433"/>
      <c r="V38" s="163">
        <f t="shared" si="21"/>
        <v>0</v>
      </c>
      <c r="W38" s="164" t="str">
        <f t="shared" si="22"/>
        <v/>
      </c>
      <c r="X38" s="163"/>
      <c r="Y38" s="163"/>
      <c r="Z38" s="163"/>
      <c r="AA38" s="163"/>
    </row>
    <row r="39" spans="1:27" ht="20.100000000000001" hidden="1" customHeight="1">
      <c r="A39" s="184">
        <v>200666</v>
      </c>
      <c r="B39" s="431" t="s">
        <v>215</v>
      </c>
      <c r="C39" s="157" t="s">
        <v>212</v>
      </c>
      <c r="D39" s="139">
        <v>5.08</v>
      </c>
      <c r="E39" s="139"/>
      <c r="F39" s="158"/>
      <c r="G39" s="159"/>
      <c r="H39" s="438">
        <f t="shared" si="11"/>
        <v>0</v>
      </c>
      <c r="I39" s="160"/>
      <c r="J39" s="161" t="str">
        <f t="array" ref="J39">IF(ISERROR(G39/I39),"",G39/I39)</f>
        <v/>
      </c>
      <c r="K39" s="162">
        <f t="array" ref="K39">IF(ISERROR(G39/L39),"",G39/L39)</f>
        <v>0</v>
      </c>
      <c r="L39" s="160">
        <v>21</v>
      </c>
      <c r="M39" s="140">
        <f t="shared" si="19"/>
        <v>0</v>
      </c>
      <c r="N39" s="161">
        <f t="shared" si="20"/>
        <v>0</v>
      </c>
      <c r="O39" s="433"/>
      <c r="P39" s="433"/>
      <c r="Q39" s="433"/>
      <c r="R39" s="433"/>
      <c r="S39" s="433"/>
      <c r="T39" s="433"/>
      <c r="U39" s="433"/>
      <c r="V39" s="163">
        <f t="shared" si="21"/>
        <v>0</v>
      </c>
      <c r="W39" s="164" t="str">
        <f t="shared" si="22"/>
        <v/>
      </c>
      <c r="X39" s="163"/>
      <c r="Y39" s="163"/>
      <c r="Z39" s="163"/>
      <c r="AA39" s="163"/>
    </row>
    <row r="40" spans="1:27" ht="20.100000000000001" hidden="1" customHeight="1">
      <c r="A40" s="184">
        <v>200662</v>
      </c>
      <c r="B40" s="431" t="s">
        <v>215</v>
      </c>
      <c r="C40" s="157" t="s">
        <v>193</v>
      </c>
      <c r="D40" s="139">
        <v>5.08</v>
      </c>
      <c r="E40" s="139"/>
      <c r="F40" s="158"/>
      <c r="G40" s="159"/>
      <c r="H40" s="438">
        <f t="shared" si="11"/>
        <v>0</v>
      </c>
      <c r="I40" s="160"/>
      <c r="J40" s="161" t="str">
        <f t="array" ref="J40">IF(ISERROR(G40/I40),"",G40/I40)</f>
        <v/>
      </c>
      <c r="K40" s="162">
        <f t="array" ref="K40">IF(ISERROR(G40/L40),"",G40/L40)</f>
        <v>0</v>
      </c>
      <c r="L40" s="160">
        <v>21</v>
      </c>
      <c r="M40" s="140">
        <f t="shared" si="19"/>
        <v>0</v>
      </c>
      <c r="N40" s="161">
        <f t="shared" si="20"/>
        <v>0</v>
      </c>
      <c r="O40" s="433"/>
      <c r="P40" s="433"/>
      <c r="Q40" s="433"/>
      <c r="R40" s="433"/>
      <c r="S40" s="433"/>
      <c r="T40" s="433"/>
      <c r="U40" s="433"/>
      <c r="V40" s="163">
        <f t="shared" si="21"/>
        <v>0</v>
      </c>
      <c r="W40" s="164" t="str">
        <f t="shared" si="22"/>
        <v/>
      </c>
      <c r="X40" s="163"/>
      <c r="Y40" s="163"/>
      <c r="Z40" s="163"/>
      <c r="AA40" s="163"/>
    </row>
    <row r="41" spans="1:27" ht="20.100000000000001" hidden="1" customHeight="1">
      <c r="A41" s="184">
        <v>200661</v>
      </c>
      <c r="B41" s="431" t="s">
        <v>215</v>
      </c>
      <c r="C41" s="157" t="s">
        <v>210</v>
      </c>
      <c r="D41" s="139">
        <v>5.08</v>
      </c>
      <c r="E41" s="139"/>
      <c r="F41" s="158"/>
      <c r="G41" s="159"/>
      <c r="H41" s="438">
        <f t="shared" si="11"/>
        <v>0</v>
      </c>
      <c r="I41" s="160"/>
      <c r="J41" s="161" t="str">
        <f t="array" ref="J41">IF(ISERROR(G41/I41),"",G41/I41)</f>
        <v/>
      </c>
      <c r="K41" s="162">
        <f t="array" ref="K41">IF(ISERROR(G41/L41),"",G41/L41)</f>
        <v>0</v>
      </c>
      <c r="L41" s="160">
        <v>21</v>
      </c>
      <c r="M41" s="140">
        <f t="shared" si="19"/>
        <v>0</v>
      </c>
      <c r="N41" s="161">
        <f t="shared" si="20"/>
        <v>0</v>
      </c>
      <c r="O41" s="433"/>
      <c r="P41" s="433"/>
      <c r="Q41" s="433"/>
      <c r="R41" s="433"/>
      <c r="S41" s="433"/>
      <c r="T41" s="433"/>
      <c r="U41" s="433"/>
      <c r="V41" s="163">
        <f t="shared" si="21"/>
        <v>0</v>
      </c>
      <c r="W41" s="164" t="str">
        <f t="shared" si="22"/>
        <v/>
      </c>
      <c r="X41" s="163"/>
      <c r="Y41" s="163"/>
      <c r="Z41" s="163"/>
      <c r="AA41" s="163"/>
    </row>
    <row r="42" spans="1:27" ht="20.100000000000001" hidden="1" customHeight="1">
      <c r="A42" s="184">
        <v>200663</v>
      </c>
      <c r="B42" s="431" t="s">
        <v>215</v>
      </c>
      <c r="C42" s="157" t="s">
        <v>206</v>
      </c>
      <c r="D42" s="139">
        <v>5.08</v>
      </c>
      <c r="E42" s="139"/>
      <c r="F42" s="158"/>
      <c r="G42" s="159"/>
      <c r="H42" s="438">
        <f t="shared" si="11"/>
        <v>0</v>
      </c>
      <c r="I42" s="160"/>
      <c r="J42" s="161" t="str">
        <f t="array" ref="J42">IF(ISERROR(G42/I42),"",G42/I42)</f>
        <v/>
      </c>
      <c r="K42" s="162">
        <f t="array" ref="K42">IF(ISERROR(G42/L42),"",G42/L42)</f>
        <v>0</v>
      </c>
      <c r="L42" s="160">
        <v>21</v>
      </c>
      <c r="M42" s="140">
        <f t="shared" si="19"/>
        <v>0</v>
      </c>
      <c r="N42" s="161">
        <f t="shared" si="20"/>
        <v>0</v>
      </c>
      <c r="O42" s="430"/>
      <c r="P42" s="430"/>
      <c r="Q42" s="430"/>
      <c r="R42" s="430"/>
      <c r="S42" s="430"/>
      <c r="T42" s="430"/>
      <c r="U42" s="430"/>
      <c r="V42" s="163">
        <f t="shared" si="21"/>
        <v>0</v>
      </c>
      <c r="W42" s="164" t="str">
        <f t="shared" si="22"/>
        <v/>
      </c>
      <c r="X42" s="163"/>
      <c r="Y42" s="163"/>
      <c r="Z42" s="163"/>
      <c r="AA42" s="163"/>
    </row>
    <row r="43" spans="1:27" ht="20.100000000000001" hidden="1" customHeight="1">
      <c r="A43" s="184">
        <v>200665</v>
      </c>
      <c r="B43" s="431" t="s">
        <v>215</v>
      </c>
      <c r="C43" s="157" t="s">
        <v>194</v>
      </c>
      <c r="D43" s="139">
        <v>5.08</v>
      </c>
      <c r="E43" s="139"/>
      <c r="F43" s="158"/>
      <c r="G43" s="159"/>
      <c r="H43" s="438">
        <f t="shared" si="11"/>
        <v>0</v>
      </c>
      <c r="I43" s="160"/>
      <c r="J43" s="161" t="str">
        <f t="array" ref="J43">IF(ISERROR(G43/I43),"",G43/I43)</f>
        <v/>
      </c>
      <c r="K43" s="162">
        <f t="array" ref="K43">IF(ISERROR(G43/L43),"",G43/L43)</f>
        <v>0</v>
      </c>
      <c r="L43" s="160">
        <v>21</v>
      </c>
      <c r="M43" s="140">
        <f t="shared" si="19"/>
        <v>0</v>
      </c>
      <c r="N43" s="161">
        <f t="shared" si="20"/>
        <v>0</v>
      </c>
      <c r="O43" s="433"/>
      <c r="P43" s="433"/>
      <c r="Q43" s="433"/>
      <c r="R43" s="433"/>
      <c r="S43" s="433"/>
      <c r="T43" s="433"/>
      <c r="U43" s="433"/>
      <c r="V43" s="163">
        <f t="shared" si="21"/>
        <v>0</v>
      </c>
      <c r="W43" s="164" t="str">
        <f t="shared" si="22"/>
        <v/>
      </c>
      <c r="X43" s="163"/>
      <c r="Y43" s="163"/>
      <c r="Z43" s="163"/>
      <c r="AA43" s="163"/>
    </row>
    <row r="44" spans="1:27" ht="20.100000000000001" hidden="1" customHeight="1">
      <c r="A44" s="184">
        <v>200664</v>
      </c>
      <c r="B44" s="431" t="s">
        <v>215</v>
      </c>
      <c r="C44" s="157" t="s">
        <v>214</v>
      </c>
      <c r="D44" s="139">
        <v>5.08</v>
      </c>
      <c r="E44" s="139"/>
      <c r="F44" s="158"/>
      <c r="G44" s="159"/>
      <c r="H44" s="438">
        <f t="shared" si="11"/>
        <v>0</v>
      </c>
      <c r="I44" s="160"/>
      <c r="J44" s="161" t="str">
        <f t="array" ref="J44">IF(ISERROR(G44/I44),"",G44/I44)</f>
        <v/>
      </c>
      <c r="K44" s="162">
        <f t="array" ref="K44">IF(ISERROR(G44/L44),"",G44/L44)</f>
        <v>0</v>
      </c>
      <c r="L44" s="160">
        <v>21</v>
      </c>
      <c r="M44" s="140">
        <f t="shared" si="19"/>
        <v>0</v>
      </c>
      <c r="N44" s="161">
        <f t="shared" si="20"/>
        <v>0</v>
      </c>
      <c r="O44" s="430"/>
      <c r="P44" s="430"/>
      <c r="Q44" s="430"/>
      <c r="R44" s="430"/>
      <c r="S44" s="430"/>
      <c r="T44" s="430"/>
      <c r="U44" s="430"/>
      <c r="V44" s="163">
        <f t="shared" si="21"/>
        <v>0</v>
      </c>
      <c r="W44" s="164" t="str">
        <f t="shared" si="22"/>
        <v/>
      </c>
      <c r="X44" s="163"/>
      <c r="Y44" s="163"/>
      <c r="Z44" s="163"/>
      <c r="AA44" s="163"/>
    </row>
    <row r="45" spans="1:27" ht="20.100000000000001" hidden="1" customHeight="1">
      <c r="A45" s="184">
        <v>200027</v>
      </c>
      <c r="B45" s="431" t="s">
        <v>216</v>
      </c>
      <c r="C45" s="157" t="s">
        <v>201</v>
      </c>
      <c r="D45" s="139">
        <v>5.03</v>
      </c>
      <c r="E45" s="139"/>
      <c r="F45" s="158"/>
      <c r="G45" s="159"/>
      <c r="H45" s="438">
        <f t="shared" si="11"/>
        <v>0</v>
      </c>
      <c r="I45" s="160"/>
      <c r="J45" s="161" t="str">
        <f t="array" ref="J45">IF(ISERROR(G45/I45),"",G45/I45)</f>
        <v/>
      </c>
      <c r="K45" s="162">
        <f t="array" ref="K45">IF(ISERROR(G45/L45),"",G45/L45)</f>
        <v>0</v>
      </c>
      <c r="L45" s="160">
        <v>56</v>
      </c>
      <c r="M45" s="140">
        <f t="shared" si="19"/>
        <v>0</v>
      </c>
      <c r="N45" s="161">
        <f t="shared" si="20"/>
        <v>0</v>
      </c>
      <c r="O45" s="433"/>
      <c r="P45" s="433"/>
      <c r="Q45" s="433"/>
      <c r="R45" s="433"/>
      <c r="S45" s="433"/>
      <c r="T45" s="433"/>
      <c r="U45" s="433"/>
      <c r="V45" s="163">
        <f t="shared" si="21"/>
        <v>0</v>
      </c>
      <c r="W45" s="164" t="str">
        <f t="shared" si="22"/>
        <v/>
      </c>
      <c r="X45" s="163"/>
      <c r="Y45" s="163"/>
      <c r="Z45" s="163"/>
      <c r="AA45" s="163"/>
    </row>
    <row r="46" spans="1:27" ht="20.100000000000001" hidden="1" customHeight="1">
      <c r="A46" s="184">
        <v>200028</v>
      </c>
      <c r="B46" s="431" t="s">
        <v>216</v>
      </c>
      <c r="C46" s="157" t="s">
        <v>186</v>
      </c>
      <c r="D46" s="139">
        <v>5.03</v>
      </c>
      <c r="E46" s="139"/>
      <c r="F46" s="158"/>
      <c r="G46" s="159"/>
      <c r="H46" s="438">
        <f t="shared" si="11"/>
        <v>0</v>
      </c>
      <c r="I46" s="160"/>
      <c r="J46" s="161" t="str">
        <f t="array" ref="J46">IF(ISERROR(G46/I46),"",G46/I46)</f>
        <v/>
      </c>
      <c r="K46" s="162">
        <f t="array" ref="K46">IF(ISERROR(G46/L46),"",G46/L46)</f>
        <v>0</v>
      </c>
      <c r="L46" s="160">
        <v>56</v>
      </c>
      <c r="M46" s="140">
        <f t="shared" si="19"/>
        <v>0</v>
      </c>
      <c r="N46" s="161">
        <f t="shared" si="20"/>
        <v>0</v>
      </c>
      <c r="O46" s="433"/>
      <c r="P46" s="433"/>
      <c r="Q46" s="433"/>
      <c r="R46" s="433"/>
      <c r="S46" s="433"/>
      <c r="T46" s="433"/>
      <c r="U46" s="433"/>
      <c r="V46" s="163">
        <f t="shared" si="21"/>
        <v>0</v>
      </c>
      <c r="W46" s="164" t="str">
        <f t="shared" si="22"/>
        <v/>
      </c>
      <c r="X46" s="163"/>
      <c r="Y46" s="163"/>
      <c r="Z46" s="163"/>
      <c r="AA46" s="163"/>
    </row>
    <row r="47" spans="1:27" ht="20.100000000000001" hidden="1" customHeight="1">
      <c r="A47" s="184">
        <v>200029</v>
      </c>
      <c r="B47" s="431" t="s">
        <v>216</v>
      </c>
      <c r="C47" s="157" t="s">
        <v>202</v>
      </c>
      <c r="D47" s="139">
        <v>5.03</v>
      </c>
      <c r="E47" s="139"/>
      <c r="F47" s="158"/>
      <c r="G47" s="159"/>
      <c r="H47" s="438">
        <f t="shared" si="11"/>
        <v>0</v>
      </c>
      <c r="I47" s="160"/>
      <c r="J47" s="161" t="str">
        <f t="array" ref="J47">IF(ISERROR(G47/I47),"",G47/I47)</f>
        <v/>
      </c>
      <c r="K47" s="162">
        <f t="array" ref="K47">IF(ISERROR(G47/L47),"",G47/L47)</f>
        <v>0</v>
      </c>
      <c r="L47" s="160">
        <v>56</v>
      </c>
      <c r="M47" s="140">
        <f t="shared" si="19"/>
        <v>0</v>
      </c>
      <c r="N47" s="161">
        <f t="shared" si="20"/>
        <v>0</v>
      </c>
      <c r="O47" s="433"/>
      <c r="P47" s="433"/>
      <c r="Q47" s="433"/>
      <c r="R47" s="433"/>
      <c r="S47" s="433"/>
      <c r="T47" s="433"/>
      <c r="U47" s="433"/>
      <c r="V47" s="163">
        <f t="shared" si="21"/>
        <v>0</v>
      </c>
      <c r="W47" s="164" t="str">
        <f t="shared" si="22"/>
        <v/>
      </c>
      <c r="X47" s="163"/>
      <c r="Y47" s="163"/>
      <c r="Z47" s="163"/>
      <c r="AA47" s="163"/>
    </row>
    <row r="48" spans="1:27" ht="20.100000000000001" hidden="1" customHeight="1">
      <c r="A48" s="184">
        <v>200704</v>
      </c>
      <c r="B48" s="431" t="s">
        <v>216</v>
      </c>
      <c r="C48" s="157" t="s">
        <v>211</v>
      </c>
      <c r="D48" s="139">
        <v>5.03</v>
      </c>
      <c r="E48" s="139"/>
      <c r="F48" s="158"/>
      <c r="G48" s="159"/>
      <c r="H48" s="438">
        <f t="shared" si="11"/>
        <v>0</v>
      </c>
      <c r="I48" s="160"/>
      <c r="J48" s="161" t="str">
        <f t="array" ref="J48">IF(ISERROR(G48/I48),"",G48/I48)</f>
        <v/>
      </c>
      <c r="K48" s="162">
        <f t="array" ref="K48">IF(ISERROR(G48/L48),"",G48/L48)</f>
        <v>0</v>
      </c>
      <c r="L48" s="160">
        <v>56</v>
      </c>
      <c r="M48" s="140">
        <f t="shared" si="19"/>
        <v>0</v>
      </c>
      <c r="N48" s="161">
        <f t="shared" si="20"/>
        <v>0</v>
      </c>
      <c r="O48" s="433"/>
      <c r="P48" s="433"/>
      <c r="Q48" s="433"/>
      <c r="R48" s="433"/>
      <c r="S48" s="433"/>
      <c r="T48" s="433"/>
      <c r="U48" s="433"/>
      <c r="V48" s="163">
        <f t="shared" si="21"/>
        <v>0</v>
      </c>
      <c r="W48" s="164" t="str">
        <f t="shared" si="22"/>
        <v/>
      </c>
      <c r="X48" s="163"/>
      <c r="Y48" s="163"/>
      <c r="Z48" s="163"/>
      <c r="AA48" s="163"/>
    </row>
    <row r="49" spans="1:27" ht="20.100000000000001" hidden="1" customHeight="1">
      <c r="A49" s="184">
        <v>201286</v>
      </c>
      <c r="B49" s="431" t="s">
        <v>404</v>
      </c>
      <c r="C49" s="232" t="s">
        <v>405</v>
      </c>
      <c r="D49" s="139">
        <v>5.03</v>
      </c>
      <c r="E49" s="139"/>
      <c r="F49" s="158"/>
      <c r="G49" s="159"/>
      <c r="H49" s="438">
        <f t="shared" si="11"/>
        <v>0</v>
      </c>
      <c r="I49" s="160"/>
      <c r="J49" s="161"/>
      <c r="K49" s="162">
        <f t="array" ref="K49">IF(ISERROR(G49/L49),"",G49/L49)</f>
        <v>0</v>
      </c>
      <c r="L49" s="160">
        <v>54</v>
      </c>
      <c r="M49" s="140">
        <f t="shared" si="19"/>
        <v>0</v>
      </c>
      <c r="N49" s="161">
        <f t="shared" si="20"/>
        <v>0</v>
      </c>
      <c r="O49" s="433"/>
      <c r="P49" s="433"/>
      <c r="Q49" s="433"/>
      <c r="R49" s="433"/>
      <c r="S49" s="433"/>
      <c r="T49" s="433"/>
      <c r="U49" s="433"/>
      <c r="V49" s="163"/>
      <c r="W49" s="164"/>
      <c r="X49" s="163"/>
      <c r="Y49" s="163"/>
      <c r="Z49" s="163"/>
      <c r="AA49" s="163"/>
    </row>
    <row r="50" spans="1:27" ht="20.100000000000001" hidden="1" customHeight="1">
      <c r="A50" s="184">
        <v>201287</v>
      </c>
      <c r="B50" s="431" t="s">
        <v>404</v>
      </c>
      <c r="C50" s="232" t="s">
        <v>406</v>
      </c>
      <c r="D50" s="139">
        <v>5.03</v>
      </c>
      <c r="E50" s="139"/>
      <c r="F50" s="158"/>
      <c r="G50" s="159"/>
      <c r="H50" s="438">
        <f t="shared" si="11"/>
        <v>0</v>
      </c>
      <c r="I50" s="160"/>
      <c r="J50" s="161"/>
      <c r="K50" s="162">
        <f t="array" ref="K50">IF(ISERROR(G50/L50),"",G50/L50)</f>
        <v>0</v>
      </c>
      <c r="L50" s="160">
        <v>54</v>
      </c>
      <c r="M50" s="140">
        <f t="shared" si="19"/>
        <v>0</v>
      </c>
      <c r="N50" s="161">
        <f t="shared" si="20"/>
        <v>0</v>
      </c>
      <c r="O50" s="433"/>
      <c r="P50" s="433"/>
      <c r="Q50" s="433"/>
      <c r="R50" s="433"/>
      <c r="S50" s="433"/>
      <c r="T50" s="433"/>
      <c r="U50" s="433"/>
      <c r="V50" s="163"/>
      <c r="W50" s="164"/>
      <c r="X50" s="163"/>
      <c r="Y50" s="163"/>
      <c r="Z50" s="163"/>
      <c r="AA50" s="163"/>
    </row>
    <row r="51" spans="1:27" ht="20.100000000000001" hidden="1" customHeight="1">
      <c r="A51" s="184">
        <v>201288</v>
      </c>
      <c r="B51" s="431" t="s">
        <v>404</v>
      </c>
      <c r="C51" s="232" t="s">
        <v>411</v>
      </c>
      <c r="D51" s="139">
        <v>5.03</v>
      </c>
      <c r="E51" s="139"/>
      <c r="F51" s="158"/>
      <c r="G51" s="159"/>
      <c r="H51" s="438">
        <f t="shared" si="11"/>
        <v>0</v>
      </c>
      <c r="I51" s="160"/>
      <c r="J51" s="161"/>
      <c r="K51" s="162">
        <f t="array" ref="K51">IF(ISERROR(G51/L51),"",G51/L51)</f>
        <v>0</v>
      </c>
      <c r="L51" s="160">
        <v>54</v>
      </c>
      <c r="M51" s="140">
        <f t="shared" si="19"/>
        <v>0</v>
      </c>
      <c r="N51" s="161">
        <f t="shared" si="20"/>
        <v>0</v>
      </c>
      <c r="O51" s="433"/>
      <c r="P51" s="433"/>
      <c r="Q51" s="433"/>
      <c r="R51" s="433"/>
      <c r="S51" s="433"/>
      <c r="T51" s="433"/>
      <c r="U51" s="433"/>
      <c r="V51" s="163"/>
      <c r="W51" s="164"/>
      <c r="X51" s="163"/>
      <c r="Y51" s="163"/>
      <c r="Z51" s="163"/>
      <c r="AA51" s="163"/>
    </row>
    <row r="52" spans="1:27" ht="20.100000000000001" hidden="1" customHeight="1">
      <c r="A52" s="184">
        <v>201289</v>
      </c>
      <c r="B52" s="431" t="s">
        <v>404</v>
      </c>
      <c r="C52" s="232" t="s">
        <v>413</v>
      </c>
      <c r="D52" s="139">
        <v>5.03</v>
      </c>
      <c r="E52" s="139"/>
      <c r="F52" s="158"/>
      <c r="G52" s="159"/>
      <c r="H52" s="438">
        <f t="shared" si="11"/>
        <v>0</v>
      </c>
      <c r="I52" s="160"/>
      <c r="J52" s="161"/>
      <c r="K52" s="162">
        <f t="array" ref="K52">IF(ISERROR(G52/L52),"",G52/L52)</f>
        <v>0</v>
      </c>
      <c r="L52" s="160">
        <v>54</v>
      </c>
      <c r="M52" s="140">
        <f t="shared" si="19"/>
        <v>0</v>
      </c>
      <c r="N52" s="161">
        <f t="shared" si="20"/>
        <v>0</v>
      </c>
      <c r="O52" s="433"/>
      <c r="P52" s="433"/>
      <c r="Q52" s="433"/>
      <c r="R52" s="433"/>
      <c r="S52" s="433"/>
      <c r="T52" s="433"/>
      <c r="U52" s="433"/>
      <c r="V52" s="163"/>
      <c r="W52" s="164"/>
      <c r="X52" s="163"/>
      <c r="Y52" s="163"/>
      <c r="Z52" s="163"/>
      <c r="AA52" s="163"/>
    </row>
    <row r="53" spans="1:27" ht="20.100000000000001" hidden="1" customHeight="1">
      <c r="A53" s="184">
        <v>201077</v>
      </c>
      <c r="B53" s="431" t="s">
        <v>444</v>
      </c>
      <c r="C53" s="232" t="s">
        <v>384</v>
      </c>
      <c r="D53" s="139">
        <v>5.03</v>
      </c>
      <c r="E53" s="139"/>
      <c r="F53" s="158"/>
      <c r="G53" s="159"/>
      <c r="H53" s="438">
        <f t="shared" si="11"/>
        <v>0</v>
      </c>
      <c r="I53" s="160"/>
      <c r="J53" s="161"/>
      <c r="K53" s="162">
        <f t="array" ref="K53">IF(ISERROR(G53/L53),"",G53/L53)</f>
        <v>0</v>
      </c>
      <c r="L53" s="160">
        <v>3</v>
      </c>
      <c r="M53" s="140">
        <f t="shared" si="19"/>
        <v>0</v>
      </c>
      <c r="N53" s="161"/>
      <c r="O53" s="433"/>
      <c r="P53" s="433"/>
      <c r="Q53" s="433"/>
      <c r="R53" s="433"/>
      <c r="S53" s="433"/>
      <c r="T53" s="433"/>
      <c r="U53" s="433"/>
      <c r="V53" s="163"/>
      <c r="W53" s="164"/>
      <c r="X53" s="163"/>
      <c r="Y53" s="163"/>
      <c r="Z53" s="163"/>
      <c r="AA53" s="163"/>
    </row>
    <row r="54" spans="1:27" ht="20.100000000000001" hidden="1" customHeight="1">
      <c r="A54" s="184">
        <v>201078</v>
      </c>
      <c r="B54" s="431" t="s">
        <v>444</v>
      </c>
      <c r="C54" s="232" t="s">
        <v>385</v>
      </c>
      <c r="D54" s="139">
        <v>5.03</v>
      </c>
      <c r="E54" s="139"/>
      <c r="F54" s="158"/>
      <c r="G54" s="159"/>
      <c r="H54" s="438">
        <f t="shared" si="11"/>
        <v>0</v>
      </c>
      <c r="I54" s="160"/>
      <c r="J54" s="161"/>
      <c r="K54" s="162">
        <f t="array" ref="K54">IF(ISERROR(G54/L54),"",G54/L54)</f>
        <v>0</v>
      </c>
      <c r="L54" s="160">
        <v>3</v>
      </c>
      <c r="M54" s="140">
        <f t="shared" si="19"/>
        <v>0</v>
      </c>
      <c r="N54" s="161"/>
      <c r="O54" s="433"/>
      <c r="P54" s="433"/>
      <c r="Q54" s="433"/>
      <c r="R54" s="433"/>
      <c r="S54" s="433"/>
      <c r="T54" s="433"/>
      <c r="U54" s="433"/>
      <c r="V54" s="163"/>
      <c r="W54" s="164"/>
      <c r="X54" s="163"/>
      <c r="Y54" s="163"/>
      <c r="Z54" s="163"/>
      <c r="AA54" s="163"/>
    </row>
    <row r="55" spans="1:27" ht="20.100000000000001" hidden="1" customHeight="1">
      <c r="A55" s="184">
        <v>201079</v>
      </c>
      <c r="B55" s="431" t="s">
        <v>444</v>
      </c>
      <c r="C55" s="232" t="s">
        <v>386</v>
      </c>
      <c r="D55" s="139">
        <v>5.03</v>
      </c>
      <c r="E55" s="139"/>
      <c r="F55" s="158"/>
      <c r="G55" s="159"/>
      <c r="H55" s="438">
        <f t="shared" si="11"/>
        <v>0</v>
      </c>
      <c r="I55" s="160"/>
      <c r="J55" s="161"/>
      <c r="K55" s="162">
        <f t="array" ref="K55">IF(ISERROR(G55/L55),"",G55/L55)</f>
        <v>0</v>
      </c>
      <c r="L55" s="160">
        <v>3</v>
      </c>
      <c r="M55" s="140">
        <f t="shared" si="19"/>
        <v>0</v>
      </c>
      <c r="N55" s="161"/>
      <c r="O55" s="433"/>
      <c r="P55" s="433"/>
      <c r="Q55" s="433"/>
      <c r="R55" s="433"/>
      <c r="S55" s="433"/>
      <c r="T55" s="433"/>
      <c r="U55" s="433"/>
      <c r="V55" s="163"/>
      <c r="W55" s="164"/>
      <c r="X55" s="163"/>
      <c r="Y55" s="163"/>
      <c r="Z55" s="163"/>
      <c r="AA55" s="163"/>
    </row>
    <row r="56" spans="1:27" ht="20.100000000000001" hidden="1" customHeight="1">
      <c r="A56" s="184">
        <v>201080</v>
      </c>
      <c r="B56" s="431" t="s">
        <v>444</v>
      </c>
      <c r="C56" s="232" t="s">
        <v>387</v>
      </c>
      <c r="D56" s="139">
        <v>5.03</v>
      </c>
      <c r="E56" s="139"/>
      <c r="F56" s="158"/>
      <c r="G56" s="159"/>
      <c r="H56" s="438">
        <f t="shared" si="11"/>
        <v>0</v>
      </c>
      <c r="I56" s="160"/>
      <c r="J56" s="161"/>
      <c r="K56" s="162">
        <f t="array" ref="K56">IF(ISERROR(G56/L56),"",G56/L56)</f>
        <v>0</v>
      </c>
      <c r="L56" s="160">
        <v>3</v>
      </c>
      <c r="M56" s="140">
        <f t="shared" si="19"/>
        <v>0</v>
      </c>
      <c r="N56" s="161"/>
      <c r="O56" s="433"/>
      <c r="P56" s="433"/>
      <c r="Q56" s="433"/>
      <c r="R56" s="433"/>
      <c r="S56" s="433"/>
      <c r="T56" s="433"/>
      <c r="U56" s="433"/>
      <c r="V56" s="163"/>
      <c r="W56" s="164"/>
      <c r="X56" s="163"/>
      <c r="Y56" s="163"/>
      <c r="Z56" s="163"/>
      <c r="AA56" s="163"/>
    </row>
    <row r="57" spans="1:27" ht="20.100000000000001" hidden="1" customHeight="1">
      <c r="A57" s="165">
        <v>200534</v>
      </c>
      <c r="B57" s="166" t="s">
        <v>217</v>
      </c>
      <c r="C57" s="157" t="s">
        <v>194</v>
      </c>
      <c r="D57" s="139">
        <v>5.03</v>
      </c>
      <c r="E57" s="139"/>
      <c r="F57" s="158"/>
      <c r="G57" s="159"/>
      <c r="H57" s="438">
        <f t="shared" si="11"/>
        <v>0</v>
      </c>
      <c r="I57" s="160"/>
      <c r="J57" s="161" t="str">
        <f t="array" ref="J57">IF(ISERROR(G57/I57),"",G57/I57)</f>
        <v/>
      </c>
      <c r="K57" s="162">
        <f t="array" ref="K57">IF(ISERROR(G57/L57),"",G57/L57)</f>
        <v>0</v>
      </c>
      <c r="L57" s="160">
        <v>40</v>
      </c>
      <c r="M57" s="140">
        <f t="shared" si="19"/>
        <v>0</v>
      </c>
      <c r="N57" s="161">
        <f t="shared" ref="N57:N66" si="23">SUM(O57:U57)</f>
        <v>0</v>
      </c>
      <c r="O57" s="430"/>
      <c r="P57" s="430"/>
      <c r="Q57" s="430"/>
      <c r="R57" s="430"/>
      <c r="S57" s="430"/>
      <c r="T57" s="430"/>
      <c r="U57" s="430"/>
      <c r="V57" s="163">
        <f t="shared" ref="V57:V66" si="24">SUM(X57:AA57)</f>
        <v>0</v>
      </c>
      <c r="W57" s="164" t="str">
        <f t="shared" ref="W57:W66" si="25">IF(ISERROR(V57/G57),"",V57/G57)</f>
        <v/>
      </c>
      <c r="X57" s="163"/>
      <c r="Y57" s="163"/>
      <c r="Z57" s="163"/>
      <c r="AA57" s="163"/>
    </row>
    <row r="58" spans="1:27" ht="20.100000000000001" hidden="1" customHeight="1">
      <c r="A58" s="165">
        <v>200535</v>
      </c>
      <c r="B58" s="166" t="s">
        <v>217</v>
      </c>
      <c r="C58" s="157" t="s">
        <v>193</v>
      </c>
      <c r="D58" s="139">
        <v>5.03</v>
      </c>
      <c r="E58" s="139"/>
      <c r="F58" s="158"/>
      <c r="G58" s="159"/>
      <c r="H58" s="438">
        <f t="shared" si="11"/>
        <v>0</v>
      </c>
      <c r="I58" s="160"/>
      <c r="J58" s="161" t="str">
        <f t="array" ref="J58">IF(ISERROR(G58/I58),"",G58/I58)</f>
        <v/>
      </c>
      <c r="K58" s="162">
        <f t="array" ref="K58">IF(ISERROR(G58/L58),"",G58/L58)</f>
        <v>0</v>
      </c>
      <c r="L58" s="160">
        <v>40</v>
      </c>
      <c r="M58" s="140">
        <f t="shared" si="19"/>
        <v>0</v>
      </c>
      <c r="N58" s="161">
        <f t="shared" si="23"/>
        <v>0</v>
      </c>
      <c r="O58" s="430"/>
      <c r="P58" s="430"/>
      <c r="Q58" s="430"/>
      <c r="R58" s="430"/>
      <c r="S58" s="430"/>
      <c r="T58" s="430"/>
      <c r="U58" s="430"/>
      <c r="V58" s="163">
        <f t="shared" si="24"/>
        <v>0</v>
      </c>
      <c r="W58" s="164" t="str">
        <f t="shared" si="25"/>
        <v/>
      </c>
      <c r="X58" s="163"/>
      <c r="Y58" s="163"/>
      <c r="Z58" s="163"/>
      <c r="AA58" s="163"/>
    </row>
    <row r="59" spans="1:27" ht="20.100000000000001" hidden="1" customHeight="1">
      <c r="A59" s="165">
        <v>200536</v>
      </c>
      <c r="B59" s="166" t="s">
        <v>217</v>
      </c>
      <c r="C59" s="157" t="s">
        <v>201</v>
      </c>
      <c r="D59" s="139">
        <v>5.03</v>
      </c>
      <c r="E59" s="139"/>
      <c r="F59" s="158"/>
      <c r="G59" s="159"/>
      <c r="H59" s="438">
        <f t="shared" si="11"/>
        <v>0</v>
      </c>
      <c r="I59" s="160"/>
      <c r="J59" s="161" t="str">
        <f t="array" ref="J59">IF(ISERROR(G59/I59),"",G59/I59)</f>
        <v/>
      </c>
      <c r="K59" s="162">
        <f t="array" ref="K59">IF(ISERROR(G59/L59),"",G59/L59)</f>
        <v>0</v>
      </c>
      <c r="L59" s="160">
        <v>40</v>
      </c>
      <c r="M59" s="140">
        <f t="shared" si="19"/>
        <v>0</v>
      </c>
      <c r="N59" s="161">
        <f t="shared" si="23"/>
        <v>0</v>
      </c>
      <c r="O59" s="430"/>
      <c r="P59" s="430"/>
      <c r="Q59" s="430"/>
      <c r="R59" s="430"/>
      <c r="S59" s="430"/>
      <c r="T59" s="430"/>
      <c r="U59" s="430"/>
      <c r="V59" s="163">
        <f t="shared" si="24"/>
        <v>0</v>
      </c>
      <c r="W59" s="164" t="str">
        <f t="shared" si="25"/>
        <v/>
      </c>
      <c r="X59" s="163"/>
      <c r="Y59" s="163"/>
      <c r="Z59" s="163"/>
      <c r="AA59" s="163"/>
    </row>
    <row r="60" spans="1:27" ht="20.100000000000001" hidden="1" customHeight="1">
      <c r="A60" s="165">
        <v>200437</v>
      </c>
      <c r="B60" s="166" t="s">
        <v>218</v>
      </c>
      <c r="C60" s="157" t="s">
        <v>219</v>
      </c>
      <c r="D60" s="139">
        <v>5.03</v>
      </c>
      <c r="E60" s="139"/>
      <c r="F60" s="158"/>
      <c r="G60" s="159"/>
      <c r="H60" s="438">
        <f t="shared" si="11"/>
        <v>0</v>
      </c>
      <c r="I60" s="160"/>
      <c r="J60" s="161" t="str">
        <f t="array" ref="J60">IF(ISERROR(G60/I60),"",G60/I60)</f>
        <v/>
      </c>
      <c r="K60" s="162">
        <f t="array" ref="K60">IF(ISERROR(G60/L60),"",G60/L60)</f>
        <v>0</v>
      </c>
      <c r="L60" s="160">
        <v>50</v>
      </c>
      <c r="M60" s="140">
        <f t="shared" si="19"/>
        <v>0</v>
      </c>
      <c r="N60" s="161">
        <f t="shared" si="23"/>
        <v>0</v>
      </c>
      <c r="O60" s="430"/>
      <c r="P60" s="430"/>
      <c r="Q60" s="430"/>
      <c r="R60" s="430"/>
      <c r="S60" s="430"/>
      <c r="T60" s="430"/>
      <c r="U60" s="430"/>
      <c r="V60" s="163">
        <f t="shared" si="24"/>
        <v>0</v>
      </c>
      <c r="W60" s="164" t="str">
        <f t="shared" si="25"/>
        <v/>
      </c>
      <c r="X60" s="163"/>
      <c r="Y60" s="163"/>
      <c r="Z60" s="163"/>
      <c r="AA60" s="163"/>
    </row>
    <row r="61" spans="1:27" ht="20.100000000000001" hidden="1" customHeight="1">
      <c r="A61" s="165">
        <v>200438</v>
      </c>
      <c r="B61" s="166" t="s">
        <v>218</v>
      </c>
      <c r="C61" s="157" t="s">
        <v>193</v>
      </c>
      <c r="D61" s="139">
        <v>5.03</v>
      </c>
      <c r="E61" s="139"/>
      <c r="F61" s="158"/>
      <c r="G61" s="159"/>
      <c r="H61" s="438">
        <f t="shared" si="11"/>
        <v>0</v>
      </c>
      <c r="I61" s="160"/>
      <c r="J61" s="161" t="str">
        <f t="array" ref="J61">IF(ISERROR(G61/I61),"",G61/I61)</f>
        <v/>
      </c>
      <c r="K61" s="162">
        <f t="array" ref="K61">IF(ISERROR(G61/L61),"",G61/L61)</f>
        <v>0</v>
      </c>
      <c r="L61" s="160">
        <v>50</v>
      </c>
      <c r="M61" s="140">
        <f t="shared" si="19"/>
        <v>0</v>
      </c>
      <c r="N61" s="161">
        <f t="shared" si="23"/>
        <v>0</v>
      </c>
      <c r="O61" s="430"/>
      <c r="P61" s="430"/>
      <c r="Q61" s="430"/>
      <c r="R61" s="430"/>
      <c r="S61" s="430"/>
      <c r="T61" s="430"/>
      <c r="U61" s="430"/>
      <c r="V61" s="163">
        <f t="shared" si="24"/>
        <v>0</v>
      </c>
      <c r="W61" s="164" t="str">
        <f t="shared" si="25"/>
        <v/>
      </c>
      <c r="X61" s="163"/>
      <c r="Y61" s="163"/>
      <c r="Z61" s="163"/>
      <c r="AA61" s="163"/>
    </row>
    <row r="62" spans="1:27" ht="20.100000000000001" hidden="1" customHeight="1">
      <c r="A62" s="165">
        <v>200439</v>
      </c>
      <c r="B62" s="166" t="s">
        <v>218</v>
      </c>
      <c r="C62" s="157" t="s">
        <v>194</v>
      </c>
      <c r="D62" s="139">
        <v>5.03</v>
      </c>
      <c r="E62" s="139"/>
      <c r="F62" s="158"/>
      <c r="G62" s="159"/>
      <c r="H62" s="438">
        <f t="shared" si="11"/>
        <v>0</v>
      </c>
      <c r="I62" s="160"/>
      <c r="J62" s="161" t="str">
        <f t="array" ref="J62">IF(ISERROR(G62/I62),"",G62/I62)</f>
        <v/>
      </c>
      <c r="K62" s="162">
        <f t="array" ref="K62">IF(ISERROR(G62/L62),"",G62/L62)</f>
        <v>0</v>
      </c>
      <c r="L62" s="160">
        <v>50</v>
      </c>
      <c r="M62" s="140">
        <f t="shared" si="19"/>
        <v>0</v>
      </c>
      <c r="N62" s="161">
        <f t="shared" si="23"/>
        <v>0</v>
      </c>
      <c r="O62" s="430"/>
      <c r="P62" s="430"/>
      <c r="Q62" s="430"/>
      <c r="R62" s="430"/>
      <c r="S62" s="430"/>
      <c r="T62" s="430"/>
      <c r="U62" s="430"/>
      <c r="V62" s="163">
        <f t="shared" si="24"/>
        <v>0</v>
      </c>
      <c r="W62" s="164" t="str">
        <f t="shared" si="25"/>
        <v/>
      </c>
      <c r="X62" s="163"/>
      <c r="Y62" s="163"/>
      <c r="Z62" s="163"/>
      <c r="AA62" s="163"/>
    </row>
    <row r="63" spans="1:27" ht="20.100000000000001" hidden="1" customHeight="1">
      <c r="A63" s="165">
        <v>200440</v>
      </c>
      <c r="B63" s="166" t="s">
        <v>218</v>
      </c>
      <c r="C63" s="157" t="s">
        <v>201</v>
      </c>
      <c r="D63" s="139">
        <v>5.03</v>
      </c>
      <c r="E63" s="139"/>
      <c r="F63" s="158"/>
      <c r="G63" s="159"/>
      <c r="H63" s="438">
        <f t="shared" si="11"/>
        <v>0</v>
      </c>
      <c r="I63" s="160"/>
      <c r="J63" s="161" t="str">
        <f t="array" ref="J63">IF(ISERROR(G63/I63),"",G63/I63)</f>
        <v/>
      </c>
      <c r="K63" s="162">
        <f t="array" ref="K63">IF(ISERROR(G63/L63),"",G63/L63)</f>
        <v>0</v>
      </c>
      <c r="L63" s="160">
        <v>50</v>
      </c>
      <c r="M63" s="140">
        <f t="shared" si="19"/>
        <v>0</v>
      </c>
      <c r="N63" s="161">
        <f t="shared" si="23"/>
        <v>0</v>
      </c>
      <c r="O63" s="430"/>
      <c r="P63" s="430"/>
      <c r="Q63" s="430"/>
      <c r="R63" s="430"/>
      <c r="S63" s="430"/>
      <c r="T63" s="430"/>
      <c r="U63" s="430"/>
      <c r="V63" s="163">
        <f t="shared" si="24"/>
        <v>0</v>
      </c>
      <c r="W63" s="164" t="str">
        <f t="shared" si="25"/>
        <v/>
      </c>
      <c r="X63" s="163"/>
      <c r="Y63" s="163"/>
      <c r="Z63" s="163"/>
      <c r="AA63" s="163"/>
    </row>
    <row r="64" spans="1:27" ht="20.100000000000001" hidden="1" customHeight="1">
      <c r="A64" s="165">
        <v>200051</v>
      </c>
      <c r="B64" s="166" t="s">
        <v>220</v>
      </c>
      <c r="C64" s="157" t="s">
        <v>206</v>
      </c>
      <c r="D64" s="139">
        <v>5.03</v>
      </c>
      <c r="E64" s="139"/>
      <c r="F64" s="158"/>
      <c r="G64" s="159"/>
      <c r="H64" s="438">
        <f t="shared" si="11"/>
        <v>0</v>
      </c>
      <c r="I64" s="160"/>
      <c r="J64" s="161" t="str">
        <f t="array" ref="J64">IF(ISERROR(G64/I64),"",G64/I64)</f>
        <v/>
      </c>
      <c r="K64" s="162">
        <f t="array" ref="K64">IF(ISERROR(G64/L64),"",G64/L64)</f>
        <v>0</v>
      </c>
      <c r="L64" s="160">
        <v>50</v>
      </c>
      <c r="M64" s="140">
        <f t="shared" si="19"/>
        <v>0</v>
      </c>
      <c r="N64" s="161">
        <f t="shared" si="23"/>
        <v>0</v>
      </c>
      <c r="O64" s="430"/>
      <c r="P64" s="430"/>
      <c r="Q64" s="430"/>
      <c r="R64" s="430"/>
      <c r="S64" s="430"/>
      <c r="T64" s="430"/>
      <c r="U64" s="430"/>
      <c r="V64" s="163">
        <f t="shared" si="24"/>
        <v>0</v>
      </c>
      <c r="W64" s="164" t="str">
        <f t="shared" si="25"/>
        <v/>
      </c>
      <c r="X64" s="163"/>
      <c r="Y64" s="163"/>
      <c r="Z64" s="163"/>
      <c r="AA64" s="163"/>
    </row>
    <row r="65" spans="1:27" ht="20.100000000000001" hidden="1" customHeight="1">
      <c r="A65" s="165">
        <v>200052</v>
      </c>
      <c r="B65" s="166" t="s">
        <v>220</v>
      </c>
      <c r="C65" s="157" t="s">
        <v>194</v>
      </c>
      <c r="D65" s="139">
        <v>5.03</v>
      </c>
      <c r="E65" s="139"/>
      <c r="F65" s="158"/>
      <c r="G65" s="159"/>
      <c r="H65" s="438">
        <f t="shared" si="11"/>
        <v>0</v>
      </c>
      <c r="I65" s="160"/>
      <c r="J65" s="161" t="str">
        <f t="array" ref="J65">IF(ISERROR(G65/I65),"",G65/I65)</f>
        <v/>
      </c>
      <c r="K65" s="162">
        <f t="array" ref="K65">IF(ISERROR(G65/L65),"",G65/L65)</f>
        <v>0</v>
      </c>
      <c r="L65" s="160">
        <v>50</v>
      </c>
      <c r="M65" s="140">
        <f t="shared" si="19"/>
        <v>0</v>
      </c>
      <c r="N65" s="161">
        <f t="shared" si="23"/>
        <v>0</v>
      </c>
      <c r="O65" s="430"/>
      <c r="P65" s="430"/>
      <c r="Q65" s="430"/>
      <c r="R65" s="430"/>
      <c r="S65" s="430"/>
      <c r="T65" s="430"/>
      <c r="U65" s="430"/>
      <c r="V65" s="163">
        <f t="shared" si="24"/>
        <v>0</v>
      </c>
      <c r="W65" s="164" t="str">
        <f t="shared" si="25"/>
        <v/>
      </c>
      <c r="X65" s="163"/>
      <c r="Y65" s="163"/>
      <c r="Z65" s="163"/>
      <c r="AA65" s="163"/>
    </row>
    <row r="66" spans="1:27" ht="20.100000000000001" hidden="1" customHeight="1">
      <c r="A66" s="165">
        <v>200054</v>
      </c>
      <c r="B66" s="166" t="s">
        <v>220</v>
      </c>
      <c r="C66" s="157" t="s">
        <v>214</v>
      </c>
      <c r="D66" s="139">
        <v>5.03</v>
      </c>
      <c r="E66" s="139"/>
      <c r="F66" s="158"/>
      <c r="G66" s="159"/>
      <c r="H66" s="438">
        <f t="shared" si="11"/>
        <v>0</v>
      </c>
      <c r="I66" s="160"/>
      <c r="J66" s="161" t="str">
        <f t="array" ref="J66">IF(ISERROR(G66/I66),"",G66/I66)</f>
        <v/>
      </c>
      <c r="K66" s="162">
        <f t="array" ref="K66">IF(ISERROR(G66/L66),"",G66/L66)</f>
        <v>0</v>
      </c>
      <c r="L66" s="160">
        <v>50</v>
      </c>
      <c r="M66" s="140">
        <f t="shared" si="19"/>
        <v>0</v>
      </c>
      <c r="N66" s="161">
        <f t="shared" si="23"/>
        <v>0</v>
      </c>
      <c r="O66" s="430"/>
      <c r="P66" s="430"/>
      <c r="Q66" s="430"/>
      <c r="R66" s="430"/>
      <c r="S66" s="430"/>
      <c r="T66" s="430"/>
      <c r="U66" s="430"/>
      <c r="V66" s="163">
        <f t="shared" si="24"/>
        <v>0</v>
      </c>
      <c r="W66" s="164" t="str">
        <f t="shared" si="25"/>
        <v/>
      </c>
      <c r="X66" s="163"/>
      <c r="Y66" s="163"/>
      <c r="Z66" s="163"/>
      <c r="AA66" s="163"/>
    </row>
    <row r="67" spans="1:27" ht="20.100000000000001" hidden="1" customHeight="1">
      <c r="A67" s="165">
        <v>201403</v>
      </c>
      <c r="B67" s="166" t="s">
        <v>458</v>
      </c>
      <c r="C67" s="232" t="s">
        <v>456</v>
      </c>
      <c r="D67" s="139">
        <v>5.03</v>
      </c>
      <c r="E67" s="139"/>
      <c r="F67" s="158"/>
      <c r="G67" s="159"/>
      <c r="H67" s="438">
        <f t="shared" si="11"/>
        <v>0</v>
      </c>
      <c r="I67" s="160"/>
      <c r="J67" s="161"/>
      <c r="K67" s="162">
        <f t="array" ref="K67">IF(ISERROR(G67/L67),"",G67/L67)</f>
        <v>0</v>
      </c>
      <c r="L67" s="160">
        <v>50</v>
      </c>
      <c r="M67" s="140"/>
      <c r="N67" s="161"/>
      <c r="O67" s="430"/>
      <c r="P67" s="430"/>
      <c r="Q67" s="430"/>
      <c r="R67" s="430"/>
      <c r="S67" s="430"/>
      <c r="T67" s="430"/>
      <c r="U67" s="430"/>
      <c r="V67" s="163"/>
      <c r="W67" s="164"/>
      <c r="X67" s="163"/>
      <c r="Y67" s="163"/>
      <c r="Z67" s="163"/>
      <c r="AA67" s="163"/>
    </row>
    <row r="68" spans="1:27" ht="20.100000000000001" hidden="1" customHeight="1">
      <c r="A68" s="165">
        <v>201290</v>
      </c>
      <c r="B68" s="166" t="s">
        <v>419</v>
      </c>
      <c r="C68" s="232" t="s">
        <v>421</v>
      </c>
      <c r="D68" s="139">
        <v>5</v>
      </c>
      <c r="E68" s="139"/>
      <c r="F68" s="158"/>
      <c r="G68" s="159"/>
      <c r="H68" s="438">
        <f t="shared" si="11"/>
        <v>0</v>
      </c>
      <c r="I68" s="160"/>
      <c r="J68" s="161"/>
      <c r="K68" s="162">
        <f t="array" ref="K68">IF(ISERROR(G68/L68),"",G68/L68)</f>
        <v>0</v>
      </c>
      <c r="L68" s="160">
        <v>50</v>
      </c>
      <c r="M68" s="140"/>
      <c r="N68" s="161"/>
      <c r="O68" s="430"/>
      <c r="P68" s="430"/>
      <c r="Q68" s="430"/>
      <c r="R68" s="430"/>
      <c r="S68" s="430"/>
      <c r="T68" s="430"/>
      <c r="U68" s="430"/>
      <c r="V68" s="163"/>
      <c r="W68" s="164"/>
      <c r="X68" s="163"/>
      <c r="Y68" s="163"/>
      <c r="Z68" s="163"/>
      <c r="AA68" s="163"/>
    </row>
    <row r="69" spans="1:27" ht="20.100000000000001" hidden="1" customHeight="1">
      <c r="A69" s="165">
        <v>200113</v>
      </c>
      <c r="B69" s="166" t="s">
        <v>221</v>
      </c>
      <c r="C69" s="157" t="s">
        <v>197</v>
      </c>
      <c r="D69" s="139">
        <v>5.03</v>
      </c>
      <c r="E69" s="139"/>
      <c r="F69" s="158"/>
      <c r="G69" s="159"/>
      <c r="H69" s="438">
        <f t="shared" si="11"/>
        <v>0</v>
      </c>
      <c r="I69" s="160"/>
      <c r="J69" s="161" t="str">
        <f t="array" ref="J69">IF(ISERROR(G69/I69),"",G69/I69)</f>
        <v/>
      </c>
      <c r="K69" s="162">
        <f t="array" ref="K69">IF(ISERROR(G69/L69),"",G69/L69)</f>
        <v>0</v>
      </c>
      <c r="L69" s="160">
        <v>21.5</v>
      </c>
      <c r="M69" s="140">
        <f t="shared" ref="M69:M70" si="26">IF(ISERROR(I69-K69),"",I69-K69)</f>
        <v>0</v>
      </c>
      <c r="N69" s="161">
        <f t="shared" ref="N69:N70" si="27">SUM(O69:U69)</f>
        <v>0</v>
      </c>
      <c r="O69" s="430"/>
      <c r="P69" s="430"/>
      <c r="Q69" s="430"/>
      <c r="R69" s="430"/>
      <c r="S69" s="430"/>
      <c r="T69" s="430"/>
      <c r="U69" s="430"/>
      <c r="V69" s="163">
        <f t="shared" ref="V69:V70" si="28">SUM(X69:AA69)</f>
        <v>0</v>
      </c>
      <c r="W69" s="164" t="str">
        <f t="shared" ref="W69:W70" si="29">IF(ISERROR(V69/G69),"",V69/G69)</f>
        <v/>
      </c>
      <c r="X69" s="163"/>
      <c r="Y69" s="163"/>
      <c r="Z69" s="163"/>
      <c r="AA69" s="163"/>
    </row>
    <row r="70" spans="1:27" ht="20.100000000000001" hidden="1" customHeight="1">
      <c r="A70" s="165">
        <v>200114</v>
      </c>
      <c r="B70" s="166" t="s">
        <v>221</v>
      </c>
      <c r="C70" s="157" t="s">
        <v>201</v>
      </c>
      <c r="D70" s="139">
        <v>5.03</v>
      </c>
      <c r="E70" s="139"/>
      <c r="F70" s="158"/>
      <c r="G70" s="159"/>
      <c r="H70" s="438">
        <f t="shared" si="11"/>
        <v>0</v>
      </c>
      <c r="I70" s="160"/>
      <c r="J70" s="161" t="str">
        <f t="array" ref="J70">IF(ISERROR(G70/I70),"",G70/I70)</f>
        <v/>
      </c>
      <c r="K70" s="162">
        <f t="array" ref="K70">IF(ISERROR(G70/L70),"",G70/L70)</f>
        <v>0</v>
      </c>
      <c r="L70" s="160">
        <v>21.5</v>
      </c>
      <c r="M70" s="140">
        <f t="shared" si="26"/>
        <v>0</v>
      </c>
      <c r="N70" s="161">
        <f t="shared" si="27"/>
        <v>0</v>
      </c>
      <c r="O70" s="430"/>
      <c r="P70" s="430"/>
      <c r="Q70" s="430"/>
      <c r="R70" s="430"/>
      <c r="S70" s="430"/>
      <c r="T70" s="430"/>
      <c r="U70" s="430"/>
      <c r="V70" s="163">
        <f t="shared" si="28"/>
        <v>0</v>
      </c>
      <c r="W70" s="164" t="str">
        <f t="shared" si="29"/>
        <v/>
      </c>
      <c r="X70" s="163"/>
      <c r="Y70" s="163"/>
      <c r="Z70" s="163"/>
      <c r="AA70" s="163"/>
    </row>
    <row r="71" spans="1:27" ht="20.100000000000001" hidden="1" customHeight="1">
      <c r="A71" s="165"/>
      <c r="B71" s="166" t="s">
        <v>380</v>
      </c>
      <c r="C71" s="232" t="s">
        <v>381</v>
      </c>
      <c r="D71" s="139">
        <v>5.03</v>
      </c>
      <c r="E71" s="139"/>
      <c r="F71" s="158"/>
      <c r="G71" s="159"/>
      <c r="H71" s="438">
        <f t="shared" si="11"/>
        <v>0</v>
      </c>
      <c r="I71" s="160"/>
      <c r="J71" s="161"/>
      <c r="K71" s="162"/>
      <c r="L71" s="160"/>
      <c r="M71" s="140"/>
      <c r="N71" s="161"/>
      <c r="O71" s="430"/>
      <c r="P71" s="430"/>
      <c r="Q71" s="430"/>
      <c r="R71" s="430"/>
      <c r="S71" s="430"/>
      <c r="T71" s="430"/>
      <c r="U71" s="430"/>
      <c r="V71" s="163"/>
      <c r="W71" s="164"/>
      <c r="X71" s="163"/>
      <c r="Y71" s="163"/>
      <c r="Z71" s="163"/>
      <c r="AA71" s="163"/>
    </row>
    <row r="72" spans="1:27" ht="20.100000000000001" hidden="1" customHeight="1">
      <c r="A72" s="172">
        <v>200617</v>
      </c>
      <c r="B72" s="174" t="s">
        <v>222</v>
      </c>
      <c r="C72" s="157" t="s">
        <v>193</v>
      </c>
      <c r="D72" s="139">
        <v>5.0599999999999996</v>
      </c>
      <c r="E72" s="139"/>
      <c r="F72" s="158"/>
      <c r="G72" s="159"/>
      <c r="H72" s="438">
        <f t="shared" si="11"/>
        <v>0</v>
      </c>
      <c r="I72" s="160"/>
      <c r="J72" s="161" t="str">
        <f t="array" ref="J72">IF(ISERROR(G72/I72),"",G72/I72)</f>
        <v/>
      </c>
      <c r="K72" s="162" t="str">
        <f t="array" ref="K72">IF(ISERROR(G72/L72),"",G72/L72)</f>
        <v/>
      </c>
      <c r="L72" s="160"/>
      <c r="M72" s="140" t="str">
        <f t="shared" ref="M72:M79" si="30">IF(ISERROR(I72-K72),"",I72-K72)</f>
        <v/>
      </c>
      <c r="N72" s="161">
        <f t="shared" ref="N72:N75" si="31">SUM(O72:U72)</f>
        <v>0</v>
      </c>
      <c r="O72" s="430"/>
      <c r="P72" s="430"/>
      <c r="Q72" s="430"/>
      <c r="R72" s="430"/>
      <c r="S72" s="430"/>
      <c r="T72" s="430"/>
      <c r="U72" s="430"/>
      <c r="V72" s="163">
        <f t="shared" ref="V72:V75" si="32">SUM(X72:AA72)</f>
        <v>0</v>
      </c>
      <c r="W72" s="164" t="str">
        <f t="shared" ref="W72:W75" si="33">IF(ISERROR(V72/G72),"",V72/G72)</f>
        <v/>
      </c>
      <c r="X72" s="163"/>
      <c r="Y72" s="163"/>
      <c r="Z72" s="163"/>
      <c r="AA72" s="163"/>
    </row>
    <row r="73" spans="1:27" ht="20.100000000000001" hidden="1" customHeight="1">
      <c r="A73" s="172">
        <v>200618</v>
      </c>
      <c r="B73" s="174" t="s">
        <v>222</v>
      </c>
      <c r="C73" s="157" t="s">
        <v>211</v>
      </c>
      <c r="D73" s="139">
        <v>5.0599999999999996</v>
      </c>
      <c r="E73" s="139"/>
      <c r="F73" s="158"/>
      <c r="G73" s="159"/>
      <c r="H73" s="438">
        <f t="shared" si="11"/>
        <v>0</v>
      </c>
      <c r="I73" s="160"/>
      <c r="J73" s="161" t="str">
        <f t="array" ref="J73">IF(ISERROR(G73/I73),"",G73/I73)</f>
        <v/>
      </c>
      <c r="K73" s="162" t="str">
        <f t="array" ref="K73">IF(ISERROR(G73/L73),"",G73/L73)</f>
        <v/>
      </c>
      <c r="L73" s="160"/>
      <c r="M73" s="140" t="str">
        <f t="shared" si="30"/>
        <v/>
      </c>
      <c r="N73" s="161">
        <f t="shared" si="31"/>
        <v>0</v>
      </c>
      <c r="O73" s="430"/>
      <c r="P73" s="430"/>
      <c r="Q73" s="430"/>
      <c r="R73" s="430"/>
      <c r="S73" s="430"/>
      <c r="T73" s="430"/>
      <c r="U73" s="430"/>
      <c r="V73" s="163">
        <f t="shared" si="32"/>
        <v>0</v>
      </c>
      <c r="W73" s="164" t="str">
        <f t="shared" si="33"/>
        <v/>
      </c>
      <c r="X73" s="163"/>
      <c r="Y73" s="163"/>
      <c r="Z73" s="163"/>
      <c r="AA73" s="163"/>
    </row>
    <row r="74" spans="1:27" ht="20.100000000000001" hidden="1" customHeight="1">
      <c r="A74" s="172">
        <v>200619</v>
      </c>
      <c r="B74" s="174" t="s">
        <v>222</v>
      </c>
      <c r="C74" s="157" t="s">
        <v>201</v>
      </c>
      <c r="D74" s="139">
        <v>5.0599999999999996</v>
      </c>
      <c r="E74" s="139"/>
      <c r="F74" s="158"/>
      <c r="G74" s="159"/>
      <c r="H74" s="438">
        <f t="shared" si="11"/>
        <v>0</v>
      </c>
      <c r="I74" s="160"/>
      <c r="J74" s="161" t="str">
        <f t="array" ref="J74">IF(ISERROR(G74/I74),"",G74/I74)</f>
        <v/>
      </c>
      <c r="K74" s="162" t="str">
        <f t="array" ref="K74">IF(ISERROR(G74/L74),"",G74/L74)</f>
        <v/>
      </c>
      <c r="L74" s="160"/>
      <c r="M74" s="140" t="str">
        <f t="shared" si="30"/>
        <v/>
      </c>
      <c r="N74" s="161">
        <f t="shared" si="31"/>
        <v>0</v>
      </c>
      <c r="O74" s="430"/>
      <c r="P74" s="430"/>
      <c r="Q74" s="430"/>
      <c r="R74" s="430"/>
      <c r="S74" s="430"/>
      <c r="T74" s="430"/>
      <c r="U74" s="430"/>
      <c r="V74" s="163">
        <f t="shared" si="32"/>
        <v>0</v>
      </c>
      <c r="W74" s="164" t="str">
        <f t="shared" si="33"/>
        <v/>
      </c>
      <c r="X74" s="163"/>
      <c r="Y74" s="163"/>
      <c r="Z74" s="163"/>
      <c r="AA74" s="163"/>
    </row>
    <row r="75" spans="1:27" ht="20.100000000000001" hidden="1" customHeight="1">
      <c r="A75" s="172">
        <v>200620</v>
      </c>
      <c r="B75" s="174" t="s">
        <v>222</v>
      </c>
      <c r="C75" s="157" t="s">
        <v>194</v>
      </c>
      <c r="D75" s="139">
        <v>5.0599999999999996</v>
      </c>
      <c r="E75" s="139"/>
      <c r="F75" s="158"/>
      <c r="G75" s="159"/>
      <c r="H75" s="438">
        <f t="shared" si="11"/>
        <v>0</v>
      </c>
      <c r="I75" s="160"/>
      <c r="J75" s="161" t="str">
        <f t="array" ref="J75">IF(ISERROR(G75/I75),"",G75/I75)</f>
        <v/>
      </c>
      <c r="K75" s="162" t="str">
        <f t="array" ref="K75">IF(ISERROR(G75/L75),"",G75/L75)</f>
        <v/>
      </c>
      <c r="L75" s="160"/>
      <c r="M75" s="140" t="str">
        <f t="shared" si="30"/>
        <v/>
      </c>
      <c r="N75" s="161">
        <f t="shared" si="31"/>
        <v>0</v>
      </c>
      <c r="O75" s="430"/>
      <c r="P75" s="430"/>
      <c r="Q75" s="430"/>
      <c r="R75" s="430"/>
      <c r="S75" s="430"/>
      <c r="T75" s="430"/>
      <c r="U75" s="430"/>
      <c r="V75" s="163">
        <f t="shared" si="32"/>
        <v>0</v>
      </c>
      <c r="W75" s="164" t="str">
        <f t="shared" si="33"/>
        <v/>
      </c>
      <c r="X75" s="163"/>
      <c r="Y75" s="163"/>
      <c r="Z75" s="163"/>
      <c r="AA75" s="163"/>
    </row>
    <row r="76" spans="1:27" ht="20.100000000000001" hidden="1" customHeight="1">
      <c r="A76" s="172"/>
      <c r="B76" s="248" t="s">
        <v>398</v>
      </c>
      <c r="C76" s="232" t="s">
        <v>394</v>
      </c>
      <c r="D76" s="139">
        <v>5.5</v>
      </c>
      <c r="E76" s="139"/>
      <c r="F76" s="158"/>
      <c r="G76" s="159"/>
      <c r="H76" s="438">
        <f t="shared" si="11"/>
        <v>0</v>
      </c>
      <c r="I76" s="160"/>
      <c r="J76" s="161"/>
      <c r="K76" s="162">
        <f t="array" ref="K76">IF(ISERROR(G76/L76),"",G76/L76)</f>
        <v>0</v>
      </c>
      <c r="L76" s="160">
        <v>24</v>
      </c>
      <c r="M76" s="140">
        <f t="shared" si="30"/>
        <v>0</v>
      </c>
      <c r="N76" s="161"/>
      <c r="O76" s="430"/>
      <c r="P76" s="430"/>
      <c r="Q76" s="430"/>
      <c r="R76" s="430"/>
      <c r="S76" s="430"/>
      <c r="T76" s="430"/>
      <c r="U76" s="430"/>
      <c r="V76" s="163"/>
      <c r="W76" s="164"/>
      <c r="X76" s="163"/>
      <c r="Y76" s="163"/>
      <c r="Z76" s="163"/>
      <c r="AA76" s="163"/>
    </row>
    <row r="77" spans="1:27" ht="20.100000000000001" hidden="1" customHeight="1">
      <c r="A77" s="172"/>
      <c r="B77" s="248" t="s">
        <v>398</v>
      </c>
      <c r="C77" s="232" t="s">
        <v>389</v>
      </c>
      <c r="D77" s="139">
        <v>5.5</v>
      </c>
      <c r="E77" s="139"/>
      <c r="F77" s="158"/>
      <c r="G77" s="159"/>
      <c r="H77" s="438">
        <f t="shared" si="11"/>
        <v>0</v>
      </c>
      <c r="I77" s="160"/>
      <c r="J77" s="161"/>
      <c r="K77" s="162">
        <f t="array" ref="K77">IF(ISERROR(G77/L77),"",G77/L77)</f>
        <v>0</v>
      </c>
      <c r="L77" s="160">
        <v>24</v>
      </c>
      <c r="M77" s="140">
        <f t="shared" si="30"/>
        <v>0</v>
      </c>
      <c r="N77" s="161"/>
      <c r="O77" s="430"/>
      <c r="P77" s="430"/>
      <c r="Q77" s="430"/>
      <c r="R77" s="430"/>
      <c r="S77" s="430"/>
      <c r="T77" s="430"/>
      <c r="U77" s="430"/>
      <c r="V77" s="163"/>
      <c r="W77" s="164"/>
      <c r="X77" s="163"/>
      <c r="Y77" s="163"/>
      <c r="Z77" s="163"/>
      <c r="AA77" s="163"/>
    </row>
    <row r="78" spans="1:27" ht="20.100000000000001" hidden="1" customHeight="1">
      <c r="A78" s="172"/>
      <c r="B78" s="248" t="s">
        <v>398</v>
      </c>
      <c r="C78" s="232" t="s">
        <v>390</v>
      </c>
      <c r="D78" s="139">
        <v>5.5</v>
      </c>
      <c r="E78" s="139"/>
      <c r="F78" s="158"/>
      <c r="G78" s="159"/>
      <c r="H78" s="438">
        <f t="shared" si="11"/>
        <v>0</v>
      </c>
      <c r="I78" s="160"/>
      <c r="J78" s="161"/>
      <c r="K78" s="162">
        <f t="array" ref="K78">IF(ISERROR(G78/L78),"",G78/L78)</f>
        <v>0</v>
      </c>
      <c r="L78" s="160">
        <v>24</v>
      </c>
      <c r="M78" s="140">
        <f t="shared" si="30"/>
        <v>0</v>
      </c>
      <c r="N78" s="161"/>
      <c r="O78" s="430"/>
      <c r="P78" s="430"/>
      <c r="Q78" s="430"/>
      <c r="R78" s="430"/>
      <c r="S78" s="430"/>
      <c r="T78" s="430"/>
      <c r="U78" s="430"/>
      <c r="V78" s="163"/>
      <c r="W78" s="164"/>
      <c r="X78" s="163"/>
      <c r="Y78" s="163"/>
      <c r="Z78" s="163"/>
      <c r="AA78" s="163"/>
    </row>
    <row r="79" spans="1:27" ht="20.100000000000001" hidden="1" customHeight="1">
      <c r="A79" s="172"/>
      <c r="B79" s="248" t="s">
        <v>398</v>
      </c>
      <c r="C79" s="232" t="s">
        <v>391</v>
      </c>
      <c r="D79" s="139">
        <v>5.5</v>
      </c>
      <c r="E79" s="139"/>
      <c r="F79" s="158"/>
      <c r="G79" s="159"/>
      <c r="H79" s="438">
        <f t="shared" si="11"/>
        <v>0</v>
      </c>
      <c r="I79" s="160"/>
      <c r="J79" s="161"/>
      <c r="K79" s="162">
        <f t="array" ref="K79">IF(ISERROR(G79/L79),"",G79/L79)</f>
        <v>0</v>
      </c>
      <c r="L79" s="160">
        <v>24</v>
      </c>
      <c r="M79" s="140">
        <f t="shared" si="30"/>
        <v>0</v>
      </c>
      <c r="N79" s="161"/>
      <c r="O79" s="430"/>
      <c r="P79" s="430"/>
      <c r="Q79" s="430"/>
      <c r="R79" s="430"/>
      <c r="S79" s="430"/>
      <c r="T79" s="430"/>
      <c r="U79" s="430"/>
      <c r="V79" s="163"/>
      <c r="W79" s="164"/>
      <c r="X79" s="163"/>
      <c r="Y79" s="163"/>
      <c r="Z79" s="163"/>
      <c r="AA79" s="163"/>
    </row>
    <row r="80" spans="1:27" ht="20.100000000000001" hidden="1" customHeight="1">
      <c r="A80" s="172">
        <v>201074</v>
      </c>
      <c r="B80" s="248" t="s">
        <v>430</v>
      </c>
      <c r="C80" s="232" t="s">
        <v>432</v>
      </c>
      <c r="D80" s="139">
        <v>5.03</v>
      </c>
      <c r="E80" s="139"/>
      <c r="F80" s="158"/>
      <c r="G80" s="159"/>
      <c r="H80" s="438">
        <f t="shared" si="11"/>
        <v>0</v>
      </c>
      <c r="I80" s="160"/>
      <c r="J80" s="161"/>
      <c r="K80" s="162">
        <f t="array" ref="K80">IF(ISERROR(G80/L80),"",G80/L80)</f>
        <v>0</v>
      </c>
      <c r="L80" s="160">
        <v>4</v>
      </c>
      <c r="M80" s="140"/>
      <c r="N80" s="161"/>
      <c r="O80" s="430"/>
      <c r="P80" s="430"/>
      <c r="Q80" s="430"/>
      <c r="R80" s="430"/>
      <c r="S80" s="430"/>
      <c r="T80" s="430"/>
      <c r="U80" s="430"/>
      <c r="V80" s="163"/>
      <c r="W80" s="164"/>
      <c r="X80" s="163"/>
      <c r="Y80" s="163"/>
      <c r="Z80" s="163"/>
      <c r="AA80" s="163"/>
    </row>
    <row r="81" spans="1:27" ht="20.100000000000001" hidden="1" customHeight="1">
      <c r="A81" s="172">
        <v>201075</v>
      </c>
      <c r="B81" s="248" t="s">
        <v>430</v>
      </c>
      <c r="C81" s="232" t="s">
        <v>434</v>
      </c>
      <c r="D81" s="139">
        <v>5.03</v>
      </c>
      <c r="E81" s="139"/>
      <c r="F81" s="158"/>
      <c r="G81" s="159"/>
      <c r="H81" s="438">
        <f t="shared" si="11"/>
        <v>0</v>
      </c>
      <c r="I81" s="160"/>
      <c r="J81" s="161"/>
      <c r="K81" s="162">
        <f t="array" ref="K81">IF(ISERROR(G81/L81),"",G81/L81)</f>
        <v>0</v>
      </c>
      <c r="L81" s="160">
        <v>4</v>
      </c>
      <c r="M81" s="140"/>
      <c r="N81" s="161"/>
      <c r="O81" s="430"/>
      <c r="P81" s="430"/>
      <c r="Q81" s="430"/>
      <c r="R81" s="430"/>
      <c r="S81" s="430"/>
      <c r="T81" s="430"/>
      <c r="U81" s="430"/>
      <c r="V81" s="163"/>
      <c r="W81" s="164"/>
      <c r="X81" s="163"/>
      <c r="Y81" s="163"/>
      <c r="Z81" s="163"/>
      <c r="AA81" s="163"/>
    </row>
    <row r="82" spans="1:27" ht="20.100000000000001" hidden="1" customHeight="1">
      <c r="A82" s="172">
        <v>201076</v>
      </c>
      <c r="B82" s="248" t="s">
        <v>430</v>
      </c>
      <c r="C82" s="232" t="s">
        <v>436</v>
      </c>
      <c r="D82" s="139">
        <v>5.03</v>
      </c>
      <c r="E82" s="139"/>
      <c r="F82" s="158"/>
      <c r="G82" s="159"/>
      <c r="H82" s="438">
        <f t="shared" si="11"/>
        <v>0</v>
      </c>
      <c r="I82" s="160"/>
      <c r="J82" s="161"/>
      <c r="K82" s="162">
        <f t="array" ref="K82">IF(ISERROR(G82/L82),"",G82/L82)</f>
        <v>0</v>
      </c>
      <c r="L82" s="160">
        <v>4</v>
      </c>
      <c r="M82" s="140"/>
      <c r="N82" s="161"/>
      <c r="O82" s="430"/>
      <c r="P82" s="430"/>
      <c r="Q82" s="430"/>
      <c r="R82" s="430"/>
      <c r="S82" s="430"/>
      <c r="T82" s="430"/>
      <c r="U82" s="430"/>
      <c r="V82" s="163"/>
      <c r="W82" s="164"/>
      <c r="X82" s="163"/>
      <c r="Y82" s="163"/>
      <c r="Z82" s="163"/>
      <c r="AA82" s="163"/>
    </row>
    <row r="83" spans="1:27" ht="20.100000000000001" hidden="1" customHeight="1">
      <c r="A83" s="172">
        <v>201071</v>
      </c>
      <c r="B83" s="174" t="s">
        <v>382</v>
      </c>
      <c r="C83" s="157" t="s">
        <v>356</v>
      </c>
      <c r="D83" s="139">
        <v>5.03</v>
      </c>
      <c r="E83" s="139"/>
      <c r="F83" s="158"/>
      <c r="G83" s="159"/>
      <c r="H83" s="438">
        <f t="shared" si="11"/>
        <v>0</v>
      </c>
      <c r="I83" s="160"/>
      <c r="J83" s="161"/>
      <c r="K83" s="162">
        <f t="array" ref="K83">IF(ISERROR(G83/L83),"",G83/L83)</f>
        <v>0</v>
      </c>
      <c r="L83" s="160">
        <v>4</v>
      </c>
      <c r="M83" s="140"/>
      <c r="N83" s="161"/>
      <c r="O83" s="430"/>
      <c r="P83" s="430"/>
      <c r="Q83" s="430"/>
      <c r="R83" s="430"/>
      <c r="S83" s="430"/>
      <c r="T83" s="430"/>
      <c r="U83" s="430"/>
      <c r="V83" s="163"/>
      <c r="W83" s="164"/>
      <c r="X83" s="163"/>
      <c r="Y83" s="163"/>
      <c r="Z83" s="163"/>
      <c r="AA83" s="163"/>
    </row>
    <row r="84" spans="1:27" ht="20.100000000000001" hidden="1" customHeight="1">
      <c r="A84" s="172">
        <v>201072</v>
      </c>
      <c r="B84" s="174" t="s">
        <v>382</v>
      </c>
      <c r="C84" s="157" t="s">
        <v>358</v>
      </c>
      <c r="D84" s="139">
        <v>5.03</v>
      </c>
      <c r="E84" s="139"/>
      <c r="F84" s="158"/>
      <c r="G84" s="159"/>
      <c r="H84" s="438">
        <f t="shared" si="11"/>
        <v>0</v>
      </c>
      <c r="I84" s="160"/>
      <c r="J84" s="161"/>
      <c r="K84" s="162">
        <f t="array" ref="K84">IF(ISERROR(G84/L84),"",G84/L84)</f>
        <v>0</v>
      </c>
      <c r="L84" s="160">
        <v>4</v>
      </c>
      <c r="M84" s="140"/>
      <c r="N84" s="161"/>
      <c r="O84" s="430"/>
      <c r="P84" s="430"/>
      <c r="Q84" s="430"/>
      <c r="R84" s="430"/>
      <c r="S84" s="430"/>
      <c r="T84" s="430"/>
      <c r="U84" s="430"/>
      <c r="V84" s="163"/>
      <c r="W84" s="164"/>
      <c r="X84" s="163"/>
      <c r="Y84" s="163"/>
      <c r="Z84" s="163"/>
      <c r="AA84" s="163"/>
    </row>
    <row r="85" spans="1:27" ht="20.100000000000001" hidden="1" customHeight="1">
      <c r="A85" s="172">
        <v>201073</v>
      </c>
      <c r="B85" s="174" t="s">
        <v>382</v>
      </c>
      <c r="C85" s="157" t="s">
        <v>360</v>
      </c>
      <c r="D85" s="139">
        <v>5.03</v>
      </c>
      <c r="E85" s="139"/>
      <c r="F85" s="158"/>
      <c r="G85" s="159"/>
      <c r="H85" s="438">
        <f t="shared" si="11"/>
        <v>0</v>
      </c>
      <c r="I85" s="160"/>
      <c r="J85" s="161"/>
      <c r="K85" s="162">
        <f t="array" ref="K85">IF(ISERROR(G85/L85),"",G85/L85)</f>
        <v>0</v>
      </c>
      <c r="L85" s="160">
        <v>4</v>
      </c>
      <c r="M85" s="140"/>
      <c r="N85" s="161"/>
      <c r="O85" s="430"/>
      <c r="P85" s="430"/>
      <c r="Q85" s="430"/>
      <c r="R85" s="430"/>
      <c r="S85" s="430"/>
      <c r="T85" s="430"/>
      <c r="U85" s="430"/>
      <c r="V85" s="163"/>
      <c r="W85" s="164"/>
      <c r="X85" s="163"/>
      <c r="Y85" s="163"/>
      <c r="Z85" s="163"/>
      <c r="AA85" s="163"/>
    </row>
    <row r="86" spans="1:27" ht="20.100000000000001" hidden="1" customHeight="1">
      <c r="A86" s="476" t="s">
        <v>223</v>
      </c>
      <c r="B86" s="476"/>
      <c r="C86" s="436" t="s">
        <v>209</v>
      </c>
      <c r="D86" s="177"/>
      <c r="E86" s="177"/>
      <c r="F86" s="178"/>
      <c r="G86" s="179">
        <f>SUM(G29:G85)</f>
        <v>0</v>
      </c>
      <c r="H86" s="180">
        <f>SUM(H29:H85)</f>
        <v>0</v>
      </c>
      <c r="I86" s="180">
        <f>SUM(I29:I85)</f>
        <v>0</v>
      </c>
      <c r="J86" s="161" t="str">
        <f t="array" ref="J86">IF(ISERROR(G86/I86),"",G86/I86)</f>
        <v/>
      </c>
      <c r="K86" s="180">
        <f>SUM(K29:K85)</f>
        <v>0</v>
      </c>
      <c r="L86" s="181"/>
      <c r="M86" s="185">
        <f t="shared" ref="M86:V86" si="34">SUM(M29:M85)</f>
        <v>0</v>
      </c>
      <c r="N86" s="180">
        <f t="shared" si="34"/>
        <v>0</v>
      </c>
      <c r="O86" s="182">
        <f t="shared" si="34"/>
        <v>0</v>
      </c>
      <c r="P86" s="182">
        <f t="shared" si="34"/>
        <v>0</v>
      </c>
      <c r="Q86" s="182">
        <f t="shared" si="34"/>
        <v>0</v>
      </c>
      <c r="R86" s="182">
        <f t="shared" si="34"/>
        <v>0</v>
      </c>
      <c r="S86" s="182">
        <f t="shared" si="34"/>
        <v>0</v>
      </c>
      <c r="T86" s="182">
        <f t="shared" si="34"/>
        <v>0</v>
      </c>
      <c r="U86" s="182">
        <f t="shared" si="34"/>
        <v>0</v>
      </c>
      <c r="V86" s="183">
        <f t="shared" si="34"/>
        <v>0</v>
      </c>
      <c r="W86" s="164" t="str">
        <f t="shared" ref="W86:W93" si="35">IF(ISERROR(V86/G86),"",V86/G86)</f>
        <v/>
      </c>
      <c r="X86" s="183">
        <f>SUM(X29:X85)</f>
        <v>0</v>
      </c>
      <c r="Y86" s="183">
        <f>SUM(Y29:Y85)</f>
        <v>0</v>
      </c>
      <c r="Z86" s="183">
        <f>SUM(Z29:Z85)</f>
        <v>0</v>
      </c>
      <c r="AA86" s="183">
        <f>SUM(AA29:AA85)</f>
        <v>0</v>
      </c>
    </row>
    <row r="87" spans="1:27" ht="20.100000000000001" hidden="1" customHeight="1">
      <c r="A87" s="157">
        <v>200065</v>
      </c>
      <c r="B87" s="431" t="s">
        <v>224</v>
      </c>
      <c r="C87" s="157" t="s">
        <v>186</v>
      </c>
      <c r="D87" s="139">
        <v>5.03</v>
      </c>
      <c r="E87" s="139"/>
      <c r="F87" s="158"/>
      <c r="G87" s="159"/>
      <c r="H87" s="438">
        <f t="shared" ref="H87:H120" si="36">D87*G87</f>
        <v>0</v>
      </c>
      <c r="I87" s="160"/>
      <c r="J87" s="161" t="str">
        <f t="array" ref="J87">IF(ISERROR(G87/I87),"",G87/I87)</f>
        <v/>
      </c>
      <c r="K87" s="162">
        <f t="array" ref="K87">IF(ISERROR(G87/L87),"",G87/L87)</f>
        <v>0</v>
      </c>
      <c r="L87" s="160">
        <v>8.8000000000000007</v>
      </c>
      <c r="M87" s="140">
        <f t="shared" ref="M87:M114" si="37">IF(ISERROR(I87-K87),"",I87-K87)</f>
        <v>0</v>
      </c>
      <c r="N87" s="161">
        <f t="shared" ref="N87:N93" si="38">SUM(O87:U87)</f>
        <v>0</v>
      </c>
      <c r="O87" s="430"/>
      <c r="P87" s="430"/>
      <c r="Q87" s="430"/>
      <c r="R87" s="430"/>
      <c r="S87" s="430"/>
      <c r="T87" s="430"/>
      <c r="U87" s="430"/>
      <c r="V87" s="163">
        <f t="shared" ref="V87:V93" si="39">SUM(X87:AA87)</f>
        <v>0</v>
      </c>
      <c r="W87" s="164" t="str">
        <f t="shared" si="35"/>
        <v/>
      </c>
      <c r="X87" s="163"/>
      <c r="Y87" s="163"/>
      <c r="Z87" s="163"/>
      <c r="AA87" s="163"/>
    </row>
    <row r="88" spans="1:27" ht="20.100000000000001" hidden="1" customHeight="1">
      <c r="A88" s="157">
        <v>200067</v>
      </c>
      <c r="B88" s="431" t="s">
        <v>224</v>
      </c>
      <c r="C88" s="157" t="s">
        <v>193</v>
      </c>
      <c r="D88" s="139">
        <v>5.03</v>
      </c>
      <c r="E88" s="139"/>
      <c r="F88" s="158"/>
      <c r="G88" s="159"/>
      <c r="H88" s="438">
        <f t="shared" si="36"/>
        <v>0</v>
      </c>
      <c r="I88" s="160"/>
      <c r="J88" s="161" t="str">
        <f t="array" ref="J88">IF(ISERROR(G88/I88),"",G88/I88)</f>
        <v/>
      </c>
      <c r="K88" s="162">
        <f t="array" ref="K88">IF(ISERROR(G88/L88),"",G88/L88)</f>
        <v>0</v>
      </c>
      <c r="L88" s="160">
        <v>8.8000000000000007</v>
      </c>
      <c r="M88" s="140">
        <f t="shared" si="37"/>
        <v>0</v>
      </c>
      <c r="N88" s="161">
        <f t="shared" si="38"/>
        <v>0</v>
      </c>
      <c r="O88" s="430"/>
      <c r="P88" s="430"/>
      <c r="Q88" s="430"/>
      <c r="R88" s="430"/>
      <c r="S88" s="430"/>
      <c r="T88" s="430"/>
      <c r="U88" s="430"/>
      <c r="V88" s="163">
        <f t="shared" si="39"/>
        <v>0</v>
      </c>
      <c r="W88" s="164" t="str">
        <f t="shared" si="35"/>
        <v/>
      </c>
      <c r="X88" s="163"/>
      <c r="Y88" s="163"/>
      <c r="Z88" s="163"/>
      <c r="AA88" s="163"/>
    </row>
    <row r="89" spans="1:27" ht="20.100000000000001" hidden="1" customHeight="1">
      <c r="A89" s="157">
        <v>200068</v>
      </c>
      <c r="B89" s="431" t="s">
        <v>224</v>
      </c>
      <c r="C89" s="157" t="s">
        <v>211</v>
      </c>
      <c r="D89" s="139">
        <v>5.03</v>
      </c>
      <c r="E89" s="139"/>
      <c r="F89" s="158"/>
      <c r="G89" s="159"/>
      <c r="H89" s="438">
        <f t="shared" si="36"/>
        <v>0</v>
      </c>
      <c r="I89" s="160"/>
      <c r="J89" s="161" t="str">
        <f t="array" ref="J89">IF(ISERROR(G89/I89),"",G89/I89)</f>
        <v/>
      </c>
      <c r="K89" s="162">
        <f t="array" ref="K89">IF(ISERROR(G89/L89),"",G89/L89)</f>
        <v>0</v>
      </c>
      <c r="L89" s="160">
        <v>8.8000000000000007</v>
      </c>
      <c r="M89" s="140">
        <f t="shared" si="37"/>
        <v>0</v>
      </c>
      <c r="N89" s="161">
        <f t="shared" si="38"/>
        <v>0</v>
      </c>
      <c r="O89" s="430"/>
      <c r="P89" s="430"/>
      <c r="Q89" s="430"/>
      <c r="R89" s="430"/>
      <c r="S89" s="430"/>
      <c r="T89" s="430"/>
      <c r="U89" s="430"/>
      <c r="V89" s="163">
        <f t="shared" si="39"/>
        <v>0</v>
      </c>
      <c r="W89" s="164" t="str">
        <f t="shared" si="35"/>
        <v/>
      </c>
      <c r="X89" s="163"/>
      <c r="Y89" s="163"/>
      <c r="Z89" s="163"/>
      <c r="AA89" s="163"/>
    </row>
    <row r="90" spans="1:27" ht="20.100000000000001" hidden="1" customHeight="1">
      <c r="A90" s="186">
        <v>200064</v>
      </c>
      <c r="B90" s="187" t="s">
        <v>225</v>
      </c>
      <c r="C90" s="157" t="s">
        <v>186</v>
      </c>
      <c r="D90" s="139">
        <v>5.03</v>
      </c>
      <c r="E90" s="139"/>
      <c r="F90" s="158"/>
      <c r="G90" s="159"/>
      <c r="H90" s="438">
        <f t="shared" si="36"/>
        <v>0</v>
      </c>
      <c r="I90" s="160"/>
      <c r="J90" s="161" t="str">
        <f t="array" ref="J90">IF(ISERROR(G90/I90),"",G90/I90)</f>
        <v/>
      </c>
      <c r="K90" s="162">
        <f t="array" ref="K90">IF(ISERROR(G90/L90),"",G90/L90)</f>
        <v>0</v>
      </c>
      <c r="L90" s="160">
        <v>9.3000000000000007</v>
      </c>
      <c r="M90" s="140">
        <f t="shared" si="37"/>
        <v>0</v>
      </c>
      <c r="N90" s="161">
        <f t="shared" si="38"/>
        <v>0</v>
      </c>
      <c r="O90" s="430"/>
      <c r="P90" s="430"/>
      <c r="Q90" s="430"/>
      <c r="R90" s="430"/>
      <c r="S90" s="430"/>
      <c r="T90" s="430"/>
      <c r="U90" s="430"/>
      <c r="V90" s="163">
        <f t="shared" si="39"/>
        <v>0</v>
      </c>
      <c r="W90" s="164" t="str">
        <f t="shared" si="35"/>
        <v/>
      </c>
      <c r="X90" s="163"/>
      <c r="Y90" s="163"/>
      <c r="Z90" s="163"/>
      <c r="AA90" s="163"/>
    </row>
    <row r="91" spans="1:27" ht="20.100000000000001" hidden="1" customHeight="1">
      <c r="A91" s="186">
        <v>200058</v>
      </c>
      <c r="B91" s="187" t="s">
        <v>225</v>
      </c>
      <c r="C91" s="157" t="s">
        <v>210</v>
      </c>
      <c r="D91" s="139">
        <v>5.03</v>
      </c>
      <c r="E91" s="139"/>
      <c r="F91" s="158"/>
      <c r="G91" s="159"/>
      <c r="H91" s="438">
        <f t="shared" si="36"/>
        <v>0</v>
      </c>
      <c r="I91" s="160"/>
      <c r="J91" s="161" t="str">
        <f t="array" ref="J91">IF(ISERROR(G91/I91),"",G91/I91)</f>
        <v/>
      </c>
      <c r="K91" s="162">
        <f t="array" ref="K91">IF(ISERROR(G91/L91),"",G91/L91)</f>
        <v>0</v>
      </c>
      <c r="L91" s="160">
        <v>9.3000000000000007</v>
      </c>
      <c r="M91" s="140">
        <f t="shared" si="37"/>
        <v>0</v>
      </c>
      <c r="N91" s="161">
        <f t="shared" si="38"/>
        <v>0</v>
      </c>
      <c r="O91" s="430"/>
      <c r="P91" s="430"/>
      <c r="Q91" s="430"/>
      <c r="R91" s="430"/>
      <c r="S91" s="430"/>
      <c r="T91" s="430"/>
      <c r="U91" s="430"/>
      <c r="V91" s="163">
        <f t="shared" si="39"/>
        <v>0</v>
      </c>
      <c r="W91" s="164" t="str">
        <f t="shared" si="35"/>
        <v/>
      </c>
      <c r="X91" s="163"/>
      <c r="Y91" s="163"/>
      <c r="Z91" s="163"/>
      <c r="AA91" s="163"/>
    </row>
    <row r="92" spans="1:27" ht="20.100000000000001" hidden="1" customHeight="1">
      <c r="A92" s="186">
        <v>200061</v>
      </c>
      <c r="B92" s="187" t="s">
        <v>225</v>
      </c>
      <c r="C92" s="157" t="s">
        <v>193</v>
      </c>
      <c r="D92" s="139">
        <v>5.03</v>
      </c>
      <c r="E92" s="139"/>
      <c r="F92" s="158"/>
      <c r="G92" s="159"/>
      <c r="H92" s="438">
        <f t="shared" si="36"/>
        <v>0</v>
      </c>
      <c r="I92" s="160"/>
      <c r="J92" s="161" t="str">
        <f t="array" ref="J92">IF(ISERROR(G92/I92),"",G92/I92)</f>
        <v/>
      </c>
      <c r="K92" s="162">
        <f t="array" ref="K92">IF(ISERROR(G92/L92),"",G92/L92)</f>
        <v>0</v>
      </c>
      <c r="L92" s="160">
        <v>9.3000000000000007</v>
      </c>
      <c r="M92" s="140">
        <f t="shared" si="37"/>
        <v>0</v>
      </c>
      <c r="N92" s="161">
        <f t="shared" si="38"/>
        <v>0</v>
      </c>
      <c r="O92" s="430"/>
      <c r="P92" s="430"/>
      <c r="Q92" s="430"/>
      <c r="R92" s="430"/>
      <c r="S92" s="430"/>
      <c r="T92" s="430"/>
      <c r="U92" s="430"/>
      <c r="V92" s="163">
        <f t="shared" si="39"/>
        <v>0</v>
      </c>
      <c r="W92" s="164" t="str">
        <f t="shared" si="35"/>
        <v/>
      </c>
      <c r="X92" s="163"/>
      <c r="Y92" s="163"/>
      <c r="Z92" s="163"/>
      <c r="AA92" s="163"/>
    </row>
    <row r="93" spans="1:27" ht="20.100000000000001" hidden="1" customHeight="1">
      <c r="A93" s="186">
        <v>200060</v>
      </c>
      <c r="B93" s="187" t="s">
        <v>225</v>
      </c>
      <c r="C93" s="157" t="s">
        <v>202</v>
      </c>
      <c r="D93" s="139">
        <v>5.03</v>
      </c>
      <c r="E93" s="139"/>
      <c r="F93" s="158"/>
      <c r="G93" s="159"/>
      <c r="H93" s="438">
        <f t="shared" si="36"/>
        <v>0</v>
      </c>
      <c r="I93" s="160"/>
      <c r="J93" s="161" t="str">
        <f t="array" ref="J93">IF(ISERROR(G93/I93),"",G93/I93)</f>
        <v/>
      </c>
      <c r="K93" s="162">
        <f t="array" ref="K93">IF(ISERROR(G93/L93),"",G93/L93)</f>
        <v>0</v>
      </c>
      <c r="L93" s="160">
        <v>9.3000000000000007</v>
      </c>
      <c r="M93" s="140">
        <f t="shared" si="37"/>
        <v>0</v>
      </c>
      <c r="N93" s="161">
        <f t="shared" si="38"/>
        <v>0</v>
      </c>
      <c r="O93" s="430"/>
      <c r="P93" s="430"/>
      <c r="Q93" s="430"/>
      <c r="R93" s="430"/>
      <c r="S93" s="430"/>
      <c r="T93" s="430"/>
      <c r="U93" s="430"/>
      <c r="V93" s="163">
        <f t="shared" si="39"/>
        <v>0</v>
      </c>
      <c r="W93" s="164" t="str">
        <f t="shared" si="35"/>
        <v/>
      </c>
      <c r="X93" s="163"/>
      <c r="Y93" s="163"/>
      <c r="Z93" s="163"/>
      <c r="AA93" s="163"/>
    </row>
    <row r="94" spans="1:27" ht="20.100000000000001" hidden="1" customHeight="1">
      <c r="A94" s="186">
        <v>300389</v>
      </c>
      <c r="B94" s="187" t="s">
        <v>226</v>
      </c>
      <c r="C94" s="157" t="s">
        <v>227</v>
      </c>
      <c r="D94" s="188">
        <v>5.03</v>
      </c>
      <c r="E94" s="139"/>
      <c r="F94" s="158"/>
      <c r="G94" s="159"/>
      <c r="H94" s="438">
        <f t="shared" si="36"/>
        <v>0</v>
      </c>
      <c r="I94" s="160"/>
      <c r="J94" s="161"/>
      <c r="K94" s="162">
        <f t="array" ref="K94">IF(ISERROR(G94/L94),"",G94/L94)</f>
        <v>0</v>
      </c>
      <c r="L94" s="160">
        <v>9.3000000000000007</v>
      </c>
      <c r="M94" s="140">
        <f t="shared" si="37"/>
        <v>0</v>
      </c>
      <c r="N94" s="161"/>
      <c r="O94" s="430"/>
      <c r="P94" s="430"/>
      <c r="Q94" s="430"/>
      <c r="R94" s="430"/>
      <c r="S94" s="430"/>
      <c r="T94" s="430"/>
      <c r="U94" s="430"/>
      <c r="V94" s="163"/>
      <c r="W94" s="164"/>
      <c r="X94" s="163"/>
      <c r="Y94" s="163"/>
      <c r="Z94" s="163"/>
      <c r="AA94" s="163"/>
    </row>
    <row r="95" spans="1:27" ht="20.100000000000001" hidden="1" customHeight="1">
      <c r="A95" s="186">
        <v>200556</v>
      </c>
      <c r="B95" s="187" t="s">
        <v>228</v>
      </c>
      <c r="C95" s="157" t="s">
        <v>186</v>
      </c>
      <c r="D95" s="139">
        <v>5.03</v>
      </c>
      <c r="E95" s="139"/>
      <c r="F95" s="158"/>
      <c r="G95" s="188"/>
      <c r="H95" s="438">
        <f t="shared" si="36"/>
        <v>0</v>
      </c>
      <c r="I95" s="160"/>
      <c r="J95" s="161" t="str">
        <f t="array" ref="J95">IF(ISERROR(G95/I95),"",G95/I95)</f>
        <v/>
      </c>
      <c r="K95" s="162">
        <f t="array" ref="K95">IF(ISERROR(G95/L95),"",G95/L95)</f>
        <v>0</v>
      </c>
      <c r="L95" s="160">
        <v>8</v>
      </c>
      <c r="M95" s="140">
        <f t="shared" si="37"/>
        <v>0</v>
      </c>
      <c r="N95" s="161">
        <f t="shared" ref="N95:N114" si="40">SUM(O95:U95)</f>
        <v>0</v>
      </c>
      <c r="O95" s="430"/>
      <c r="P95" s="430"/>
      <c r="Q95" s="430"/>
      <c r="R95" s="430"/>
      <c r="S95" s="430"/>
      <c r="T95" s="430"/>
      <c r="U95" s="430"/>
      <c r="V95" s="163">
        <f t="shared" ref="V95:V102" si="41">SUM(X95:AA95)</f>
        <v>0</v>
      </c>
      <c r="W95" s="164" t="str">
        <f t="shared" ref="W95:W106" si="42">IF(ISERROR(V95/G95),"",V95/G95)</f>
        <v/>
      </c>
      <c r="X95" s="163"/>
      <c r="Y95" s="163"/>
      <c r="Z95" s="163"/>
      <c r="AA95" s="163"/>
    </row>
    <row r="96" spans="1:27" ht="20.100000000000001" hidden="1" customHeight="1">
      <c r="A96" s="186">
        <v>200557</v>
      </c>
      <c r="B96" s="187" t="s">
        <v>228</v>
      </c>
      <c r="C96" s="157" t="s">
        <v>188</v>
      </c>
      <c r="D96" s="139">
        <v>5.03</v>
      </c>
      <c r="E96" s="139"/>
      <c r="F96" s="158"/>
      <c r="G96" s="159"/>
      <c r="H96" s="438">
        <f t="shared" si="36"/>
        <v>0</v>
      </c>
      <c r="I96" s="160"/>
      <c r="J96" s="161" t="str">
        <f t="array" ref="J96">IF(ISERROR(G96/I96),"",G96/I96)</f>
        <v/>
      </c>
      <c r="K96" s="162">
        <f t="array" ref="K96">IF(ISERROR(G96/L96),"",G96/L96)</f>
        <v>0</v>
      </c>
      <c r="L96" s="160">
        <v>8</v>
      </c>
      <c r="M96" s="140">
        <f t="shared" si="37"/>
        <v>0</v>
      </c>
      <c r="N96" s="161">
        <f t="shared" si="40"/>
        <v>0</v>
      </c>
      <c r="O96" s="430"/>
      <c r="P96" s="430"/>
      <c r="Q96" s="430"/>
      <c r="R96" s="430"/>
      <c r="S96" s="430"/>
      <c r="T96" s="430"/>
      <c r="U96" s="430"/>
      <c r="V96" s="163">
        <f t="shared" si="41"/>
        <v>0</v>
      </c>
      <c r="W96" s="164" t="str">
        <f t="shared" si="42"/>
        <v/>
      </c>
      <c r="X96" s="163"/>
      <c r="Y96" s="163"/>
      <c r="Z96" s="163"/>
      <c r="AA96" s="163"/>
    </row>
    <row r="97" spans="1:27" ht="20.100000000000001" hidden="1" customHeight="1">
      <c r="A97" s="186">
        <v>200558</v>
      </c>
      <c r="B97" s="187" t="s">
        <v>228</v>
      </c>
      <c r="C97" s="157" t="s">
        <v>193</v>
      </c>
      <c r="D97" s="139">
        <v>5.03</v>
      </c>
      <c r="E97" s="139"/>
      <c r="F97" s="158"/>
      <c r="G97" s="159"/>
      <c r="H97" s="438">
        <f t="shared" si="36"/>
        <v>0</v>
      </c>
      <c r="I97" s="160"/>
      <c r="J97" s="161" t="str">
        <f t="array" ref="J97">IF(ISERROR(G97/I97),"",G97/I97)</f>
        <v/>
      </c>
      <c r="K97" s="162">
        <f t="array" ref="K97">IF(ISERROR(G97/L97),"",G97/L97)</f>
        <v>0</v>
      </c>
      <c r="L97" s="160">
        <v>8</v>
      </c>
      <c r="M97" s="140">
        <f t="shared" si="37"/>
        <v>0</v>
      </c>
      <c r="N97" s="161">
        <f t="shared" si="40"/>
        <v>0</v>
      </c>
      <c r="O97" s="430"/>
      <c r="P97" s="430"/>
      <c r="Q97" s="430"/>
      <c r="R97" s="430"/>
      <c r="S97" s="430"/>
      <c r="T97" s="430"/>
      <c r="U97" s="430"/>
      <c r="V97" s="163">
        <f t="shared" si="41"/>
        <v>0</v>
      </c>
      <c r="W97" s="164" t="str">
        <f t="shared" si="42"/>
        <v/>
      </c>
      <c r="X97" s="163"/>
      <c r="Y97" s="163"/>
      <c r="Z97" s="163"/>
      <c r="AA97" s="163"/>
    </row>
    <row r="98" spans="1:27" ht="20.100000000000001" hidden="1" customHeight="1">
      <c r="A98" s="186">
        <v>200559</v>
      </c>
      <c r="B98" s="187" t="s">
        <v>228</v>
      </c>
      <c r="C98" s="246" t="s">
        <v>90</v>
      </c>
      <c r="D98" s="139">
        <v>5.03</v>
      </c>
      <c r="E98" s="139"/>
      <c r="F98" s="158"/>
      <c r="G98" s="159"/>
      <c r="H98" s="438">
        <f t="shared" si="36"/>
        <v>0</v>
      </c>
      <c r="I98" s="160"/>
      <c r="J98" s="161" t="str">
        <f t="array" ref="J98">IF(ISERROR(G98/I98),"",G98/I98)</f>
        <v/>
      </c>
      <c r="K98" s="162">
        <f t="array" ref="K98">IF(ISERROR(G98/L98),"",G98/L98)</f>
        <v>0</v>
      </c>
      <c r="L98" s="160">
        <v>8</v>
      </c>
      <c r="M98" s="140">
        <f t="shared" si="37"/>
        <v>0</v>
      </c>
      <c r="N98" s="161">
        <f t="shared" si="40"/>
        <v>0</v>
      </c>
      <c r="O98" s="430"/>
      <c r="P98" s="430"/>
      <c r="Q98" s="430"/>
      <c r="R98" s="430"/>
      <c r="S98" s="430"/>
      <c r="T98" s="430"/>
      <c r="U98" s="430"/>
      <c r="V98" s="163">
        <f t="shared" si="41"/>
        <v>0</v>
      </c>
      <c r="W98" s="164" t="str">
        <f t="shared" si="42"/>
        <v/>
      </c>
      <c r="X98" s="163"/>
      <c r="Y98" s="163"/>
      <c r="Z98" s="163"/>
      <c r="AA98" s="163"/>
    </row>
    <row r="99" spans="1:27" ht="20.100000000000001" hidden="1" customHeight="1">
      <c r="A99" s="186">
        <v>200556</v>
      </c>
      <c r="B99" s="187" t="s">
        <v>229</v>
      </c>
      <c r="C99" s="157" t="s">
        <v>186</v>
      </c>
      <c r="D99" s="139">
        <v>5.03</v>
      </c>
      <c r="E99" s="139"/>
      <c r="F99" s="158"/>
      <c r="G99" s="159"/>
      <c r="H99" s="438">
        <f t="shared" si="36"/>
        <v>0</v>
      </c>
      <c r="I99" s="160"/>
      <c r="J99" s="161" t="str">
        <f t="array" ref="J99">IF(ISERROR(G99/I99),"",G99/I99)</f>
        <v/>
      </c>
      <c r="K99" s="162">
        <f t="array" ref="K99">IF(ISERROR(G99/L99),"",G99/L99)</f>
        <v>0</v>
      </c>
      <c r="L99" s="160">
        <v>10</v>
      </c>
      <c r="M99" s="140">
        <f t="shared" si="37"/>
        <v>0</v>
      </c>
      <c r="N99" s="161">
        <f t="shared" si="40"/>
        <v>0</v>
      </c>
      <c r="O99" s="430"/>
      <c r="P99" s="430"/>
      <c r="Q99" s="430"/>
      <c r="R99" s="430"/>
      <c r="S99" s="430"/>
      <c r="T99" s="430"/>
      <c r="U99" s="430"/>
      <c r="V99" s="163">
        <f t="shared" si="41"/>
        <v>0</v>
      </c>
      <c r="W99" s="164" t="str">
        <f t="shared" si="42"/>
        <v/>
      </c>
      <c r="X99" s="163"/>
      <c r="Y99" s="163"/>
      <c r="Z99" s="163"/>
      <c r="AA99" s="163"/>
    </row>
    <row r="100" spans="1:27" ht="20.100000000000001" hidden="1" customHeight="1">
      <c r="A100" s="186">
        <v>200557</v>
      </c>
      <c r="B100" s="187" t="s">
        <v>229</v>
      </c>
      <c r="C100" s="157" t="s">
        <v>210</v>
      </c>
      <c r="D100" s="139">
        <v>5.03</v>
      </c>
      <c r="E100" s="139"/>
      <c r="F100" s="158"/>
      <c r="G100" s="159"/>
      <c r="H100" s="438">
        <f t="shared" si="36"/>
        <v>0</v>
      </c>
      <c r="I100" s="160"/>
      <c r="J100" s="161" t="str">
        <f t="array" ref="J100">IF(ISERROR(G100/I100),"",G100/I100)</f>
        <v/>
      </c>
      <c r="K100" s="162" t="str">
        <f t="array" ref="K100">IF(ISERROR(G100/L100),"",G100/L100)</f>
        <v/>
      </c>
      <c r="L100" s="160"/>
      <c r="M100" s="140" t="str">
        <f t="shared" si="37"/>
        <v/>
      </c>
      <c r="N100" s="161">
        <f t="shared" si="40"/>
        <v>0</v>
      </c>
      <c r="O100" s="430"/>
      <c r="P100" s="430"/>
      <c r="Q100" s="430"/>
      <c r="R100" s="430"/>
      <c r="S100" s="430"/>
      <c r="T100" s="430"/>
      <c r="U100" s="430"/>
      <c r="V100" s="163">
        <f t="shared" si="41"/>
        <v>0</v>
      </c>
      <c r="W100" s="164" t="str">
        <f t="shared" si="42"/>
        <v/>
      </c>
      <c r="X100" s="163"/>
      <c r="Y100" s="163"/>
      <c r="Z100" s="163"/>
      <c r="AA100" s="163"/>
    </row>
    <row r="101" spans="1:27" ht="20.100000000000001" hidden="1" customHeight="1">
      <c r="A101" s="186">
        <v>200558</v>
      </c>
      <c r="B101" s="187" t="s">
        <v>229</v>
      </c>
      <c r="C101" s="157" t="s">
        <v>193</v>
      </c>
      <c r="D101" s="139">
        <v>5.03</v>
      </c>
      <c r="E101" s="139"/>
      <c r="F101" s="158"/>
      <c r="G101" s="159"/>
      <c r="H101" s="438">
        <f t="shared" si="36"/>
        <v>0</v>
      </c>
      <c r="I101" s="160"/>
      <c r="J101" s="161" t="str">
        <f t="array" ref="J101">IF(ISERROR(G101/I101),"",G101/I101)</f>
        <v/>
      </c>
      <c r="K101" s="162" t="str">
        <f t="array" ref="K101">IF(ISERROR(G101/L101),"",G101/L101)</f>
        <v/>
      </c>
      <c r="L101" s="160"/>
      <c r="M101" s="140" t="str">
        <f t="shared" si="37"/>
        <v/>
      </c>
      <c r="N101" s="161">
        <f t="shared" si="40"/>
        <v>0</v>
      </c>
      <c r="O101" s="430"/>
      <c r="P101" s="430"/>
      <c r="Q101" s="430"/>
      <c r="R101" s="430"/>
      <c r="S101" s="430"/>
      <c r="T101" s="430"/>
      <c r="U101" s="430"/>
      <c r="V101" s="163">
        <f t="shared" si="41"/>
        <v>0</v>
      </c>
      <c r="W101" s="164" t="str">
        <f t="shared" si="42"/>
        <v/>
      </c>
      <c r="X101" s="163"/>
      <c r="Y101" s="163"/>
      <c r="Z101" s="163"/>
      <c r="AA101" s="163"/>
    </row>
    <row r="102" spans="1:27" ht="20.100000000000001" hidden="1" customHeight="1">
      <c r="A102" s="186">
        <v>200559</v>
      </c>
      <c r="B102" s="187" t="s">
        <v>229</v>
      </c>
      <c r="C102" s="157" t="s">
        <v>202</v>
      </c>
      <c r="D102" s="139">
        <v>5.03</v>
      </c>
      <c r="E102" s="139"/>
      <c r="F102" s="158"/>
      <c r="G102" s="159"/>
      <c r="H102" s="438">
        <f t="shared" si="36"/>
        <v>0</v>
      </c>
      <c r="I102" s="160"/>
      <c r="J102" s="161" t="str">
        <f t="array" ref="J102">IF(ISERROR(G102/I102),"",G102/I102)</f>
        <v/>
      </c>
      <c r="K102" s="162" t="str">
        <f t="array" ref="K102">IF(ISERROR(G102/L102),"",G102/L102)</f>
        <v/>
      </c>
      <c r="L102" s="160"/>
      <c r="M102" s="140" t="str">
        <f t="shared" si="37"/>
        <v/>
      </c>
      <c r="N102" s="161">
        <f t="shared" si="40"/>
        <v>0</v>
      </c>
      <c r="O102" s="430"/>
      <c r="P102" s="430"/>
      <c r="Q102" s="430"/>
      <c r="R102" s="430"/>
      <c r="S102" s="430"/>
      <c r="T102" s="430"/>
      <c r="U102" s="430"/>
      <c r="V102" s="163">
        <f t="shared" si="41"/>
        <v>0</v>
      </c>
      <c r="W102" s="164" t="str">
        <f t="shared" si="42"/>
        <v/>
      </c>
      <c r="X102" s="163"/>
      <c r="Y102" s="163"/>
      <c r="Z102" s="163"/>
      <c r="AA102" s="163"/>
    </row>
    <row r="103" spans="1:27" ht="20.100000000000001" hidden="1" customHeight="1">
      <c r="A103" s="157">
        <v>200947</v>
      </c>
      <c r="B103" s="431" t="s">
        <v>231</v>
      </c>
      <c r="C103" s="157" t="s">
        <v>188</v>
      </c>
      <c r="D103" s="139">
        <v>10.199999999999999</v>
      </c>
      <c r="E103" s="139"/>
      <c r="F103" s="158"/>
      <c r="G103" s="159"/>
      <c r="H103" s="438">
        <f t="shared" si="36"/>
        <v>0</v>
      </c>
      <c r="I103" s="160"/>
      <c r="J103" s="161" t="str">
        <f t="array" ref="J103">IF(ISERROR(G103/I103),"",G103/I103)</f>
        <v/>
      </c>
      <c r="K103" s="162">
        <f t="array" ref="K103">IF(ISERROR(G103/L103),"",G103/L103)</f>
        <v>0</v>
      </c>
      <c r="L103" s="160">
        <v>6</v>
      </c>
      <c r="M103" s="140">
        <f t="shared" si="37"/>
        <v>0</v>
      </c>
      <c r="N103" s="161">
        <f t="shared" si="40"/>
        <v>0</v>
      </c>
      <c r="O103" s="430"/>
      <c r="P103" s="430"/>
      <c r="Q103" s="430"/>
      <c r="R103" s="430"/>
      <c r="S103" s="430"/>
      <c r="T103" s="430"/>
      <c r="U103" s="430"/>
      <c r="V103" s="163">
        <f t="shared" ref="V103:V106" si="43">SUM(X103:AA103)</f>
        <v>0</v>
      </c>
      <c r="W103" s="164" t="str">
        <f t="shared" si="42"/>
        <v/>
      </c>
      <c r="X103" s="163"/>
      <c r="Y103" s="163"/>
      <c r="Z103" s="163"/>
      <c r="AA103" s="163"/>
    </row>
    <row r="104" spans="1:27" ht="20.100000000000001" hidden="1" customHeight="1">
      <c r="A104" s="157">
        <v>200945</v>
      </c>
      <c r="B104" s="431" t="s">
        <v>231</v>
      </c>
      <c r="C104" s="157" t="s">
        <v>186</v>
      </c>
      <c r="D104" s="139">
        <v>10.199999999999999</v>
      </c>
      <c r="E104" s="139"/>
      <c r="F104" s="158"/>
      <c r="G104" s="159"/>
      <c r="H104" s="438">
        <f t="shared" si="36"/>
        <v>0</v>
      </c>
      <c r="I104" s="160"/>
      <c r="J104" s="161" t="str">
        <f t="array" ref="J104">IF(ISERROR(G104/I104),"",G104/I104)</f>
        <v/>
      </c>
      <c r="K104" s="162">
        <f t="array" ref="K104">IF(ISERROR(G104/L104),"",G104/L104)</f>
        <v>0</v>
      </c>
      <c r="L104" s="160">
        <v>6</v>
      </c>
      <c r="M104" s="140">
        <f t="shared" si="37"/>
        <v>0</v>
      </c>
      <c r="N104" s="161">
        <f t="shared" si="40"/>
        <v>0</v>
      </c>
      <c r="O104" s="430"/>
      <c r="P104" s="430"/>
      <c r="Q104" s="430"/>
      <c r="R104" s="430"/>
      <c r="S104" s="430"/>
      <c r="T104" s="430"/>
      <c r="U104" s="430"/>
      <c r="V104" s="163">
        <f t="shared" si="43"/>
        <v>0</v>
      </c>
      <c r="W104" s="164" t="str">
        <f t="shared" si="42"/>
        <v/>
      </c>
      <c r="X104" s="163"/>
      <c r="Y104" s="163"/>
      <c r="Z104" s="163"/>
      <c r="AA104" s="163"/>
    </row>
    <row r="105" spans="1:27" ht="20.100000000000001" hidden="1" customHeight="1">
      <c r="A105" s="157">
        <v>200946</v>
      </c>
      <c r="B105" s="431" t="s">
        <v>231</v>
      </c>
      <c r="C105" s="157" t="s">
        <v>230</v>
      </c>
      <c r="D105" s="139">
        <v>10.199999999999999</v>
      </c>
      <c r="E105" s="139"/>
      <c r="F105" s="158"/>
      <c r="G105" s="159"/>
      <c r="H105" s="438">
        <f t="shared" si="36"/>
        <v>0</v>
      </c>
      <c r="I105" s="160"/>
      <c r="J105" s="161" t="str">
        <f t="array" ref="J105">IF(ISERROR(G105/I105),"",G105/I105)</f>
        <v/>
      </c>
      <c r="K105" s="162">
        <f t="array" ref="K105">IF(ISERROR(G105/L105),"",G105/L105)</f>
        <v>0</v>
      </c>
      <c r="L105" s="160">
        <v>6</v>
      </c>
      <c r="M105" s="140">
        <f t="shared" si="37"/>
        <v>0</v>
      </c>
      <c r="N105" s="161">
        <f t="shared" si="40"/>
        <v>0</v>
      </c>
      <c r="O105" s="430"/>
      <c r="P105" s="430"/>
      <c r="Q105" s="430"/>
      <c r="R105" s="430"/>
      <c r="S105" s="430"/>
      <c r="T105" s="430"/>
      <c r="U105" s="430"/>
      <c r="V105" s="163">
        <f t="shared" si="43"/>
        <v>0</v>
      </c>
      <c r="W105" s="164" t="str">
        <f t="shared" si="42"/>
        <v/>
      </c>
      <c r="X105" s="163"/>
      <c r="Y105" s="163"/>
      <c r="Z105" s="163"/>
      <c r="AA105" s="163"/>
    </row>
    <row r="106" spans="1:27" ht="20.100000000000001" hidden="1" customHeight="1">
      <c r="A106" s="157">
        <v>200944</v>
      </c>
      <c r="B106" s="431" t="s">
        <v>231</v>
      </c>
      <c r="C106" s="157" t="s">
        <v>193</v>
      </c>
      <c r="D106" s="139">
        <v>10.199999999999999</v>
      </c>
      <c r="E106" s="139"/>
      <c r="F106" s="158"/>
      <c r="G106" s="159"/>
      <c r="H106" s="438">
        <f t="shared" si="36"/>
        <v>0</v>
      </c>
      <c r="I106" s="160"/>
      <c r="J106" s="161" t="str">
        <f t="array" ref="J106">IF(ISERROR(G106/I106),"",G106/I106)</f>
        <v/>
      </c>
      <c r="K106" s="162">
        <f t="array" ref="K106">IF(ISERROR(G106/L106),"",G106/L106)</f>
        <v>0</v>
      </c>
      <c r="L106" s="160">
        <v>6</v>
      </c>
      <c r="M106" s="140">
        <f t="shared" si="37"/>
        <v>0</v>
      </c>
      <c r="N106" s="161">
        <f t="shared" si="40"/>
        <v>0</v>
      </c>
      <c r="O106" s="430"/>
      <c r="P106" s="430"/>
      <c r="Q106" s="430"/>
      <c r="R106" s="430"/>
      <c r="S106" s="430"/>
      <c r="T106" s="430"/>
      <c r="U106" s="430"/>
      <c r="V106" s="163">
        <f t="shared" si="43"/>
        <v>0</v>
      </c>
      <c r="W106" s="164" t="str">
        <f t="shared" si="42"/>
        <v/>
      </c>
      <c r="X106" s="163"/>
      <c r="Y106" s="163"/>
      <c r="Z106" s="163"/>
      <c r="AA106" s="163"/>
    </row>
    <row r="107" spans="1:27" ht="20.100000000000001" hidden="1" customHeight="1">
      <c r="A107" s="157">
        <v>201372</v>
      </c>
      <c r="B107" s="431" t="s">
        <v>415</v>
      </c>
      <c r="C107" s="232" t="s">
        <v>417</v>
      </c>
      <c r="D107" s="139">
        <v>5</v>
      </c>
      <c r="E107" s="139"/>
      <c r="F107" s="158"/>
      <c r="G107" s="159"/>
      <c r="H107" s="438">
        <f t="shared" si="36"/>
        <v>0</v>
      </c>
      <c r="I107" s="160"/>
      <c r="J107" s="161"/>
      <c r="K107" s="162">
        <f t="array" ref="K107">IF(ISERROR(G107/L107),"",G107/L107)</f>
        <v>0</v>
      </c>
      <c r="L107" s="160">
        <v>5</v>
      </c>
      <c r="M107" s="140">
        <f t="shared" si="37"/>
        <v>0</v>
      </c>
      <c r="N107" s="161">
        <f t="shared" si="40"/>
        <v>0</v>
      </c>
      <c r="O107" s="430"/>
      <c r="P107" s="430"/>
      <c r="Q107" s="430"/>
      <c r="R107" s="430"/>
      <c r="S107" s="430"/>
      <c r="T107" s="430"/>
      <c r="U107" s="430"/>
      <c r="V107" s="163"/>
      <c r="W107" s="164"/>
      <c r="X107" s="163"/>
      <c r="Y107" s="163"/>
      <c r="Z107" s="163"/>
      <c r="AA107" s="163"/>
    </row>
    <row r="108" spans="1:27" ht="20.100000000000001" hidden="1" customHeight="1">
      <c r="A108" s="157">
        <v>201374</v>
      </c>
      <c r="B108" s="431" t="s">
        <v>415</v>
      </c>
      <c r="C108" s="232" t="s">
        <v>425</v>
      </c>
      <c r="D108" s="139">
        <v>5</v>
      </c>
      <c r="E108" s="139"/>
      <c r="F108" s="158"/>
      <c r="G108" s="159"/>
      <c r="H108" s="438">
        <f t="shared" si="36"/>
        <v>0</v>
      </c>
      <c r="I108" s="160"/>
      <c r="J108" s="161"/>
      <c r="K108" s="162">
        <f t="array" ref="K108">IF(ISERROR(G108/L108),"",G108/L108)</f>
        <v>0</v>
      </c>
      <c r="L108" s="160">
        <v>5</v>
      </c>
      <c r="M108" s="140">
        <f t="shared" si="37"/>
        <v>0</v>
      </c>
      <c r="N108" s="161">
        <f t="shared" si="40"/>
        <v>0</v>
      </c>
      <c r="O108" s="430"/>
      <c r="P108" s="430"/>
      <c r="Q108" s="430"/>
      <c r="R108" s="430"/>
      <c r="S108" s="430"/>
      <c r="T108" s="430"/>
      <c r="U108" s="430"/>
      <c r="V108" s="163"/>
      <c r="W108" s="164"/>
      <c r="X108" s="163"/>
      <c r="Y108" s="163"/>
      <c r="Z108" s="163"/>
      <c r="AA108" s="163"/>
    </row>
    <row r="109" spans="1:27" ht="20.100000000000001" hidden="1" customHeight="1">
      <c r="A109" s="157">
        <v>201373</v>
      </c>
      <c r="B109" s="431" t="s">
        <v>427</v>
      </c>
      <c r="C109" s="232" t="s">
        <v>428</v>
      </c>
      <c r="D109" s="139">
        <v>5</v>
      </c>
      <c r="E109" s="139"/>
      <c r="F109" s="158"/>
      <c r="G109" s="159"/>
      <c r="H109" s="438">
        <f t="shared" si="36"/>
        <v>0</v>
      </c>
      <c r="I109" s="160"/>
      <c r="J109" s="161"/>
      <c r="K109" s="162">
        <f t="array" ref="K109">IF(ISERROR(G109/L109),"",G109/L109)</f>
        <v>0</v>
      </c>
      <c r="L109" s="160">
        <v>5</v>
      </c>
      <c r="M109" s="140">
        <f t="shared" si="37"/>
        <v>0</v>
      </c>
      <c r="N109" s="161">
        <f t="shared" si="40"/>
        <v>0</v>
      </c>
      <c r="O109" s="430"/>
      <c r="P109" s="430"/>
      <c r="Q109" s="430"/>
      <c r="R109" s="430"/>
      <c r="S109" s="430"/>
      <c r="T109" s="430"/>
      <c r="U109" s="430"/>
      <c r="V109" s="163"/>
      <c r="W109" s="164"/>
      <c r="X109" s="163"/>
      <c r="Y109" s="163"/>
      <c r="Z109" s="163"/>
      <c r="AA109" s="163"/>
    </row>
    <row r="110" spans="1:27" ht="20.100000000000001" hidden="1" customHeight="1">
      <c r="A110" s="157">
        <v>201066</v>
      </c>
      <c r="B110" s="431" t="s">
        <v>361</v>
      </c>
      <c r="C110" s="232" t="s">
        <v>392</v>
      </c>
      <c r="D110" s="139">
        <v>5</v>
      </c>
      <c r="E110" s="139"/>
      <c r="F110" s="158"/>
      <c r="G110" s="159"/>
      <c r="H110" s="438">
        <f t="shared" si="36"/>
        <v>0</v>
      </c>
      <c r="I110" s="160"/>
      <c r="J110" s="161"/>
      <c r="K110" s="162">
        <f t="array" ref="K110">IF(ISERROR(G110/L110),"",G110/L110)</f>
        <v>0</v>
      </c>
      <c r="L110" s="160">
        <v>5</v>
      </c>
      <c r="M110" s="140">
        <f t="shared" si="37"/>
        <v>0</v>
      </c>
      <c r="N110" s="161">
        <f t="shared" si="40"/>
        <v>0</v>
      </c>
      <c r="O110" s="430"/>
      <c r="P110" s="430"/>
      <c r="Q110" s="430"/>
      <c r="R110" s="430"/>
      <c r="S110" s="430"/>
      <c r="T110" s="430"/>
      <c r="U110" s="430"/>
      <c r="V110" s="163"/>
      <c r="W110" s="164"/>
      <c r="X110" s="163"/>
      <c r="Y110" s="163"/>
      <c r="Z110" s="163"/>
      <c r="AA110" s="163"/>
    </row>
    <row r="111" spans="1:27" ht="20.100000000000001" hidden="1" customHeight="1">
      <c r="A111" s="157">
        <v>201064</v>
      </c>
      <c r="B111" s="431" t="s">
        <v>363</v>
      </c>
      <c r="C111" s="157" t="s">
        <v>365</v>
      </c>
      <c r="D111" s="139">
        <v>5</v>
      </c>
      <c r="E111" s="139"/>
      <c r="F111" s="158"/>
      <c r="G111" s="159"/>
      <c r="H111" s="438">
        <f t="shared" si="36"/>
        <v>0</v>
      </c>
      <c r="I111" s="160"/>
      <c r="J111" s="161"/>
      <c r="K111" s="162">
        <f t="array" ref="K111">IF(ISERROR(G111/L111),"",G111/L111)</f>
        <v>0</v>
      </c>
      <c r="L111" s="160">
        <v>5</v>
      </c>
      <c r="M111" s="140">
        <f t="shared" si="37"/>
        <v>0</v>
      </c>
      <c r="N111" s="161">
        <f t="shared" si="40"/>
        <v>0</v>
      </c>
      <c r="O111" s="430"/>
      <c r="P111" s="430"/>
      <c r="Q111" s="430"/>
      <c r="R111" s="430"/>
      <c r="S111" s="430"/>
      <c r="T111" s="430"/>
      <c r="U111" s="430"/>
      <c r="V111" s="163"/>
      <c r="W111" s="164"/>
      <c r="X111" s="163"/>
      <c r="Y111" s="163"/>
      <c r="Z111" s="163"/>
      <c r="AA111" s="163"/>
    </row>
    <row r="112" spans="1:27" ht="20.100000000000001" hidden="1" customHeight="1">
      <c r="A112" s="157">
        <v>201065</v>
      </c>
      <c r="B112" s="431" t="s">
        <v>363</v>
      </c>
      <c r="C112" s="157" t="s">
        <v>367</v>
      </c>
      <c r="D112" s="139">
        <v>5</v>
      </c>
      <c r="E112" s="139"/>
      <c r="F112" s="158"/>
      <c r="G112" s="159"/>
      <c r="H112" s="438">
        <f t="shared" si="36"/>
        <v>0</v>
      </c>
      <c r="I112" s="160"/>
      <c r="J112" s="161"/>
      <c r="K112" s="162">
        <f t="array" ref="K112">IF(ISERROR(G112/L112),"",G112/L112)</f>
        <v>0</v>
      </c>
      <c r="L112" s="160">
        <v>5</v>
      </c>
      <c r="M112" s="140">
        <f t="shared" si="37"/>
        <v>0</v>
      </c>
      <c r="N112" s="161">
        <f t="shared" si="40"/>
        <v>0</v>
      </c>
      <c r="O112" s="430"/>
      <c r="P112" s="430"/>
      <c r="Q112" s="430"/>
      <c r="R112" s="430"/>
      <c r="S112" s="430"/>
      <c r="T112" s="430"/>
      <c r="U112" s="430"/>
      <c r="V112" s="163"/>
      <c r="W112" s="164"/>
      <c r="X112" s="163"/>
      <c r="Y112" s="163"/>
      <c r="Z112" s="163"/>
      <c r="AA112" s="163"/>
    </row>
    <row r="113" spans="1:27" ht="20.100000000000001" hidden="1" customHeight="1">
      <c r="A113" s="186">
        <v>200088</v>
      </c>
      <c r="B113" s="187" t="s">
        <v>232</v>
      </c>
      <c r="C113" s="157" t="s">
        <v>194</v>
      </c>
      <c r="D113" s="139">
        <v>5.0599999999999996</v>
      </c>
      <c r="E113" s="139"/>
      <c r="F113" s="158"/>
      <c r="G113" s="159"/>
      <c r="H113" s="438">
        <f t="shared" si="36"/>
        <v>0</v>
      </c>
      <c r="I113" s="160"/>
      <c r="J113" s="161" t="str">
        <f t="array" ref="J113">IF(ISERROR(G113/I113),"",G113/I113)</f>
        <v/>
      </c>
      <c r="K113" s="162">
        <f t="array" ref="K113">IF(ISERROR(G113/L113),"",G113/L113)</f>
        <v>0</v>
      </c>
      <c r="L113" s="160">
        <v>15.5</v>
      </c>
      <c r="M113" s="140">
        <f t="shared" si="37"/>
        <v>0</v>
      </c>
      <c r="N113" s="161">
        <f t="shared" si="40"/>
        <v>0</v>
      </c>
      <c r="O113" s="430"/>
      <c r="P113" s="430"/>
      <c r="Q113" s="430"/>
      <c r="R113" s="430"/>
      <c r="S113" s="430"/>
      <c r="T113" s="430"/>
      <c r="U113" s="430"/>
      <c r="V113" s="163">
        <f t="shared" ref="V113:V114" si="44">SUM(X113:AA113)</f>
        <v>0</v>
      </c>
      <c r="W113" s="164" t="str">
        <f t="shared" ref="W113:W114" si="45">IF(ISERROR(V113/G113),"",V113/G113)</f>
        <v/>
      </c>
      <c r="X113" s="163"/>
      <c r="Y113" s="163"/>
      <c r="Z113" s="163"/>
      <c r="AA113" s="163"/>
    </row>
    <row r="114" spans="1:27" ht="20.100000000000001" hidden="1" customHeight="1">
      <c r="A114" s="186">
        <v>200089</v>
      </c>
      <c r="B114" s="187" t="s">
        <v>232</v>
      </c>
      <c r="C114" s="157" t="s">
        <v>210</v>
      </c>
      <c r="D114" s="139">
        <v>5.0599999999999996</v>
      </c>
      <c r="E114" s="139"/>
      <c r="F114" s="158"/>
      <c r="G114" s="159"/>
      <c r="H114" s="438">
        <f t="shared" si="36"/>
        <v>0</v>
      </c>
      <c r="I114" s="160"/>
      <c r="J114" s="161" t="str">
        <f t="array" ref="J114">IF(ISERROR(G114/I114),"",G114/I114)</f>
        <v/>
      </c>
      <c r="K114" s="162">
        <f t="array" ref="K114">IF(ISERROR(G114/L114),"",G114/L114)</f>
        <v>0</v>
      </c>
      <c r="L114" s="160">
        <v>15.5</v>
      </c>
      <c r="M114" s="140">
        <f t="shared" si="37"/>
        <v>0</v>
      </c>
      <c r="N114" s="161">
        <f t="shared" si="40"/>
        <v>0</v>
      </c>
      <c r="O114" s="430"/>
      <c r="P114" s="430"/>
      <c r="Q114" s="430"/>
      <c r="R114" s="430"/>
      <c r="S114" s="430"/>
      <c r="T114" s="430"/>
      <c r="U114" s="430"/>
      <c r="V114" s="163">
        <f t="shared" si="44"/>
        <v>0</v>
      </c>
      <c r="W114" s="164" t="str">
        <f t="shared" si="45"/>
        <v/>
      </c>
      <c r="X114" s="163"/>
      <c r="Y114" s="163"/>
      <c r="Z114" s="163"/>
      <c r="AA114" s="163"/>
    </row>
    <row r="115" spans="1:27" ht="20.100000000000001" hidden="1" customHeight="1">
      <c r="A115" s="186">
        <v>201383</v>
      </c>
      <c r="B115" s="187" t="s">
        <v>446</v>
      </c>
      <c r="C115" s="232" t="s">
        <v>73</v>
      </c>
      <c r="D115" s="139">
        <v>5</v>
      </c>
      <c r="E115" s="139"/>
      <c r="F115" s="158"/>
      <c r="G115" s="159"/>
      <c r="H115" s="438">
        <f t="shared" si="36"/>
        <v>0</v>
      </c>
      <c r="I115" s="160"/>
      <c r="J115" s="161"/>
      <c r="K115" s="162">
        <f t="array" ref="K115">IF(ISERROR(G115/L115),"",G115/L115)</f>
        <v>0</v>
      </c>
      <c r="L115" s="160">
        <v>24</v>
      </c>
      <c r="M115" s="140"/>
      <c r="N115" s="161"/>
      <c r="O115" s="430"/>
      <c r="P115" s="430"/>
      <c r="Q115" s="430"/>
      <c r="R115" s="430"/>
      <c r="S115" s="430"/>
      <c r="T115" s="430"/>
      <c r="U115" s="430"/>
      <c r="V115" s="163"/>
      <c r="W115" s="164"/>
      <c r="X115" s="163"/>
      <c r="Y115" s="163"/>
      <c r="Z115" s="163"/>
      <c r="AA115" s="163"/>
    </row>
    <row r="116" spans="1:27" ht="20.100000000000001" hidden="1" customHeight="1">
      <c r="A116" s="186">
        <v>201384</v>
      </c>
      <c r="B116" s="187" t="s">
        <v>446</v>
      </c>
      <c r="C116" s="232" t="s">
        <v>60</v>
      </c>
      <c r="D116" s="139">
        <v>5</v>
      </c>
      <c r="E116" s="139"/>
      <c r="F116" s="158"/>
      <c r="G116" s="159"/>
      <c r="H116" s="438">
        <f t="shared" si="36"/>
        <v>0</v>
      </c>
      <c r="I116" s="160"/>
      <c r="J116" s="161"/>
      <c r="K116" s="162">
        <f t="array" ref="K116">IF(ISERROR(G116/L116),"",G116/L116)</f>
        <v>0</v>
      </c>
      <c r="L116" s="160">
        <v>24</v>
      </c>
      <c r="M116" s="140"/>
      <c r="N116" s="161"/>
      <c r="O116" s="430"/>
      <c r="P116" s="430"/>
      <c r="Q116" s="430"/>
      <c r="R116" s="430"/>
      <c r="S116" s="430"/>
      <c r="T116" s="430"/>
      <c r="U116" s="430"/>
      <c r="V116" s="163"/>
      <c r="W116" s="164"/>
      <c r="X116" s="163"/>
      <c r="Y116" s="163"/>
      <c r="Z116" s="163"/>
      <c r="AA116" s="163"/>
    </row>
    <row r="117" spans="1:27" ht="20.100000000000001" hidden="1" customHeight="1">
      <c r="A117" s="186">
        <v>201385</v>
      </c>
      <c r="B117" s="187" t="s">
        <v>446</v>
      </c>
      <c r="C117" s="232" t="s">
        <v>449</v>
      </c>
      <c r="D117" s="139">
        <v>5</v>
      </c>
      <c r="E117" s="139"/>
      <c r="F117" s="158"/>
      <c r="G117" s="159"/>
      <c r="H117" s="438">
        <f t="shared" si="36"/>
        <v>0</v>
      </c>
      <c r="I117" s="160"/>
      <c r="J117" s="161"/>
      <c r="K117" s="162">
        <f t="array" ref="K117">IF(ISERROR(G117/L117),"",G117/L117)</f>
        <v>0</v>
      </c>
      <c r="L117" s="160">
        <v>24</v>
      </c>
      <c r="M117" s="140"/>
      <c r="N117" s="161"/>
      <c r="O117" s="430"/>
      <c r="P117" s="430"/>
      <c r="Q117" s="430"/>
      <c r="R117" s="430"/>
      <c r="S117" s="430"/>
      <c r="T117" s="430"/>
      <c r="U117" s="430"/>
      <c r="V117" s="163"/>
      <c r="W117" s="164"/>
      <c r="X117" s="163"/>
      <c r="Y117" s="163"/>
      <c r="Z117" s="163"/>
      <c r="AA117" s="163"/>
    </row>
    <row r="118" spans="1:27" ht="20.100000000000001" hidden="1" customHeight="1">
      <c r="A118" s="186">
        <v>200121</v>
      </c>
      <c r="B118" s="187" t="s">
        <v>233</v>
      </c>
      <c r="C118" s="157" t="s">
        <v>211</v>
      </c>
      <c r="D118" s="139">
        <v>5.07</v>
      </c>
      <c r="E118" s="139"/>
      <c r="F118" s="158"/>
      <c r="G118" s="159"/>
      <c r="H118" s="438">
        <f t="shared" si="36"/>
        <v>0</v>
      </c>
      <c r="I118" s="160"/>
      <c r="J118" s="161" t="str">
        <f t="array" ref="J118">IF(ISERROR(G118/I118),"",G118/I118)</f>
        <v/>
      </c>
      <c r="K118" s="162">
        <f t="array" ref="K118">IF(ISERROR(G118/L118),"",G118/L118)</f>
        <v>0</v>
      </c>
      <c r="L118" s="160">
        <v>9</v>
      </c>
      <c r="M118" s="140">
        <f t="shared" ref="M118:M120" si="46">IF(ISERROR(I118-K118),"",I118-K118)</f>
        <v>0</v>
      </c>
      <c r="N118" s="161">
        <f t="shared" ref="N118:N120" si="47">SUM(O118:U118)</f>
        <v>0</v>
      </c>
      <c r="O118" s="430"/>
      <c r="P118" s="430"/>
      <c r="Q118" s="430"/>
      <c r="R118" s="430"/>
      <c r="S118" s="430"/>
      <c r="T118" s="430"/>
      <c r="U118" s="430"/>
      <c r="V118" s="163">
        <f t="shared" ref="V118:V120" si="48">SUM(X118:AA118)</f>
        <v>0</v>
      </c>
      <c r="W118" s="164" t="str">
        <f t="shared" ref="W118:W142" si="49">IF(ISERROR(V118/G118),"",V118/G118)</f>
        <v/>
      </c>
      <c r="X118" s="163"/>
      <c r="Y118" s="163"/>
      <c r="Z118" s="163"/>
      <c r="AA118" s="163"/>
    </row>
    <row r="119" spans="1:27" ht="20.100000000000001" hidden="1" customHeight="1">
      <c r="A119" s="186">
        <v>200164</v>
      </c>
      <c r="B119" s="187" t="s">
        <v>233</v>
      </c>
      <c r="C119" s="157" t="s">
        <v>186</v>
      </c>
      <c r="D119" s="139">
        <v>5.07</v>
      </c>
      <c r="E119" s="139"/>
      <c r="F119" s="158"/>
      <c r="G119" s="159"/>
      <c r="H119" s="438">
        <f t="shared" si="36"/>
        <v>0</v>
      </c>
      <c r="I119" s="160"/>
      <c r="J119" s="161" t="str">
        <f t="array" ref="J119">IF(ISERROR(G119/I119),"",G119/I119)</f>
        <v/>
      </c>
      <c r="K119" s="162">
        <f t="array" ref="K119">IF(ISERROR(G119/L119),"",G119/L119)</f>
        <v>0</v>
      </c>
      <c r="L119" s="160">
        <v>9</v>
      </c>
      <c r="M119" s="140">
        <f t="shared" si="46"/>
        <v>0</v>
      </c>
      <c r="N119" s="161">
        <f t="shared" si="47"/>
        <v>0</v>
      </c>
      <c r="O119" s="430"/>
      <c r="P119" s="430"/>
      <c r="Q119" s="430"/>
      <c r="R119" s="430"/>
      <c r="S119" s="430"/>
      <c r="T119" s="430"/>
      <c r="U119" s="430"/>
      <c r="V119" s="163">
        <f t="shared" si="48"/>
        <v>0</v>
      </c>
      <c r="W119" s="164" t="str">
        <f t="shared" si="49"/>
        <v/>
      </c>
      <c r="X119" s="163"/>
      <c r="Y119" s="163"/>
      <c r="Z119" s="163"/>
      <c r="AA119" s="163"/>
    </row>
    <row r="120" spans="1:27" ht="20.100000000000001" hidden="1" customHeight="1">
      <c r="A120" s="186">
        <v>200165</v>
      </c>
      <c r="B120" s="187" t="s">
        <v>233</v>
      </c>
      <c r="C120" s="157" t="s">
        <v>193</v>
      </c>
      <c r="D120" s="139">
        <v>5.0599999999999996</v>
      </c>
      <c r="E120" s="139"/>
      <c r="F120" s="189"/>
      <c r="G120" s="159"/>
      <c r="H120" s="438">
        <f t="shared" si="36"/>
        <v>0</v>
      </c>
      <c r="I120" s="160"/>
      <c r="J120" s="161" t="str">
        <f t="array" ref="J120">IF(ISERROR(G120/I120),"",G120/I120)</f>
        <v/>
      </c>
      <c r="K120" s="438">
        <f t="array" ref="K120">IF(ISERROR(G120/L120),"",G120/L120)</f>
        <v>0</v>
      </c>
      <c r="L120" s="160">
        <v>9</v>
      </c>
      <c r="M120" s="140">
        <f t="shared" si="46"/>
        <v>0</v>
      </c>
      <c r="N120" s="161">
        <f t="shared" si="47"/>
        <v>0</v>
      </c>
      <c r="O120" s="430"/>
      <c r="P120" s="430"/>
      <c r="Q120" s="430"/>
      <c r="R120" s="430"/>
      <c r="S120" s="430"/>
      <c r="T120" s="430"/>
      <c r="U120" s="430"/>
      <c r="V120" s="163">
        <f t="shared" si="48"/>
        <v>0</v>
      </c>
      <c r="W120" s="164" t="str">
        <f t="shared" si="49"/>
        <v/>
      </c>
      <c r="X120" s="163"/>
      <c r="Y120" s="163"/>
      <c r="Z120" s="163"/>
      <c r="AA120" s="163"/>
    </row>
    <row r="121" spans="1:27" ht="20.100000000000001" hidden="1" customHeight="1">
      <c r="A121" s="465" t="s">
        <v>234</v>
      </c>
      <c r="B121" s="466"/>
      <c r="C121" s="436" t="s">
        <v>209</v>
      </c>
      <c r="D121" s="177"/>
      <c r="E121" s="177"/>
      <c r="F121" s="178"/>
      <c r="G121" s="179">
        <f>SUM(G87:G120)</f>
        <v>0</v>
      </c>
      <c r="H121" s="180">
        <f>SUM(H87:H120)</f>
        <v>0</v>
      </c>
      <c r="I121" s="180">
        <f>SUM(I87:I120)</f>
        <v>0</v>
      </c>
      <c r="J121" s="161" t="str">
        <f t="array" ref="J121">IF(ISERROR(G121/I121),"",G121/I121)</f>
        <v/>
      </c>
      <c r="K121" s="180">
        <f>SUM(K87:K120)</f>
        <v>0</v>
      </c>
      <c r="L121" s="181"/>
      <c r="M121" s="185">
        <f t="shared" ref="M121:V121" si="50">SUM(M87:M120)</f>
        <v>0</v>
      </c>
      <c r="N121" s="180">
        <f t="shared" si="50"/>
        <v>0</v>
      </c>
      <c r="O121" s="182">
        <f t="shared" si="50"/>
        <v>0</v>
      </c>
      <c r="P121" s="182">
        <f t="shared" si="50"/>
        <v>0</v>
      </c>
      <c r="Q121" s="182">
        <f t="shared" si="50"/>
        <v>0</v>
      </c>
      <c r="R121" s="182">
        <f t="shared" si="50"/>
        <v>0</v>
      </c>
      <c r="S121" s="182">
        <f t="shared" si="50"/>
        <v>0</v>
      </c>
      <c r="T121" s="182">
        <f t="shared" si="50"/>
        <v>0</v>
      </c>
      <c r="U121" s="182">
        <f t="shared" si="50"/>
        <v>0</v>
      </c>
      <c r="V121" s="183">
        <f t="shared" si="50"/>
        <v>0</v>
      </c>
      <c r="W121" s="164" t="str">
        <f t="shared" si="49"/>
        <v/>
      </c>
      <c r="X121" s="183">
        <f>SUM(X87:X120)</f>
        <v>0</v>
      </c>
      <c r="Y121" s="183">
        <f>SUM(Y87:Y120)</f>
        <v>0</v>
      </c>
      <c r="Z121" s="183">
        <f>SUM(Z87:Z120)</f>
        <v>0</v>
      </c>
      <c r="AA121" s="183">
        <f>SUM(AA87:AA120)</f>
        <v>0</v>
      </c>
    </row>
    <row r="122" spans="1:27" ht="20.100000000000001" hidden="1" customHeight="1">
      <c r="A122" s="157">
        <v>200036</v>
      </c>
      <c r="B122" s="166" t="s">
        <v>235</v>
      </c>
      <c r="C122" s="157" t="s">
        <v>236</v>
      </c>
      <c r="D122" s="139">
        <v>5.03</v>
      </c>
      <c r="E122" s="139"/>
      <c r="F122" s="158"/>
      <c r="G122" s="159"/>
      <c r="H122" s="438">
        <f t="shared" ref="H122:H136" si="51">D122*G122</f>
        <v>0</v>
      </c>
      <c r="I122" s="160"/>
      <c r="J122" s="161" t="str">
        <f t="array" ref="J122">IF(ISERROR(G122/I122),"",G122/I122)</f>
        <v/>
      </c>
      <c r="K122" s="162">
        <f t="array" ref="K122">IF(ISERROR(G122/L122),"",G122/L122)</f>
        <v>0</v>
      </c>
      <c r="L122" s="160">
        <v>25</v>
      </c>
      <c r="M122" s="140">
        <f t="shared" ref="M122:M136" si="52">IF(ISERROR(I122-K122),"",I122-K122)</f>
        <v>0</v>
      </c>
      <c r="N122" s="161">
        <f t="shared" ref="N122:N136" si="53">SUM(O122:U122)</f>
        <v>0</v>
      </c>
      <c r="O122" s="430"/>
      <c r="P122" s="430"/>
      <c r="Q122" s="430"/>
      <c r="R122" s="430"/>
      <c r="S122" s="430"/>
      <c r="T122" s="430"/>
      <c r="U122" s="430"/>
      <c r="V122" s="163">
        <f t="shared" ref="V122:V136" si="54">SUM(X122:AA122)</f>
        <v>0</v>
      </c>
      <c r="W122" s="164" t="str">
        <f t="shared" si="49"/>
        <v/>
      </c>
      <c r="X122" s="163"/>
      <c r="Y122" s="163"/>
      <c r="Z122" s="163"/>
      <c r="AA122" s="163"/>
    </row>
    <row r="123" spans="1:27" ht="20.100000000000001" hidden="1" customHeight="1">
      <c r="A123" s="157">
        <v>200037</v>
      </c>
      <c r="B123" s="166" t="s">
        <v>235</v>
      </c>
      <c r="C123" s="157" t="s">
        <v>211</v>
      </c>
      <c r="D123" s="139">
        <v>5.03</v>
      </c>
      <c r="E123" s="139"/>
      <c r="F123" s="158"/>
      <c r="G123" s="159"/>
      <c r="H123" s="438">
        <f t="shared" si="51"/>
        <v>0</v>
      </c>
      <c r="I123" s="160"/>
      <c r="J123" s="161" t="str">
        <f t="array" ref="J123">IF(ISERROR(G123/I123),"",G123/I123)</f>
        <v/>
      </c>
      <c r="K123" s="162">
        <f t="array" ref="K123">IF(ISERROR(G123/L123),"",G123/L123)</f>
        <v>0</v>
      </c>
      <c r="L123" s="160">
        <v>25</v>
      </c>
      <c r="M123" s="140">
        <f t="shared" si="52"/>
        <v>0</v>
      </c>
      <c r="N123" s="161">
        <f t="shared" si="53"/>
        <v>0</v>
      </c>
      <c r="O123" s="430"/>
      <c r="P123" s="430"/>
      <c r="Q123" s="430"/>
      <c r="R123" s="430"/>
      <c r="S123" s="430"/>
      <c r="T123" s="430"/>
      <c r="U123" s="430"/>
      <c r="V123" s="163">
        <f t="shared" si="54"/>
        <v>0</v>
      </c>
      <c r="W123" s="164" t="str">
        <f t="shared" si="49"/>
        <v/>
      </c>
      <c r="X123" s="163"/>
      <c r="Y123" s="163"/>
      <c r="Z123" s="163"/>
      <c r="AA123" s="163"/>
    </row>
    <row r="124" spans="1:27" ht="20.100000000000001" hidden="1" customHeight="1">
      <c r="A124" s="165">
        <v>200074</v>
      </c>
      <c r="B124" s="166" t="s">
        <v>191</v>
      </c>
      <c r="C124" s="157" t="s">
        <v>201</v>
      </c>
      <c r="D124" s="139">
        <v>5.04</v>
      </c>
      <c r="E124" s="139"/>
      <c r="F124" s="158"/>
      <c r="G124" s="159"/>
      <c r="H124" s="438">
        <f t="shared" si="51"/>
        <v>0</v>
      </c>
      <c r="I124" s="160"/>
      <c r="J124" s="161" t="str">
        <f t="array" ref="J124">IF(ISERROR(G124/I124),"",G124/I124)</f>
        <v/>
      </c>
      <c r="K124" s="162">
        <f t="array" ref="K124">IF(ISERROR(G124/L124),"",G124/L124)</f>
        <v>0</v>
      </c>
      <c r="L124" s="160">
        <v>20</v>
      </c>
      <c r="M124" s="140">
        <f t="shared" si="52"/>
        <v>0</v>
      </c>
      <c r="N124" s="161">
        <f t="shared" si="53"/>
        <v>0</v>
      </c>
      <c r="O124" s="430"/>
      <c r="P124" s="430"/>
      <c r="Q124" s="430"/>
      <c r="R124" s="430"/>
      <c r="S124" s="430"/>
      <c r="T124" s="430"/>
      <c r="U124" s="430"/>
      <c r="V124" s="163">
        <f t="shared" si="54"/>
        <v>0</v>
      </c>
      <c r="W124" s="164" t="str">
        <f t="shared" si="49"/>
        <v/>
      </c>
      <c r="X124" s="163"/>
      <c r="Y124" s="163"/>
      <c r="Z124" s="163"/>
      <c r="AA124" s="163"/>
    </row>
    <row r="125" spans="1:27" ht="20.100000000000001" hidden="1" customHeight="1">
      <c r="A125" s="172">
        <v>200904</v>
      </c>
      <c r="B125" s="174" t="s">
        <v>237</v>
      </c>
      <c r="C125" s="157" t="s">
        <v>219</v>
      </c>
      <c r="D125" s="139">
        <v>5.03</v>
      </c>
      <c r="E125" s="139"/>
      <c r="F125" s="158"/>
      <c r="G125" s="159"/>
      <c r="H125" s="438">
        <f t="shared" si="51"/>
        <v>0</v>
      </c>
      <c r="I125" s="160"/>
      <c r="J125" s="161" t="str">
        <f t="array" ref="J125">IF(ISERROR(G125/I125),"",G125/I125)</f>
        <v/>
      </c>
      <c r="K125" s="162">
        <f t="array" ref="K125">IF(ISERROR(G125/L125),"",G125/L125)</f>
        <v>0</v>
      </c>
      <c r="L125" s="160">
        <v>4</v>
      </c>
      <c r="M125" s="140">
        <f t="shared" si="52"/>
        <v>0</v>
      </c>
      <c r="N125" s="161">
        <f t="shared" si="53"/>
        <v>0</v>
      </c>
      <c r="O125" s="430"/>
      <c r="P125" s="430"/>
      <c r="Q125" s="430"/>
      <c r="R125" s="430"/>
      <c r="S125" s="430"/>
      <c r="T125" s="430"/>
      <c r="U125" s="430"/>
      <c r="V125" s="163">
        <f t="shared" si="54"/>
        <v>0</v>
      </c>
      <c r="W125" s="164" t="str">
        <f t="shared" si="49"/>
        <v/>
      </c>
      <c r="X125" s="163"/>
      <c r="Y125" s="163"/>
      <c r="Z125" s="163"/>
      <c r="AA125" s="163"/>
    </row>
    <row r="126" spans="1:27" ht="20.100000000000001" hidden="1" customHeight="1">
      <c r="A126" s="172">
        <v>200905</v>
      </c>
      <c r="B126" s="174" t="s">
        <v>237</v>
      </c>
      <c r="C126" s="434" t="s">
        <v>210</v>
      </c>
      <c r="D126" s="139">
        <v>5.03</v>
      </c>
      <c r="E126" s="139"/>
      <c r="F126" s="158"/>
      <c r="G126" s="159"/>
      <c r="H126" s="438">
        <f t="shared" si="51"/>
        <v>0</v>
      </c>
      <c r="I126" s="160"/>
      <c r="J126" s="161" t="str">
        <f t="array" ref="J126">IF(ISERROR(G126/I126),"",G126/I126)</f>
        <v/>
      </c>
      <c r="K126" s="162">
        <f t="array" ref="K126">IF(ISERROR(G126/L126),"",G126/L126)</f>
        <v>0</v>
      </c>
      <c r="L126" s="160">
        <v>4</v>
      </c>
      <c r="M126" s="140">
        <f t="shared" si="52"/>
        <v>0</v>
      </c>
      <c r="N126" s="161">
        <f t="shared" si="53"/>
        <v>0</v>
      </c>
      <c r="O126" s="430"/>
      <c r="P126" s="430"/>
      <c r="Q126" s="430"/>
      <c r="R126" s="430"/>
      <c r="S126" s="430"/>
      <c r="T126" s="430"/>
      <c r="U126" s="430"/>
      <c r="V126" s="163">
        <f t="shared" si="54"/>
        <v>0</v>
      </c>
      <c r="W126" s="164" t="str">
        <f t="shared" si="49"/>
        <v/>
      </c>
      <c r="X126" s="163"/>
      <c r="Y126" s="163"/>
      <c r="Z126" s="163"/>
      <c r="AA126" s="163"/>
    </row>
    <row r="127" spans="1:27" ht="20.100000000000001" hidden="1" customHeight="1">
      <c r="A127" s="172">
        <v>200906</v>
      </c>
      <c r="B127" s="174" t="s">
        <v>237</v>
      </c>
      <c r="C127" s="157" t="s">
        <v>206</v>
      </c>
      <c r="D127" s="139">
        <v>5.03</v>
      </c>
      <c r="E127" s="139"/>
      <c r="F127" s="158"/>
      <c r="G127" s="159"/>
      <c r="H127" s="438">
        <f t="shared" si="51"/>
        <v>0</v>
      </c>
      <c r="I127" s="160"/>
      <c r="J127" s="161" t="str">
        <f t="array" ref="J127">IF(ISERROR(G127/I127),"",G127/I127)</f>
        <v/>
      </c>
      <c r="K127" s="162">
        <f t="array" ref="K127">IF(ISERROR(G127/L127),"",G127/L127)</f>
        <v>0</v>
      </c>
      <c r="L127" s="160">
        <v>4</v>
      </c>
      <c r="M127" s="140">
        <f t="shared" si="52"/>
        <v>0</v>
      </c>
      <c r="N127" s="161">
        <f t="shared" si="53"/>
        <v>0</v>
      </c>
      <c r="O127" s="430"/>
      <c r="P127" s="430"/>
      <c r="Q127" s="430"/>
      <c r="R127" s="430"/>
      <c r="S127" s="430"/>
      <c r="T127" s="430"/>
      <c r="U127" s="430"/>
      <c r="V127" s="163">
        <f t="shared" si="54"/>
        <v>0</v>
      </c>
      <c r="W127" s="164" t="str">
        <f t="shared" si="49"/>
        <v/>
      </c>
      <c r="X127" s="163"/>
      <c r="Y127" s="163"/>
      <c r="Z127" s="163"/>
      <c r="AA127" s="163"/>
    </row>
    <row r="128" spans="1:27" ht="20.100000000000001" hidden="1" customHeight="1">
      <c r="A128" s="172">
        <v>200907</v>
      </c>
      <c r="B128" s="174" t="s">
        <v>237</v>
      </c>
      <c r="C128" s="157" t="s">
        <v>193</v>
      </c>
      <c r="D128" s="139">
        <v>5.03</v>
      </c>
      <c r="E128" s="139"/>
      <c r="F128" s="158"/>
      <c r="G128" s="159"/>
      <c r="H128" s="438">
        <f t="shared" si="51"/>
        <v>0</v>
      </c>
      <c r="I128" s="160"/>
      <c r="J128" s="161" t="str">
        <f t="array" ref="J128">IF(ISERROR(G128/I128),"",G128/I128)</f>
        <v/>
      </c>
      <c r="K128" s="162">
        <f t="array" ref="K128">IF(ISERROR(G128/L128),"",G128/L128)</f>
        <v>0</v>
      </c>
      <c r="L128" s="160">
        <v>4</v>
      </c>
      <c r="M128" s="140">
        <f t="shared" si="52"/>
        <v>0</v>
      </c>
      <c r="N128" s="161">
        <f t="shared" si="53"/>
        <v>0</v>
      </c>
      <c r="O128" s="430"/>
      <c r="P128" s="430"/>
      <c r="Q128" s="430"/>
      <c r="R128" s="430"/>
      <c r="S128" s="430"/>
      <c r="T128" s="430"/>
      <c r="U128" s="430"/>
      <c r="V128" s="163">
        <f t="shared" si="54"/>
        <v>0</v>
      </c>
      <c r="W128" s="164" t="str">
        <f t="shared" si="49"/>
        <v/>
      </c>
      <c r="X128" s="163"/>
      <c r="Y128" s="163"/>
      <c r="Z128" s="163"/>
      <c r="AA128" s="163"/>
    </row>
    <row r="129" spans="1:27" ht="20.100000000000001" hidden="1" customHeight="1">
      <c r="A129" s="172">
        <v>200908</v>
      </c>
      <c r="B129" s="174" t="s">
        <v>237</v>
      </c>
      <c r="C129" s="434" t="s">
        <v>238</v>
      </c>
      <c r="D129" s="139">
        <v>5.03</v>
      </c>
      <c r="E129" s="139"/>
      <c r="F129" s="158"/>
      <c r="G129" s="159"/>
      <c r="H129" s="438">
        <f t="shared" si="51"/>
        <v>0</v>
      </c>
      <c r="I129" s="160"/>
      <c r="J129" s="161" t="str">
        <f t="array" ref="J129">IF(ISERROR(G129/I129),"",G129/I129)</f>
        <v/>
      </c>
      <c r="K129" s="162">
        <f t="array" ref="K129">IF(ISERROR(G129/L129),"",G129/L129)</f>
        <v>0</v>
      </c>
      <c r="L129" s="160">
        <v>4</v>
      </c>
      <c r="M129" s="140">
        <f t="shared" si="52"/>
        <v>0</v>
      </c>
      <c r="N129" s="161">
        <f t="shared" si="53"/>
        <v>0</v>
      </c>
      <c r="O129" s="430"/>
      <c r="P129" s="430"/>
      <c r="Q129" s="430"/>
      <c r="R129" s="430"/>
      <c r="S129" s="430"/>
      <c r="T129" s="430"/>
      <c r="U129" s="430"/>
      <c r="V129" s="163">
        <f t="shared" si="54"/>
        <v>0</v>
      </c>
      <c r="W129" s="164" t="str">
        <f t="shared" si="49"/>
        <v/>
      </c>
      <c r="X129" s="163"/>
      <c r="Y129" s="163"/>
      <c r="Z129" s="163"/>
      <c r="AA129" s="163"/>
    </row>
    <row r="130" spans="1:27" ht="20.100000000000001" hidden="1" customHeight="1">
      <c r="A130" s="172">
        <v>200904</v>
      </c>
      <c r="B130" s="174" t="s">
        <v>239</v>
      </c>
      <c r="C130" s="434" t="s">
        <v>219</v>
      </c>
      <c r="D130" s="139">
        <v>5.03</v>
      </c>
      <c r="E130" s="139"/>
      <c r="F130" s="158"/>
      <c r="G130" s="159"/>
      <c r="H130" s="438">
        <f t="shared" si="51"/>
        <v>0</v>
      </c>
      <c r="I130" s="160"/>
      <c r="J130" s="161" t="str">
        <f t="array" ref="J130">IF(ISERROR(G130/I130),"",G130/I130)</f>
        <v/>
      </c>
      <c r="K130" s="162" t="str">
        <f t="array" ref="K130">IF(ISERROR(G130/L130),"",G130/L130)</f>
        <v/>
      </c>
      <c r="L130" s="160"/>
      <c r="M130" s="140" t="str">
        <f t="shared" si="52"/>
        <v/>
      </c>
      <c r="N130" s="161">
        <f t="shared" si="53"/>
        <v>0</v>
      </c>
      <c r="O130" s="430"/>
      <c r="P130" s="430"/>
      <c r="Q130" s="430"/>
      <c r="R130" s="430"/>
      <c r="S130" s="430"/>
      <c r="T130" s="430"/>
      <c r="U130" s="430"/>
      <c r="V130" s="163">
        <f t="shared" si="54"/>
        <v>0</v>
      </c>
      <c r="W130" s="164" t="str">
        <f t="shared" si="49"/>
        <v/>
      </c>
      <c r="X130" s="163"/>
      <c r="Y130" s="163"/>
      <c r="Z130" s="163"/>
      <c r="AA130" s="163"/>
    </row>
    <row r="131" spans="1:27" ht="20.100000000000001" hidden="1" customHeight="1">
      <c r="A131" s="172">
        <v>200905</v>
      </c>
      <c r="B131" s="174" t="s">
        <v>239</v>
      </c>
      <c r="C131" s="434" t="s">
        <v>210</v>
      </c>
      <c r="D131" s="139">
        <v>5.03</v>
      </c>
      <c r="E131" s="139"/>
      <c r="F131" s="158"/>
      <c r="G131" s="159"/>
      <c r="H131" s="438">
        <f t="shared" si="51"/>
        <v>0</v>
      </c>
      <c r="I131" s="160"/>
      <c r="J131" s="161" t="str">
        <f t="array" ref="J131">IF(ISERROR(G131/I131),"",G131/I131)</f>
        <v/>
      </c>
      <c r="K131" s="162" t="str">
        <f t="array" ref="K131">IF(ISERROR(G131/L131),"",G131/L131)</f>
        <v/>
      </c>
      <c r="L131" s="160"/>
      <c r="M131" s="140" t="str">
        <f t="shared" si="52"/>
        <v/>
      </c>
      <c r="N131" s="161">
        <f t="shared" si="53"/>
        <v>0</v>
      </c>
      <c r="O131" s="430"/>
      <c r="P131" s="430"/>
      <c r="Q131" s="430"/>
      <c r="R131" s="430"/>
      <c r="S131" s="430"/>
      <c r="T131" s="430"/>
      <c r="U131" s="430"/>
      <c r="V131" s="163">
        <f t="shared" si="54"/>
        <v>0</v>
      </c>
      <c r="W131" s="164" t="str">
        <f t="shared" si="49"/>
        <v/>
      </c>
      <c r="X131" s="163"/>
      <c r="Y131" s="163"/>
      <c r="Z131" s="163"/>
      <c r="AA131" s="163"/>
    </row>
    <row r="132" spans="1:27" ht="20.100000000000001" hidden="1" customHeight="1">
      <c r="A132" s="172">
        <v>200904</v>
      </c>
      <c r="B132" s="174" t="s">
        <v>239</v>
      </c>
      <c r="C132" s="434" t="s">
        <v>193</v>
      </c>
      <c r="D132" s="139">
        <v>5.03</v>
      </c>
      <c r="E132" s="139"/>
      <c r="F132" s="158"/>
      <c r="G132" s="159"/>
      <c r="H132" s="438">
        <f t="shared" si="51"/>
        <v>0</v>
      </c>
      <c r="I132" s="160"/>
      <c r="J132" s="161" t="str">
        <f t="array" ref="J132">IF(ISERROR(G132/I132),"",G132/I132)</f>
        <v/>
      </c>
      <c r="K132" s="162" t="str">
        <f t="array" ref="K132">IF(ISERROR(G132/L132),"",G132/L132)</f>
        <v/>
      </c>
      <c r="L132" s="160"/>
      <c r="M132" s="140" t="str">
        <f t="shared" si="52"/>
        <v/>
      </c>
      <c r="N132" s="161">
        <f t="shared" si="53"/>
        <v>0</v>
      </c>
      <c r="O132" s="430"/>
      <c r="P132" s="430"/>
      <c r="Q132" s="430"/>
      <c r="R132" s="430"/>
      <c r="S132" s="430"/>
      <c r="T132" s="430"/>
      <c r="U132" s="430"/>
      <c r="V132" s="163">
        <f t="shared" si="54"/>
        <v>0</v>
      </c>
      <c r="W132" s="164" t="str">
        <f t="shared" si="49"/>
        <v/>
      </c>
      <c r="X132" s="163"/>
      <c r="Y132" s="163"/>
      <c r="Z132" s="163"/>
      <c r="AA132" s="163"/>
    </row>
    <row r="133" spans="1:27" ht="20.100000000000001" hidden="1" customHeight="1">
      <c r="A133" s="172">
        <v>200904</v>
      </c>
      <c r="B133" s="174" t="s">
        <v>239</v>
      </c>
      <c r="C133" s="434" t="s">
        <v>238</v>
      </c>
      <c r="D133" s="139">
        <v>5.03</v>
      </c>
      <c r="E133" s="139"/>
      <c r="F133" s="158"/>
      <c r="G133" s="159"/>
      <c r="H133" s="438">
        <f t="shared" si="51"/>
        <v>0</v>
      </c>
      <c r="I133" s="160"/>
      <c r="J133" s="161" t="str">
        <f t="array" ref="J133">IF(ISERROR(G133/I133),"",G133/I133)</f>
        <v/>
      </c>
      <c r="K133" s="162" t="str">
        <f t="array" ref="K133">IF(ISERROR(G133/L133),"",G133/L133)</f>
        <v/>
      </c>
      <c r="L133" s="160"/>
      <c r="M133" s="140" t="str">
        <f t="shared" si="52"/>
        <v/>
      </c>
      <c r="N133" s="161">
        <f t="shared" si="53"/>
        <v>0</v>
      </c>
      <c r="O133" s="430"/>
      <c r="P133" s="430"/>
      <c r="Q133" s="430"/>
      <c r="R133" s="430"/>
      <c r="S133" s="430"/>
      <c r="T133" s="430"/>
      <c r="U133" s="430"/>
      <c r="V133" s="163">
        <f t="shared" si="54"/>
        <v>0</v>
      </c>
      <c r="W133" s="164" t="str">
        <f t="shared" si="49"/>
        <v/>
      </c>
      <c r="X133" s="163"/>
      <c r="Y133" s="163"/>
      <c r="Z133" s="163"/>
      <c r="AA133" s="163"/>
    </row>
    <row r="134" spans="1:27" ht="20.100000000000001" hidden="1" customHeight="1">
      <c r="A134" s="172">
        <v>200908</v>
      </c>
      <c r="B134" s="174" t="s">
        <v>239</v>
      </c>
      <c r="C134" s="434" t="s">
        <v>206</v>
      </c>
      <c r="D134" s="139">
        <v>5.03</v>
      </c>
      <c r="E134" s="139"/>
      <c r="F134" s="158"/>
      <c r="G134" s="159"/>
      <c r="H134" s="438">
        <f t="shared" si="51"/>
        <v>0</v>
      </c>
      <c r="I134" s="160"/>
      <c r="J134" s="161" t="str">
        <f t="array" ref="J134">IF(ISERROR(G134/I134),"",G134/I134)</f>
        <v/>
      </c>
      <c r="K134" s="162" t="str">
        <f t="array" ref="K134">IF(ISERROR(G134/L134),"",G134/L134)</f>
        <v/>
      </c>
      <c r="L134" s="160"/>
      <c r="M134" s="140" t="str">
        <f t="shared" si="52"/>
        <v/>
      </c>
      <c r="N134" s="161">
        <f t="shared" si="53"/>
        <v>0</v>
      </c>
      <c r="O134" s="430"/>
      <c r="P134" s="430"/>
      <c r="Q134" s="430"/>
      <c r="R134" s="430"/>
      <c r="S134" s="430"/>
      <c r="T134" s="430"/>
      <c r="U134" s="430"/>
      <c r="V134" s="163">
        <f t="shared" si="54"/>
        <v>0</v>
      </c>
      <c r="W134" s="164" t="str">
        <f t="shared" si="49"/>
        <v/>
      </c>
      <c r="X134" s="163"/>
      <c r="Y134" s="163"/>
      <c r="Z134" s="163"/>
      <c r="AA134" s="163"/>
    </row>
    <row r="135" spans="1:27" ht="20.100000000000001" hidden="1" customHeight="1">
      <c r="A135" s="165">
        <v>200096</v>
      </c>
      <c r="B135" s="166" t="s">
        <v>240</v>
      </c>
      <c r="C135" s="157" t="s">
        <v>211</v>
      </c>
      <c r="D135" s="139">
        <v>5.0599999999999996</v>
      </c>
      <c r="E135" s="139"/>
      <c r="F135" s="158"/>
      <c r="G135" s="159"/>
      <c r="H135" s="438">
        <f t="shared" si="51"/>
        <v>0</v>
      </c>
      <c r="I135" s="160"/>
      <c r="J135" s="161" t="str">
        <f t="array" ref="J135">IF(ISERROR(G135/I135),"",G135/I135)</f>
        <v/>
      </c>
      <c r="K135" s="162">
        <f t="array" ref="K135">IF(ISERROR(G135/L135),"",G135/L135)</f>
        <v>0</v>
      </c>
      <c r="L135" s="160">
        <v>25</v>
      </c>
      <c r="M135" s="140">
        <f t="shared" si="52"/>
        <v>0</v>
      </c>
      <c r="N135" s="161">
        <f t="shared" si="53"/>
        <v>0</v>
      </c>
      <c r="O135" s="430"/>
      <c r="P135" s="430"/>
      <c r="Q135" s="430"/>
      <c r="R135" s="430"/>
      <c r="S135" s="430"/>
      <c r="T135" s="430"/>
      <c r="U135" s="430"/>
      <c r="V135" s="163">
        <f t="shared" si="54"/>
        <v>0</v>
      </c>
      <c r="W135" s="164" t="str">
        <f t="shared" si="49"/>
        <v/>
      </c>
      <c r="X135" s="163"/>
      <c r="Y135" s="163"/>
      <c r="Z135" s="163"/>
      <c r="AA135" s="163"/>
    </row>
    <row r="136" spans="1:27" ht="20.100000000000001" hidden="1" customHeight="1">
      <c r="A136" s="165">
        <v>200097</v>
      </c>
      <c r="B136" s="166" t="s">
        <v>240</v>
      </c>
      <c r="C136" s="157" t="s">
        <v>236</v>
      </c>
      <c r="D136" s="139">
        <v>5.0599999999999996</v>
      </c>
      <c r="E136" s="139"/>
      <c r="F136" s="158"/>
      <c r="G136" s="159"/>
      <c r="H136" s="438">
        <f t="shared" si="51"/>
        <v>0</v>
      </c>
      <c r="I136" s="160"/>
      <c r="J136" s="161" t="str">
        <f t="array" ref="J136">IF(ISERROR(G136/I136),"",G136/I136)</f>
        <v/>
      </c>
      <c r="K136" s="162">
        <f t="array" ref="K136">IF(ISERROR(G136/L136),"",G136/L136)</f>
        <v>0</v>
      </c>
      <c r="L136" s="160">
        <v>23</v>
      </c>
      <c r="M136" s="140">
        <f t="shared" si="52"/>
        <v>0</v>
      </c>
      <c r="N136" s="161">
        <f t="shared" si="53"/>
        <v>0</v>
      </c>
      <c r="O136" s="430"/>
      <c r="P136" s="430"/>
      <c r="Q136" s="430"/>
      <c r="R136" s="430"/>
      <c r="S136" s="430"/>
      <c r="T136" s="430"/>
      <c r="U136" s="430"/>
      <c r="V136" s="163">
        <f t="shared" si="54"/>
        <v>0</v>
      </c>
      <c r="W136" s="164" t="str">
        <f t="shared" si="49"/>
        <v/>
      </c>
      <c r="X136" s="163"/>
      <c r="Y136" s="163"/>
      <c r="Z136" s="163"/>
      <c r="AA136" s="163"/>
    </row>
    <row r="137" spans="1:27" ht="20.100000000000001" hidden="1" customHeight="1">
      <c r="A137" s="465" t="s">
        <v>241</v>
      </c>
      <c r="B137" s="466"/>
      <c r="C137" s="436" t="s">
        <v>209</v>
      </c>
      <c r="D137" s="177"/>
      <c r="E137" s="177"/>
      <c r="F137" s="178"/>
      <c r="G137" s="179">
        <f>SUM(G122:G136)</f>
        <v>0</v>
      </c>
      <c r="H137" s="180">
        <f>SUM(H122:H136)</f>
        <v>0</v>
      </c>
      <c r="I137" s="180">
        <f>SUM(I122:I136)</f>
        <v>0</v>
      </c>
      <c r="J137" s="161" t="str">
        <f t="array" ref="J137">IF(ISERROR(G137/I137),"",G137/I137)</f>
        <v/>
      </c>
      <c r="K137" s="180">
        <f>SUM(K122:K136)</f>
        <v>0</v>
      </c>
      <c r="L137" s="181"/>
      <c r="M137" s="185">
        <f>SUM(M122:M136)</f>
        <v>0</v>
      </c>
      <c r="N137" s="180">
        <f>SUM(N122:N136)</f>
        <v>0</v>
      </c>
      <c r="O137" s="182">
        <f>SUM(O122:O136)</f>
        <v>0</v>
      </c>
      <c r="P137" s="182">
        <f>SUM(P122:P136)</f>
        <v>0</v>
      </c>
      <c r="Q137" s="182">
        <f>SUM(Q122:Q136)</f>
        <v>0</v>
      </c>
      <c r="R137" s="182"/>
      <c r="S137" s="182">
        <f>SUM(S122:S136)</f>
        <v>0</v>
      </c>
      <c r="T137" s="182">
        <f>SUM(T122:T136)</f>
        <v>0</v>
      </c>
      <c r="U137" s="182">
        <f>SUM(U122:U136)</f>
        <v>0</v>
      </c>
      <c r="V137" s="183">
        <f>SUM(V122:V136)</f>
        <v>0</v>
      </c>
      <c r="W137" s="164" t="str">
        <f t="shared" si="49"/>
        <v/>
      </c>
      <c r="X137" s="183">
        <f>SUM(X122:X136)</f>
        <v>0</v>
      </c>
      <c r="Y137" s="183">
        <f>SUM(Y122:Y136)</f>
        <v>0</v>
      </c>
      <c r="Z137" s="183">
        <f>SUM(Z122:Z136)</f>
        <v>0</v>
      </c>
      <c r="AA137" s="183">
        <f>SUM(AA122:AA136)</f>
        <v>0</v>
      </c>
    </row>
    <row r="138" spans="1:27" ht="20.100000000000001" hidden="1" customHeight="1">
      <c r="A138" s="165">
        <v>200544</v>
      </c>
      <c r="B138" s="166" t="s">
        <v>242</v>
      </c>
      <c r="C138" s="157" t="s">
        <v>186</v>
      </c>
      <c r="D138" s="139">
        <v>5.04</v>
      </c>
      <c r="E138" s="139"/>
      <c r="F138" s="158"/>
      <c r="G138" s="159"/>
      <c r="H138" s="438">
        <f t="shared" ref="H138:H142" si="55">D138*G138</f>
        <v>0</v>
      </c>
      <c r="I138" s="160"/>
      <c r="J138" s="161" t="str">
        <f t="array" ref="J138">IF(ISERROR(G138/I138),"",G138/I138)</f>
        <v/>
      </c>
      <c r="K138" s="162">
        <f t="array" ref="K138">IF(ISERROR(G138/L138),"",G138/L138)</f>
        <v>0</v>
      </c>
      <c r="L138" s="160">
        <v>22</v>
      </c>
      <c r="M138" s="140">
        <f t="shared" ref="M138:M142" si="56">IF(ISERROR(I138-K138),"",I138-K138)</f>
        <v>0</v>
      </c>
      <c r="N138" s="161">
        <f t="shared" ref="N138:N142" si="57">SUM(O138:U138)</f>
        <v>0</v>
      </c>
      <c r="O138" s="430"/>
      <c r="P138" s="430"/>
      <c r="Q138" s="430"/>
      <c r="R138" s="430"/>
      <c r="S138" s="430"/>
      <c r="T138" s="430"/>
      <c r="U138" s="430"/>
      <c r="V138" s="163">
        <f t="shared" ref="V138:V142" si="58">SUM(X138:AA138)</f>
        <v>0</v>
      </c>
      <c r="W138" s="164" t="str">
        <f t="shared" si="49"/>
        <v/>
      </c>
      <c r="X138" s="163"/>
      <c r="Y138" s="163"/>
      <c r="Z138" s="163"/>
      <c r="AA138" s="163"/>
    </row>
    <row r="139" spans="1:27" ht="20.100000000000001" hidden="1" customHeight="1">
      <c r="A139" s="165">
        <v>200545</v>
      </c>
      <c r="B139" s="166" t="s">
        <v>242</v>
      </c>
      <c r="C139" s="157" t="s">
        <v>193</v>
      </c>
      <c r="D139" s="139">
        <v>5.04</v>
      </c>
      <c r="E139" s="139"/>
      <c r="F139" s="158"/>
      <c r="G139" s="159"/>
      <c r="H139" s="438">
        <f t="shared" si="55"/>
        <v>0</v>
      </c>
      <c r="I139" s="160"/>
      <c r="J139" s="161" t="str">
        <f t="array" ref="J139">IF(ISERROR(G139/I139),"",G139/I139)</f>
        <v/>
      </c>
      <c r="K139" s="162">
        <f t="array" ref="K139">IF(ISERROR(G139/L139),"",G139/L139)</f>
        <v>0</v>
      </c>
      <c r="L139" s="160">
        <v>22</v>
      </c>
      <c r="M139" s="140">
        <f t="shared" si="56"/>
        <v>0</v>
      </c>
      <c r="N139" s="161">
        <f t="shared" si="57"/>
        <v>0</v>
      </c>
      <c r="O139" s="430"/>
      <c r="P139" s="430"/>
      <c r="Q139" s="430"/>
      <c r="R139" s="430"/>
      <c r="S139" s="430"/>
      <c r="T139" s="430"/>
      <c r="U139" s="430"/>
      <c r="V139" s="163">
        <f t="shared" si="58"/>
        <v>0</v>
      </c>
      <c r="W139" s="164" t="str">
        <f t="shared" si="49"/>
        <v/>
      </c>
      <c r="X139" s="163"/>
      <c r="Y139" s="163"/>
      <c r="Z139" s="163"/>
      <c r="AA139" s="163"/>
    </row>
    <row r="140" spans="1:27" ht="20.100000000000001" hidden="1" customHeight="1">
      <c r="A140" s="165">
        <v>200546</v>
      </c>
      <c r="B140" s="166" t="s">
        <v>242</v>
      </c>
      <c r="C140" s="157" t="s">
        <v>211</v>
      </c>
      <c r="D140" s="139">
        <v>5.04</v>
      </c>
      <c r="E140" s="139"/>
      <c r="F140" s="158"/>
      <c r="G140" s="159"/>
      <c r="H140" s="438">
        <f t="shared" si="55"/>
        <v>0</v>
      </c>
      <c r="I140" s="160"/>
      <c r="J140" s="161" t="str">
        <f t="array" ref="J140">IF(ISERROR(G140/I140),"",G140/I140)</f>
        <v/>
      </c>
      <c r="K140" s="162">
        <f t="array" ref="K140">IF(ISERROR(G140/L140),"",G140/L140)</f>
        <v>0</v>
      </c>
      <c r="L140" s="160">
        <v>22</v>
      </c>
      <c r="M140" s="140">
        <f t="shared" si="56"/>
        <v>0</v>
      </c>
      <c r="N140" s="161">
        <f t="shared" si="57"/>
        <v>0</v>
      </c>
      <c r="O140" s="430"/>
      <c r="P140" s="430"/>
      <c r="Q140" s="430"/>
      <c r="R140" s="430"/>
      <c r="S140" s="430"/>
      <c r="T140" s="430"/>
      <c r="U140" s="430"/>
      <c r="V140" s="163">
        <f t="shared" si="58"/>
        <v>0</v>
      </c>
      <c r="W140" s="164" t="str">
        <f t="shared" si="49"/>
        <v/>
      </c>
      <c r="X140" s="163"/>
      <c r="Y140" s="163"/>
      <c r="Z140" s="163"/>
      <c r="AA140" s="163"/>
    </row>
    <row r="141" spans="1:27" ht="20.100000000000001" hidden="1" customHeight="1">
      <c r="A141" s="165">
        <v>200547</v>
      </c>
      <c r="B141" s="166" t="s">
        <v>242</v>
      </c>
      <c r="C141" s="157" t="s">
        <v>202</v>
      </c>
      <c r="D141" s="139">
        <v>5.04</v>
      </c>
      <c r="E141" s="139"/>
      <c r="F141" s="158"/>
      <c r="G141" s="159"/>
      <c r="H141" s="438">
        <f t="shared" si="55"/>
        <v>0</v>
      </c>
      <c r="I141" s="160"/>
      <c r="J141" s="161" t="str">
        <f t="array" ref="J141">IF(ISERROR(G141/I141),"",G141/I141)</f>
        <v/>
      </c>
      <c r="K141" s="162">
        <f t="array" ref="K141">IF(ISERROR(G141/L141),"",G141/L141)</f>
        <v>0</v>
      </c>
      <c r="L141" s="160">
        <v>22</v>
      </c>
      <c r="M141" s="140">
        <f t="shared" si="56"/>
        <v>0</v>
      </c>
      <c r="N141" s="161">
        <f t="shared" si="57"/>
        <v>0</v>
      </c>
      <c r="O141" s="430"/>
      <c r="P141" s="430"/>
      <c r="Q141" s="430"/>
      <c r="R141" s="430"/>
      <c r="S141" s="430"/>
      <c r="T141" s="430"/>
      <c r="U141" s="430"/>
      <c r="V141" s="163">
        <f t="shared" si="58"/>
        <v>0</v>
      </c>
      <c r="W141" s="164" t="str">
        <f t="shared" si="49"/>
        <v/>
      </c>
      <c r="X141" s="163"/>
      <c r="Y141" s="163"/>
      <c r="Z141" s="163"/>
      <c r="AA141" s="163"/>
    </row>
    <row r="142" spans="1:27" ht="20.100000000000001" hidden="1" customHeight="1">
      <c r="A142" s="165">
        <v>200548</v>
      </c>
      <c r="B142" s="166" t="s">
        <v>242</v>
      </c>
      <c r="C142" s="157" t="s">
        <v>243</v>
      </c>
      <c r="D142" s="139">
        <v>5.04</v>
      </c>
      <c r="E142" s="139"/>
      <c r="F142" s="158"/>
      <c r="G142" s="159"/>
      <c r="H142" s="438">
        <f t="shared" si="55"/>
        <v>0</v>
      </c>
      <c r="I142" s="160"/>
      <c r="J142" s="161" t="str">
        <f t="array" ref="J142">IF(ISERROR(G142/I142),"",G142/I142)</f>
        <v/>
      </c>
      <c r="K142" s="162">
        <f t="array" ref="K142">IF(ISERROR(G142/L142),"",G142/L142)</f>
        <v>0</v>
      </c>
      <c r="L142" s="160">
        <v>22</v>
      </c>
      <c r="M142" s="140">
        <f t="shared" si="56"/>
        <v>0</v>
      </c>
      <c r="N142" s="161">
        <f t="shared" si="57"/>
        <v>0</v>
      </c>
      <c r="O142" s="430"/>
      <c r="P142" s="430"/>
      <c r="Q142" s="430"/>
      <c r="R142" s="430"/>
      <c r="S142" s="430"/>
      <c r="T142" s="430"/>
      <c r="U142" s="430"/>
      <c r="V142" s="163">
        <f t="shared" si="58"/>
        <v>0</v>
      </c>
      <c r="W142" s="164" t="str">
        <f t="shared" si="49"/>
        <v/>
      </c>
      <c r="X142" s="163"/>
      <c r="Y142" s="163"/>
      <c r="Z142" s="163"/>
      <c r="AA142" s="163"/>
    </row>
    <row r="143" spans="1:27" ht="20.100000000000001" hidden="1" customHeight="1">
      <c r="A143" s="165">
        <v>201407</v>
      </c>
      <c r="B143" s="166" t="s">
        <v>475</v>
      </c>
      <c r="C143" s="232" t="s">
        <v>477</v>
      </c>
      <c r="D143" s="139">
        <v>5.04</v>
      </c>
      <c r="E143" s="139"/>
      <c r="F143" s="158"/>
      <c r="G143" s="159"/>
      <c r="H143" s="438"/>
      <c r="I143" s="160"/>
      <c r="J143" s="161"/>
      <c r="K143" s="162"/>
      <c r="L143" s="160"/>
      <c r="M143" s="140"/>
      <c r="N143" s="161"/>
      <c r="O143" s="430"/>
      <c r="P143" s="430"/>
      <c r="Q143" s="430"/>
      <c r="R143" s="430"/>
      <c r="S143" s="430"/>
      <c r="T143" s="430"/>
      <c r="U143" s="430"/>
      <c r="V143" s="163"/>
      <c r="W143" s="164"/>
      <c r="X143" s="163"/>
      <c r="Y143" s="163"/>
      <c r="Z143" s="163"/>
      <c r="AA143" s="163"/>
    </row>
    <row r="144" spans="1:27" ht="20.100000000000001" hidden="1" customHeight="1">
      <c r="A144" s="165">
        <v>200549</v>
      </c>
      <c r="B144" s="166" t="s">
        <v>242</v>
      </c>
      <c r="C144" s="157" t="s">
        <v>188</v>
      </c>
      <c r="D144" s="139">
        <v>5.04</v>
      </c>
      <c r="E144" s="139"/>
      <c r="F144" s="158"/>
      <c r="G144" s="159"/>
      <c r="H144" s="438">
        <f t="shared" ref="H144" si="59">D144*G144</f>
        <v>0</v>
      </c>
      <c r="I144" s="160"/>
      <c r="J144" s="161" t="str">
        <f t="array" ref="J144">IF(ISERROR(G144/I144),"",G144/I144)</f>
        <v/>
      </c>
      <c r="K144" s="162">
        <f t="array" ref="K144">IF(ISERROR(G144/L144),"",G144/L144)</f>
        <v>0</v>
      </c>
      <c r="L144" s="160">
        <v>22</v>
      </c>
      <c r="M144" s="140">
        <f t="shared" ref="M144" si="60">IF(ISERROR(I144-K144),"",I144-K144)</f>
        <v>0</v>
      </c>
      <c r="N144" s="161">
        <f t="shared" ref="N144" si="61">SUM(O144:U144)</f>
        <v>0</v>
      </c>
      <c r="O144" s="430"/>
      <c r="P144" s="430"/>
      <c r="Q144" s="430"/>
      <c r="R144" s="430"/>
      <c r="S144" s="430"/>
      <c r="T144" s="430"/>
      <c r="U144" s="430"/>
      <c r="V144" s="163">
        <f t="shared" ref="V144" si="62">SUM(X144:AA144)</f>
        <v>0</v>
      </c>
      <c r="W144" s="164" t="str">
        <f t="shared" ref="W144:W149" si="63">IF(ISERROR(V144/G144),"",V144/G144)</f>
        <v/>
      </c>
      <c r="X144" s="163"/>
      <c r="Y144" s="163"/>
      <c r="Z144" s="163"/>
      <c r="AA144" s="163"/>
    </row>
    <row r="145" spans="1:27" ht="20.100000000000001" hidden="1" customHeight="1">
      <c r="A145" s="465" t="s">
        <v>244</v>
      </c>
      <c r="B145" s="466"/>
      <c r="C145" s="436" t="s">
        <v>209</v>
      </c>
      <c r="D145" s="177"/>
      <c r="E145" s="177"/>
      <c r="F145" s="178"/>
      <c r="G145" s="179">
        <f>SUM(G138:G144)</f>
        <v>0</v>
      </c>
      <c r="H145" s="180">
        <f>SUM(H138:H144)</f>
        <v>0</v>
      </c>
      <c r="I145" s="180">
        <f>SUM(I138:I144)</f>
        <v>0</v>
      </c>
      <c r="J145" s="161" t="str">
        <f t="array" ref="J145">IF(ISERROR(G145/I145),"",G145/I145)</f>
        <v/>
      </c>
      <c r="K145" s="180">
        <f>SUM(K138:K144)</f>
        <v>0</v>
      </c>
      <c r="L145" s="181"/>
      <c r="M145" s="185">
        <f>SUM(M138:M144)</f>
        <v>0</v>
      </c>
      <c r="N145" s="180">
        <f>SUM(N138:N144)</f>
        <v>0</v>
      </c>
      <c r="O145" s="182">
        <f>SUM(O138:O144)</f>
        <v>0</v>
      </c>
      <c r="P145" s="182">
        <f>SUM(P138:P144)</f>
        <v>0</v>
      </c>
      <c r="Q145" s="182">
        <f>SUM(Q138:Q144)</f>
        <v>0</v>
      </c>
      <c r="R145" s="182"/>
      <c r="S145" s="182">
        <f>SUM(S138:S144)</f>
        <v>0</v>
      </c>
      <c r="T145" s="182">
        <f>SUM(T138:T144)</f>
        <v>0</v>
      </c>
      <c r="U145" s="182">
        <f>SUM(U138:U144)</f>
        <v>0</v>
      </c>
      <c r="V145" s="183">
        <f>SUM(V138:V144)</f>
        <v>0</v>
      </c>
      <c r="W145" s="164" t="str">
        <f t="shared" si="63"/>
        <v/>
      </c>
      <c r="X145" s="183">
        <f>SUM(X138:X144)</f>
        <v>0</v>
      </c>
      <c r="Y145" s="183">
        <f>SUM(Y138:Y144)</f>
        <v>0</v>
      </c>
      <c r="Z145" s="183">
        <f>SUM(Z138:Z144)</f>
        <v>0</v>
      </c>
      <c r="AA145" s="183">
        <f>SUM(AA138:AA144)</f>
        <v>0</v>
      </c>
    </row>
    <row r="146" spans="1:27" ht="20.100000000000001" hidden="1" customHeight="1">
      <c r="A146" s="157">
        <v>200112</v>
      </c>
      <c r="B146" s="175" t="s">
        <v>245</v>
      </c>
      <c r="C146" s="429"/>
      <c r="D146" s="139">
        <v>3.65</v>
      </c>
      <c r="E146" s="139"/>
      <c r="F146" s="189"/>
      <c r="G146" s="159"/>
      <c r="H146" s="438">
        <f t="shared" ref="H146:H149" si="64">D146*G146</f>
        <v>0</v>
      </c>
      <c r="I146" s="160"/>
      <c r="J146" s="161" t="str">
        <f t="array" ref="J146">IF(ISERROR(G146/I146),"",G146/I146)</f>
        <v/>
      </c>
      <c r="K146" s="438">
        <f t="array" ref="K146">IF(ISERROR(G146/L146),"",G146/L146)</f>
        <v>0</v>
      </c>
      <c r="L146" s="160">
        <v>5</v>
      </c>
      <c r="M146" s="140">
        <f t="shared" ref="M146:M149" si="65">IF(ISERROR(I146-K146),"",I146-K146)</f>
        <v>0</v>
      </c>
      <c r="N146" s="161">
        <f t="shared" ref="N146:N149" si="66">SUM(O146:U146)</f>
        <v>0</v>
      </c>
      <c r="O146" s="430"/>
      <c r="P146" s="430"/>
      <c r="Q146" s="430"/>
      <c r="R146" s="430"/>
      <c r="S146" s="430"/>
      <c r="T146" s="430"/>
      <c r="U146" s="430"/>
      <c r="V146" s="163">
        <f t="shared" ref="V146:V149" si="67">SUM(X146:AA146)</f>
        <v>0</v>
      </c>
      <c r="W146" s="164" t="str">
        <f t="shared" si="63"/>
        <v/>
      </c>
      <c r="X146" s="163"/>
      <c r="Y146" s="163"/>
      <c r="Z146" s="163"/>
      <c r="AA146" s="163"/>
    </row>
    <row r="147" spans="1:27" ht="20.100000000000001" hidden="1" customHeight="1">
      <c r="A147" s="157">
        <v>200116</v>
      </c>
      <c r="B147" s="175" t="s">
        <v>246</v>
      </c>
      <c r="C147" s="429"/>
      <c r="D147" s="139">
        <v>6.58</v>
      </c>
      <c r="E147" s="139"/>
      <c r="F147" s="158"/>
      <c r="G147" s="159"/>
      <c r="H147" s="438">
        <f t="shared" si="64"/>
        <v>0</v>
      </c>
      <c r="I147" s="160"/>
      <c r="J147" s="161" t="str">
        <f t="array" ref="J147">IF(ISERROR(G147/I147),"",G147/I147)</f>
        <v/>
      </c>
      <c r="K147" s="162">
        <f t="array" ref="K147">IF(ISERROR(G147/L147),"",G147/L147)</f>
        <v>0</v>
      </c>
      <c r="L147" s="160">
        <v>5</v>
      </c>
      <c r="M147" s="140">
        <f t="shared" si="65"/>
        <v>0</v>
      </c>
      <c r="N147" s="161">
        <f t="shared" si="66"/>
        <v>0</v>
      </c>
      <c r="O147" s="430"/>
      <c r="P147" s="430"/>
      <c r="Q147" s="430"/>
      <c r="R147" s="430"/>
      <c r="S147" s="430"/>
      <c r="T147" s="430"/>
      <c r="U147" s="430"/>
      <c r="V147" s="163">
        <f t="shared" si="67"/>
        <v>0</v>
      </c>
      <c r="W147" s="164" t="str">
        <f t="shared" si="63"/>
        <v/>
      </c>
      <c r="X147" s="163"/>
      <c r="Y147" s="163"/>
      <c r="Z147" s="163"/>
      <c r="AA147" s="163"/>
    </row>
    <row r="148" spans="1:27" ht="20.100000000000001" hidden="1" customHeight="1">
      <c r="A148" s="157">
        <v>200120</v>
      </c>
      <c r="B148" s="175" t="s">
        <v>247</v>
      </c>
      <c r="C148" s="429"/>
      <c r="D148" s="139">
        <v>7.8</v>
      </c>
      <c r="E148" s="139"/>
      <c r="F148" s="158"/>
      <c r="G148" s="159"/>
      <c r="H148" s="438">
        <f t="shared" si="64"/>
        <v>0</v>
      </c>
      <c r="I148" s="160"/>
      <c r="J148" s="161" t="str">
        <f t="array" ref="J148">IF(ISERROR(G148/I148),"",G148/I148)</f>
        <v/>
      </c>
      <c r="K148" s="162">
        <f t="array" ref="K148">IF(ISERROR(G148/L148),"",G148/L148)</f>
        <v>0</v>
      </c>
      <c r="L148" s="160">
        <v>4.5999999999999996</v>
      </c>
      <c r="M148" s="140">
        <f t="shared" si="65"/>
        <v>0</v>
      </c>
      <c r="N148" s="161">
        <f t="shared" si="66"/>
        <v>0</v>
      </c>
      <c r="O148" s="430"/>
      <c r="P148" s="430"/>
      <c r="Q148" s="430"/>
      <c r="R148" s="430"/>
      <c r="S148" s="430"/>
      <c r="T148" s="430"/>
      <c r="U148" s="430"/>
      <c r="V148" s="163">
        <f t="shared" si="67"/>
        <v>0</v>
      </c>
      <c r="W148" s="164" t="str">
        <f t="shared" si="63"/>
        <v/>
      </c>
      <c r="X148" s="163"/>
      <c r="Y148" s="163"/>
      <c r="Z148" s="163"/>
      <c r="AA148" s="163"/>
    </row>
    <row r="149" spans="1:27" ht="20.100000000000001" hidden="1" customHeight="1">
      <c r="A149" s="157">
        <v>200528</v>
      </c>
      <c r="B149" s="175" t="s">
        <v>248</v>
      </c>
      <c r="C149" s="429"/>
      <c r="D149" s="139">
        <v>4.4000000000000004</v>
      </c>
      <c r="E149" s="139"/>
      <c r="F149" s="158"/>
      <c r="G149" s="159"/>
      <c r="H149" s="438">
        <f t="shared" si="64"/>
        <v>0</v>
      </c>
      <c r="I149" s="160"/>
      <c r="J149" s="161" t="str">
        <f t="array" ref="J149">IF(ISERROR(G149/I149),"",G149/I149)</f>
        <v/>
      </c>
      <c r="K149" s="162">
        <f t="array" ref="K149">IF(ISERROR(G149/L149),"",G149/L149)</f>
        <v>0</v>
      </c>
      <c r="L149" s="160">
        <v>5.8</v>
      </c>
      <c r="M149" s="140">
        <f t="shared" si="65"/>
        <v>0</v>
      </c>
      <c r="N149" s="161">
        <f t="shared" si="66"/>
        <v>0</v>
      </c>
      <c r="O149" s="430"/>
      <c r="P149" s="430"/>
      <c r="Q149" s="430"/>
      <c r="R149" s="430"/>
      <c r="S149" s="430"/>
      <c r="T149" s="430"/>
      <c r="U149" s="430"/>
      <c r="V149" s="163">
        <f t="shared" si="67"/>
        <v>0</v>
      </c>
      <c r="W149" s="164" t="str">
        <f t="shared" si="63"/>
        <v/>
      </c>
      <c r="X149" s="163"/>
      <c r="Y149" s="163"/>
      <c r="Z149" s="163"/>
      <c r="AA149" s="163"/>
    </row>
    <row r="150" spans="1:27" ht="20.100000000000001" hidden="1" customHeight="1">
      <c r="A150" s="157">
        <v>201062</v>
      </c>
      <c r="B150" s="158" t="s">
        <v>379</v>
      </c>
      <c r="C150" s="233"/>
      <c r="D150" s="139"/>
      <c r="E150" s="139"/>
      <c r="F150" s="158"/>
      <c r="G150" s="159"/>
      <c r="H150" s="438"/>
      <c r="I150" s="160"/>
      <c r="J150" s="161"/>
      <c r="K150" s="162"/>
      <c r="L150" s="160">
        <v>6</v>
      </c>
      <c r="M150" s="140"/>
      <c r="N150" s="161"/>
      <c r="O150" s="430"/>
      <c r="P150" s="430"/>
      <c r="Q150" s="430"/>
      <c r="R150" s="430"/>
      <c r="S150" s="430"/>
      <c r="T150" s="430"/>
      <c r="U150" s="430"/>
      <c r="V150" s="163"/>
      <c r="W150" s="164"/>
      <c r="X150" s="163"/>
      <c r="Y150" s="163"/>
      <c r="Z150" s="163"/>
      <c r="AA150" s="163"/>
    </row>
    <row r="151" spans="1:27" ht="20.100000000000001" hidden="1" customHeight="1">
      <c r="A151" s="190">
        <v>200298</v>
      </c>
      <c r="B151" s="429" t="s">
        <v>249</v>
      </c>
      <c r="C151" s="429" t="s">
        <v>186</v>
      </c>
      <c r="D151" s="139">
        <v>6.04</v>
      </c>
      <c r="E151" s="139"/>
      <c r="F151" s="158"/>
      <c r="G151" s="159"/>
      <c r="H151" s="438">
        <f t="shared" ref="H151:H154" si="68">D151*G151</f>
        <v>0</v>
      </c>
      <c r="I151" s="160"/>
      <c r="J151" s="161" t="str">
        <f t="array" ref="J151">IF(ISERROR(G151/I151),"",G151/I151)</f>
        <v/>
      </c>
      <c r="K151" s="162">
        <f t="array" ref="K151">IF(ISERROR(G151/L151),"",G151/L151)</f>
        <v>0</v>
      </c>
      <c r="L151" s="160">
        <v>6</v>
      </c>
      <c r="M151" s="140">
        <f t="shared" ref="M151:M152" si="69">IF(ISERROR(I151-K151),"",I151-K151)</f>
        <v>0</v>
      </c>
      <c r="N151" s="161">
        <f t="shared" ref="N151:N152" si="70">SUM(O151:U151)</f>
        <v>0</v>
      </c>
      <c r="O151" s="430"/>
      <c r="P151" s="430"/>
      <c r="Q151" s="430"/>
      <c r="R151" s="430"/>
      <c r="S151" s="430"/>
      <c r="T151" s="430"/>
      <c r="U151" s="430"/>
      <c r="V151" s="163">
        <f t="shared" ref="V151:V152" si="71">SUM(X151:AA151)</f>
        <v>0</v>
      </c>
      <c r="W151" s="164" t="str">
        <f t="shared" ref="W151:W152" si="72">IF(ISERROR(V151/G151),"",V151/G151)</f>
        <v/>
      </c>
      <c r="X151" s="163"/>
      <c r="Y151" s="163"/>
      <c r="Z151" s="163"/>
      <c r="AA151" s="163"/>
    </row>
    <row r="152" spans="1:27" ht="20.100000000000001" hidden="1" customHeight="1">
      <c r="A152" s="190">
        <v>200299</v>
      </c>
      <c r="B152" s="429" t="s">
        <v>249</v>
      </c>
      <c r="C152" s="429" t="s">
        <v>193</v>
      </c>
      <c r="D152" s="139">
        <v>6.04</v>
      </c>
      <c r="E152" s="139"/>
      <c r="F152" s="158"/>
      <c r="G152" s="159"/>
      <c r="H152" s="438">
        <f t="shared" si="68"/>
        <v>0</v>
      </c>
      <c r="I152" s="160"/>
      <c r="J152" s="161" t="str">
        <f t="array" ref="J152">IF(ISERROR(G152/I152),"",G152/I152)</f>
        <v/>
      </c>
      <c r="K152" s="162">
        <f t="array" ref="K152">IF(ISERROR(G152/L152),"",G152/L152)</f>
        <v>0</v>
      </c>
      <c r="L152" s="160">
        <v>6</v>
      </c>
      <c r="M152" s="140">
        <f t="shared" si="69"/>
        <v>0</v>
      </c>
      <c r="N152" s="161">
        <f t="shared" si="70"/>
        <v>0</v>
      </c>
      <c r="O152" s="430"/>
      <c r="P152" s="430"/>
      <c r="Q152" s="430"/>
      <c r="R152" s="430"/>
      <c r="S152" s="430"/>
      <c r="T152" s="430"/>
      <c r="U152" s="430"/>
      <c r="V152" s="163">
        <f t="shared" si="71"/>
        <v>0</v>
      </c>
      <c r="W152" s="164" t="str">
        <f t="shared" si="72"/>
        <v/>
      </c>
      <c r="X152" s="163"/>
      <c r="Y152" s="163"/>
      <c r="Z152" s="163"/>
      <c r="AA152" s="163"/>
    </row>
    <row r="153" spans="1:27" ht="20.100000000000001" hidden="1" customHeight="1">
      <c r="A153" s="190">
        <v>201492</v>
      </c>
      <c r="B153" s="429" t="s">
        <v>479</v>
      </c>
      <c r="C153" s="429" t="s">
        <v>186</v>
      </c>
      <c r="D153" s="139">
        <v>6</v>
      </c>
      <c r="E153" s="139"/>
      <c r="F153" s="158"/>
      <c r="G153" s="159"/>
      <c r="H153" s="441">
        <f t="shared" si="68"/>
        <v>0</v>
      </c>
      <c r="I153" s="160"/>
      <c r="J153" s="161"/>
      <c r="K153" s="162"/>
      <c r="L153" s="160"/>
      <c r="M153" s="140"/>
      <c r="N153" s="161"/>
      <c r="O153" s="430"/>
      <c r="P153" s="430"/>
      <c r="Q153" s="430"/>
      <c r="R153" s="430"/>
      <c r="S153" s="430"/>
      <c r="T153" s="430"/>
      <c r="U153" s="430"/>
      <c r="V153" s="163"/>
      <c r="W153" s="164"/>
      <c r="X153" s="163"/>
      <c r="Y153" s="163"/>
      <c r="Z153" s="163"/>
      <c r="AA153" s="163"/>
    </row>
    <row r="154" spans="1:27" ht="20.100000000000001" customHeight="1">
      <c r="A154" s="190">
        <v>201491</v>
      </c>
      <c r="B154" s="429" t="s">
        <v>479</v>
      </c>
      <c r="C154" s="429" t="s">
        <v>60</v>
      </c>
      <c r="D154" s="139">
        <v>6</v>
      </c>
      <c r="E154" s="139"/>
      <c r="F154" s="158">
        <v>42619</v>
      </c>
      <c r="G154" s="159">
        <f>82</f>
        <v>82</v>
      </c>
      <c r="H154" s="441">
        <f t="shared" si="68"/>
        <v>492</v>
      </c>
      <c r="I154" s="160">
        <f>5*5</f>
        <v>25</v>
      </c>
      <c r="J154" s="161"/>
      <c r="K154" s="162"/>
      <c r="L154" s="160"/>
      <c r="M154" s="140"/>
      <c r="N154" s="161"/>
      <c r="O154" s="430"/>
      <c r="P154" s="430"/>
      <c r="Q154" s="430"/>
      <c r="R154" s="430"/>
      <c r="S154" s="430"/>
      <c r="T154" s="430"/>
      <c r="U154" s="430"/>
      <c r="V154" s="163"/>
      <c r="W154" s="164"/>
      <c r="X154" s="163"/>
      <c r="Y154" s="163"/>
      <c r="Z154" s="163"/>
      <c r="AA154" s="163"/>
    </row>
    <row r="155" spans="1:27" ht="20.100000000000001" hidden="1" customHeight="1">
      <c r="A155" s="190">
        <v>201067</v>
      </c>
      <c r="B155" s="439" t="s">
        <v>368</v>
      </c>
      <c r="C155" s="233" t="s">
        <v>396</v>
      </c>
      <c r="D155" s="139"/>
      <c r="E155" s="139"/>
      <c r="F155" s="158"/>
      <c r="G155" s="159"/>
      <c r="H155" s="438"/>
      <c r="I155" s="160"/>
      <c r="J155" s="161"/>
      <c r="K155" s="162"/>
      <c r="L155" s="160"/>
      <c r="M155" s="140"/>
      <c r="N155" s="161"/>
      <c r="O155" s="430"/>
      <c r="P155" s="430"/>
      <c r="Q155" s="430"/>
      <c r="R155" s="430"/>
      <c r="S155" s="430"/>
      <c r="T155" s="430"/>
      <c r="U155" s="430"/>
      <c r="V155" s="163"/>
      <c r="W155" s="164"/>
      <c r="X155" s="163"/>
      <c r="Y155" s="163"/>
      <c r="Z155" s="163"/>
      <c r="AA155" s="163"/>
    </row>
    <row r="156" spans="1:27" ht="20.100000000000001" hidden="1" customHeight="1">
      <c r="A156" s="157">
        <v>200539</v>
      </c>
      <c r="B156" s="431" t="s">
        <v>250</v>
      </c>
      <c r="C156" s="157"/>
      <c r="D156" s="139">
        <v>7.3</v>
      </c>
      <c r="E156" s="139"/>
      <c r="F156" s="158"/>
      <c r="G156" s="159"/>
      <c r="H156" s="438">
        <f t="shared" ref="H156:H157" si="73">D156*G156</f>
        <v>0</v>
      </c>
      <c r="I156" s="160"/>
      <c r="J156" s="161" t="str">
        <f t="array" ref="J156">IF(ISERROR(G156/I156),"",G156/I156)</f>
        <v/>
      </c>
      <c r="K156" s="162" t="str">
        <f t="array" ref="K156">IF(ISERROR(G156/L156),"",G156/L156)</f>
        <v/>
      </c>
      <c r="L156" s="160"/>
      <c r="M156" s="140" t="str">
        <f t="shared" ref="M156" si="74">IF(ISERROR(I156-K156),"",I156-K156)</f>
        <v/>
      </c>
      <c r="N156" s="161">
        <f t="shared" ref="N156:N157" si="75">SUM(O156:U156)</f>
        <v>0</v>
      </c>
      <c r="O156" s="430"/>
      <c r="P156" s="430"/>
      <c r="Q156" s="430"/>
      <c r="R156" s="430"/>
      <c r="S156" s="430"/>
      <c r="T156" s="430"/>
      <c r="U156" s="430"/>
      <c r="V156" s="163">
        <f t="shared" ref="V156:V157" si="76">SUM(X156:AA156)</f>
        <v>0</v>
      </c>
      <c r="W156" s="164" t="str">
        <f t="shared" ref="W156:W157" si="77">IF(ISERROR(V156/G156),"",V156/G156)</f>
        <v/>
      </c>
      <c r="X156" s="163"/>
      <c r="Y156" s="163"/>
      <c r="Z156" s="163"/>
      <c r="AA156" s="163"/>
    </row>
    <row r="157" spans="1:27" ht="20.100000000000001" hidden="1" customHeight="1">
      <c r="A157" s="157">
        <v>200948</v>
      </c>
      <c r="B157" s="431" t="s">
        <v>251</v>
      </c>
      <c r="C157" s="157"/>
      <c r="D157" s="139">
        <f>78*120/1000</f>
        <v>9.36</v>
      </c>
      <c r="E157" s="139"/>
      <c r="F157" s="158"/>
      <c r="G157" s="159"/>
      <c r="H157" s="438">
        <f t="shared" si="73"/>
        <v>0</v>
      </c>
      <c r="I157" s="160"/>
      <c r="J157" s="161" t="str">
        <f t="array" ref="J157">IF(ISERROR(G157/I157),"",G157/I157)</f>
        <v/>
      </c>
      <c r="K157" s="162" t="str">
        <f t="array" ref="K157">IF(ISERROR(G157/L157),"",G157/L157)</f>
        <v/>
      </c>
      <c r="L157" s="160"/>
      <c r="M157" s="140"/>
      <c r="N157" s="161">
        <f t="shared" si="75"/>
        <v>0</v>
      </c>
      <c r="O157" s="430"/>
      <c r="P157" s="430"/>
      <c r="Q157" s="430"/>
      <c r="R157" s="430"/>
      <c r="S157" s="430"/>
      <c r="T157" s="430"/>
      <c r="U157" s="430"/>
      <c r="V157" s="163">
        <f t="shared" si="76"/>
        <v>0</v>
      </c>
      <c r="W157" s="164" t="str">
        <f t="shared" si="77"/>
        <v/>
      </c>
      <c r="X157" s="163"/>
      <c r="Y157" s="163"/>
      <c r="Z157" s="163"/>
      <c r="AA157" s="163"/>
    </row>
    <row r="158" spans="1:27" ht="20.100000000000001" hidden="1" customHeight="1">
      <c r="A158" s="157">
        <v>201012</v>
      </c>
      <c r="B158" s="253" t="s">
        <v>397</v>
      </c>
      <c r="C158" s="157"/>
      <c r="D158" s="139"/>
      <c r="E158" s="139"/>
      <c r="F158" s="158"/>
      <c r="G158" s="159"/>
      <c r="H158" s="438"/>
      <c r="I158" s="160"/>
      <c r="J158" s="161"/>
      <c r="K158" s="162"/>
      <c r="L158" s="160"/>
      <c r="M158" s="140"/>
      <c r="N158" s="161"/>
      <c r="O158" s="430"/>
      <c r="P158" s="430"/>
      <c r="Q158" s="430"/>
      <c r="R158" s="430"/>
      <c r="S158" s="430"/>
      <c r="T158" s="430"/>
      <c r="U158" s="430"/>
      <c r="V158" s="163"/>
      <c r="W158" s="164"/>
      <c r="X158" s="163"/>
      <c r="Y158" s="163"/>
      <c r="Z158" s="163"/>
      <c r="AA158" s="163"/>
    </row>
    <row r="159" spans="1:27" ht="20.100000000000001" hidden="1" customHeight="1">
      <c r="A159" s="157">
        <v>201010</v>
      </c>
      <c r="B159" s="431" t="s">
        <v>252</v>
      </c>
      <c r="C159" s="157"/>
      <c r="D159" s="139">
        <v>4.5</v>
      </c>
      <c r="E159" s="139"/>
      <c r="F159" s="158"/>
      <c r="G159" s="159"/>
      <c r="H159" s="438"/>
      <c r="I159" s="160"/>
      <c r="J159" s="161"/>
      <c r="K159" s="162"/>
      <c r="L159" s="160"/>
      <c r="M159" s="140"/>
      <c r="N159" s="161"/>
      <c r="O159" s="430"/>
      <c r="P159" s="430"/>
      <c r="Q159" s="430"/>
      <c r="R159" s="430"/>
      <c r="S159" s="430"/>
      <c r="T159" s="430"/>
      <c r="U159" s="430"/>
      <c r="V159" s="163"/>
      <c r="W159" s="164"/>
      <c r="X159" s="163"/>
      <c r="Y159" s="163"/>
      <c r="Z159" s="163"/>
      <c r="AA159" s="163"/>
    </row>
    <row r="160" spans="1:27" ht="20.100000000000001" hidden="1" customHeight="1">
      <c r="A160" s="157">
        <v>201011</v>
      </c>
      <c r="B160" s="431" t="s">
        <v>253</v>
      </c>
      <c r="C160" s="157"/>
      <c r="D160" s="139">
        <v>4.5</v>
      </c>
      <c r="E160" s="139"/>
      <c r="F160" s="158"/>
      <c r="G160" s="159"/>
      <c r="H160" s="438"/>
      <c r="I160" s="160"/>
      <c r="J160" s="161"/>
      <c r="K160" s="162"/>
      <c r="L160" s="160"/>
      <c r="M160" s="140"/>
      <c r="N160" s="161"/>
      <c r="O160" s="430"/>
      <c r="P160" s="430"/>
      <c r="Q160" s="430"/>
      <c r="R160" s="430"/>
      <c r="S160" s="430"/>
      <c r="T160" s="430"/>
      <c r="U160" s="430"/>
      <c r="V160" s="163"/>
      <c r="W160" s="164"/>
      <c r="X160" s="163"/>
      <c r="Y160" s="163"/>
      <c r="Z160" s="163"/>
      <c r="AA160" s="163"/>
    </row>
    <row r="161" spans="1:27" ht="20.100000000000001" hidden="1" customHeight="1">
      <c r="A161" s="344"/>
      <c r="B161" s="346" t="s">
        <v>472</v>
      </c>
      <c r="C161" s="157"/>
      <c r="D161" s="139">
        <v>5.03</v>
      </c>
      <c r="E161" s="139"/>
      <c r="F161" s="158"/>
      <c r="G161" s="159"/>
      <c r="H161" s="438"/>
      <c r="I161" s="160"/>
      <c r="J161" s="161"/>
      <c r="K161" s="162"/>
      <c r="L161" s="160"/>
      <c r="M161" s="140"/>
      <c r="N161" s="161"/>
      <c r="O161" s="430"/>
      <c r="P161" s="430"/>
      <c r="Q161" s="430"/>
      <c r="R161" s="430"/>
      <c r="S161" s="430"/>
      <c r="T161" s="430"/>
      <c r="U161" s="430"/>
      <c r="V161" s="163"/>
      <c r="W161" s="164"/>
      <c r="X161" s="163"/>
      <c r="Y161" s="163"/>
      <c r="Z161" s="163"/>
      <c r="AA161" s="163"/>
    </row>
    <row r="162" spans="1:27" ht="20.100000000000001" customHeight="1">
      <c r="A162" s="465" t="s">
        <v>254</v>
      </c>
      <c r="B162" s="466"/>
      <c r="C162" s="436" t="s">
        <v>209</v>
      </c>
      <c r="D162" s="177"/>
      <c r="E162" s="177"/>
      <c r="F162" s="178"/>
      <c r="G162" s="179">
        <f>SUM(G146:G160)</f>
        <v>82</v>
      </c>
      <c r="H162" s="180">
        <f>SUM(H146:H157)</f>
        <v>492</v>
      </c>
      <c r="I162" s="180">
        <f>SUM(I146:I160)</f>
        <v>25</v>
      </c>
      <c r="J162" s="161">
        <f t="array" ref="J162">IF(ISERROR(G162/I162),"",G162/I162)</f>
        <v>3.28</v>
      </c>
      <c r="K162" s="180">
        <f t="shared" ref="K162:AA162" si="78">SUM(K146:K157)</f>
        <v>0</v>
      </c>
      <c r="L162" s="181"/>
      <c r="M162" s="185">
        <f t="shared" si="78"/>
        <v>0</v>
      </c>
      <c r="N162" s="180">
        <f t="shared" si="78"/>
        <v>0</v>
      </c>
      <c r="O162" s="182">
        <f t="shared" si="78"/>
        <v>0</v>
      </c>
      <c r="P162" s="182">
        <f t="shared" si="78"/>
        <v>0</v>
      </c>
      <c r="Q162" s="182">
        <f t="shared" si="78"/>
        <v>0</v>
      </c>
      <c r="R162" s="182">
        <f t="shared" si="78"/>
        <v>0</v>
      </c>
      <c r="S162" s="182">
        <f t="shared" si="78"/>
        <v>0</v>
      </c>
      <c r="T162" s="182">
        <f t="shared" si="78"/>
        <v>0</v>
      </c>
      <c r="U162" s="182">
        <f t="shared" si="78"/>
        <v>0</v>
      </c>
      <c r="V162" s="183">
        <f t="shared" si="78"/>
        <v>0</v>
      </c>
      <c r="W162" s="164">
        <f>IF(ISERROR(V162/G162),"",V162/G162)</f>
        <v>0</v>
      </c>
      <c r="X162" s="183">
        <f t="shared" si="78"/>
        <v>0</v>
      </c>
      <c r="Y162" s="183">
        <f t="shared" si="78"/>
        <v>0</v>
      </c>
      <c r="Z162" s="183">
        <f t="shared" si="78"/>
        <v>0</v>
      </c>
      <c r="AA162" s="183">
        <f t="shared" si="78"/>
        <v>0</v>
      </c>
    </row>
    <row r="163" spans="1:27" ht="20.100000000000001" customHeight="1">
      <c r="A163" s="467" t="s">
        <v>256</v>
      </c>
      <c r="B163" s="468"/>
      <c r="C163" s="468"/>
      <c r="D163" s="468"/>
      <c r="E163" s="468"/>
      <c r="F163" s="469"/>
      <c r="G163" s="191">
        <f>SUM(G28,G86,G121,G137,G145,G162)</f>
        <v>686</v>
      </c>
      <c r="H163" s="191">
        <f t="shared" ref="H163:I163" si="79">SUM(H28,H86,H121,H137,H145,H162)</f>
        <v>3566.36</v>
      </c>
      <c r="I163" s="191">
        <f t="shared" si="79"/>
        <v>50</v>
      </c>
      <c r="J163" s="192">
        <f t="array" ref="J163">IF(ISERROR(G163/I163),"",G163/I163)</f>
        <v>13.72</v>
      </c>
      <c r="K163" s="191">
        <f t="shared" ref="K163" si="80">SUM(K28,K86,K121,K137,K145,K162)</f>
        <v>26.260869565217391</v>
      </c>
      <c r="L163" s="192">
        <f>IF(ISERROR(G163/K163),"",G163/K163)</f>
        <v>26.122516556291391</v>
      </c>
      <c r="M163" s="191">
        <f t="shared" ref="M163:AA163" si="81">SUM(M28,M86,M121,M137,M145,M162)</f>
        <v>-1.2608695652173907</v>
      </c>
      <c r="N163" s="191">
        <f t="shared" si="81"/>
        <v>0</v>
      </c>
      <c r="O163" s="191">
        <f t="shared" si="81"/>
        <v>0</v>
      </c>
      <c r="P163" s="191">
        <f t="shared" si="81"/>
        <v>0</v>
      </c>
      <c r="Q163" s="191">
        <f t="shared" si="81"/>
        <v>0</v>
      </c>
      <c r="R163" s="191">
        <f t="shared" si="81"/>
        <v>0</v>
      </c>
      <c r="S163" s="191">
        <f t="shared" si="81"/>
        <v>0</v>
      </c>
      <c r="T163" s="191">
        <f t="shared" si="81"/>
        <v>0</v>
      </c>
      <c r="U163" s="191">
        <f t="shared" si="81"/>
        <v>0</v>
      </c>
      <c r="V163" s="191">
        <f t="shared" si="81"/>
        <v>0</v>
      </c>
      <c r="W163" s="191">
        <f t="shared" si="81"/>
        <v>0</v>
      </c>
      <c r="X163" s="191">
        <f t="shared" si="81"/>
        <v>0</v>
      </c>
      <c r="Y163" s="191">
        <f t="shared" si="81"/>
        <v>0</v>
      </c>
      <c r="Z163" s="191">
        <f t="shared" si="81"/>
        <v>0</v>
      </c>
      <c r="AA163" s="191">
        <f t="shared" si="81"/>
        <v>0</v>
      </c>
    </row>
    <row r="164" spans="1:27" ht="20.100000000000001" customHeight="1">
      <c r="A164" s="470" t="s">
        <v>257</v>
      </c>
      <c r="B164" s="435" t="s">
        <v>258</v>
      </c>
      <c r="C164" s="473" t="s">
        <v>259</v>
      </c>
      <c r="D164" s="474"/>
      <c r="E164" s="475" t="s">
        <v>260</v>
      </c>
      <c r="F164" s="475"/>
      <c r="G164" s="478" t="s">
        <v>261</v>
      </c>
      <c r="H164" s="478"/>
      <c r="I164" s="475" t="s">
        <v>262</v>
      </c>
      <c r="J164" s="475"/>
      <c r="K164" s="475" t="s">
        <v>263</v>
      </c>
      <c r="L164" s="475"/>
      <c r="M164" s="475" t="s">
        <v>264</v>
      </c>
      <c r="N164" s="475"/>
      <c r="O164" s="475" t="s">
        <v>265</v>
      </c>
      <c r="P164" s="478" t="s">
        <v>266</v>
      </c>
      <c r="Q164" s="478"/>
      <c r="R164" s="478" t="s">
        <v>263</v>
      </c>
      <c r="S164" s="478"/>
      <c r="T164" s="478" t="s">
        <v>267</v>
      </c>
      <c r="U164" s="478"/>
      <c r="V164" s="478" t="s">
        <v>268</v>
      </c>
      <c r="W164" s="478"/>
      <c r="X164" s="478" t="s">
        <v>263</v>
      </c>
      <c r="Y164" s="478"/>
      <c r="Z164" s="478" t="s">
        <v>267</v>
      </c>
      <c r="AA164" s="478"/>
    </row>
    <row r="165" spans="1:27" ht="20.100000000000001" customHeight="1">
      <c r="A165" s="471"/>
      <c r="B165" s="435" t="s">
        <v>269</v>
      </c>
      <c r="C165" s="473">
        <v>1</v>
      </c>
      <c r="D165" s="474"/>
      <c r="E165" s="477">
        <f>C165*11</f>
        <v>11</v>
      </c>
      <c r="F165" s="477"/>
      <c r="G165" s="478">
        <v>1</v>
      </c>
      <c r="H165" s="478"/>
      <c r="I165" s="477">
        <f>G165*11</f>
        <v>11</v>
      </c>
      <c r="J165" s="477"/>
      <c r="K165" s="477">
        <f>E165-I165</f>
        <v>0</v>
      </c>
      <c r="L165" s="477"/>
      <c r="M165" s="479">
        <f>IF(ISERROR(K165/E165),"",K165/E165)</f>
        <v>0</v>
      </c>
      <c r="N165" s="479"/>
      <c r="O165" s="475"/>
      <c r="P165" s="478" t="s">
        <v>208</v>
      </c>
      <c r="Q165" s="478"/>
      <c r="R165" s="480">
        <f>SUM(O28:U28)</f>
        <v>0</v>
      </c>
      <c r="S165" s="480"/>
      <c r="T165" s="481" t="str">
        <f t="array" ref="T165">IF(ISERROR(R165/R172),"",R165/R172)</f>
        <v/>
      </c>
      <c r="U165" s="481"/>
      <c r="V165" s="478" t="s">
        <v>270</v>
      </c>
      <c r="W165" s="478"/>
      <c r="X165" s="482">
        <f>SUM(P27,P85,P120,P136,P144,P160)</f>
        <v>0</v>
      </c>
      <c r="Y165" s="482"/>
      <c r="Z165" s="481" t="str">
        <f t="array" ref="Z165">IF(ISERROR(X165/X172),"",X165/X172)</f>
        <v/>
      </c>
      <c r="AA165" s="481"/>
    </row>
    <row r="166" spans="1:27" ht="20.100000000000001" customHeight="1">
      <c r="A166" s="471"/>
      <c r="B166" s="435" t="s">
        <v>271</v>
      </c>
      <c r="C166" s="473">
        <v>1</v>
      </c>
      <c r="D166" s="474"/>
      <c r="E166" s="477">
        <f>C166*11</f>
        <v>11</v>
      </c>
      <c r="F166" s="477"/>
      <c r="G166" s="478">
        <v>1</v>
      </c>
      <c r="H166" s="478"/>
      <c r="I166" s="477">
        <f>G166*11</f>
        <v>11</v>
      </c>
      <c r="J166" s="477"/>
      <c r="K166" s="477">
        <f>E166-I166</f>
        <v>0</v>
      </c>
      <c r="L166" s="477"/>
      <c r="M166" s="479">
        <f>IF(ISERROR(K166/E166),"",K166/E166)</f>
        <v>0</v>
      </c>
      <c r="N166" s="479"/>
      <c r="O166" s="475"/>
      <c r="P166" s="478" t="s">
        <v>223</v>
      </c>
      <c r="Q166" s="478"/>
      <c r="R166" s="480">
        <f>SUM(O86:U86)</f>
        <v>0</v>
      </c>
      <c r="S166" s="480"/>
      <c r="T166" s="481" t="str">
        <f>IF(ISERROR(R166/R172),"",R166/R172)</f>
        <v/>
      </c>
      <c r="U166" s="481"/>
      <c r="V166" s="478" t="s">
        <v>272</v>
      </c>
      <c r="W166" s="478"/>
      <c r="X166" s="482">
        <f>SUM(P28,P86,P121,P137,P145,P162)</f>
        <v>0</v>
      </c>
      <c r="Y166" s="482"/>
      <c r="Z166" s="481" t="str">
        <f>IF(ISERROR(X166/X172),"",X166/X172)</f>
        <v/>
      </c>
      <c r="AA166" s="481"/>
    </row>
    <row r="167" spans="1:27" ht="20.100000000000001" customHeight="1">
      <c r="A167" s="471"/>
      <c r="B167" s="435" t="s">
        <v>273</v>
      </c>
      <c r="C167" s="473">
        <v>1</v>
      </c>
      <c r="D167" s="474"/>
      <c r="E167" s="477">
        <f>C167*8</f>
        <v>8</v>
      </c>
      <c r="F167" s="477"/>
      <c r="G167" s="478">
        <v>1</v>
      </c>
      <c r="H167" s="478"/>
      <c r="I167" s="477">
        <f>G167*8</f>
        <v>8</v>
      </c>
      <c r="J167" s="477"/>
      <c r="K167" s="477">
        <f>E167-I167</f>
        <v>0</v>
      </c>
      <c r="L167" s="477"/>
      <c r="M167" s="479">
        <f>IF(ISERROR(K167/E167),"",K167/E167)</f>
        <v>0</v>
      </c>
      <c r="N167" s="479"/>
      <c r="O167" s="475"/>
      <c r="P167" s="478" t="s">
        <v>234</v>
      </c>
      <c r="Q167" s="478"/>
      <c r="R167" s="480">
        <f>SUM(O121:U121)</f>
        <v>0</v>
      </c>
      <c r="S167" s="480"/>
      <c r="T167" s="481" t="str">
        <f>IF(ISERROR(R167/R172),"",R167/R172)</f>
        <v/>
      </c>
      <c r="U167" s="481"/>
      <c r="V167" s="478" t="s">
        <v>274</v>
      </c>
      <c r="W167" s="478"/>
      <c r="X167" s="482">
        <f>SUM(P29,P87,P122,P138,P146,P163)</f>
        <v>0</v>
      </c>
      <c r="Y167" s="482"/>
      <c r="Z167" s="481" t="str">
        <f>IF(ISERROR(X167/X172),"",X167/X172)</f>
        <v/>
      </c>
      <c r="AA167" s="481"/>
    </row>
    <row r="168" spans="1:27" ht="20.100000000000001" customHeight="1">
      <c r="A168" s="471"/>
      <c r="B168" s="435" t="s">
        <v>275</v>
      </c>
      <c r="C168" s="473">
        <v>1</v>
      </c>
      <c r="D168" s="474"/>
      <c r="E168" s="477">
        <f>C168*11</f>
        <v>11</v>
      </c>
      <c r="F168" s="477"/>
      <c r="G168" s="478">
        <v>1</v>
      </c>
      <c r="H168" s="478"/>
      <c r="I168" s="477">
        <f>G168*11</f>
        <v>11</v>
      </c>
      <c r="J168" s="477"/>
      <c r="K168" s="477">
        <f>E168-I168</f>
        <v>0</v>
      </c>
      <c r="L168" s="477"/>
      <c r="M168" s="479">
        <f>IF(ISERROR(K168/E168),"",K168/E168)</f>
        <v>0</v>
      </c>
      <c r="N168" s="479"/>
      <c r="O168" s="475"/>
      <c r="P168" s="478" t="s">
        <v>241</v>
      </c>
      <c r="Q168" s="478"/>
      <c r="R168" s="480">
        <f>SUM(O137:U137)</f>
        <v>0</v>
      </c>
      <c r="S168" s="480"/>
      <c r="T168" s="481" t="str">
        <f>IF(ISERROR(R168/R172),"",R168/R172)</f>
        <v/>
      </c>
      <c r="U168" s="481"/>
      <c r="V168" s="478" t="s">
        <v>276</v>
      </c>
      <c r="W168" s="478"/>
      <c r="X168" s="482">
        <f>SUM(P31,P88,P123,P139,P147,P164)</f>
        <v>0</v>
      </c>
      <c r="Y168" s="482"/>
      <c r="Z168" s="481" t="str">
        <f>IF(ISERROR(X168/X172),"",X168/X172)</f>
        <v/>
      </c>
      <c r="AA168" s="481"/>
    </row>
    <row r="169" spans="1:27" ht="20.100000000000001" customHeight="1">
      <c r="A169" s="472"/>
      <c r="B169" s="435" t="s">
        <v>277</v>
      </c>
      <c r="C169" s="483">
        <f>SUM(C165:D168)</f>
        <v>4</v>
      </c>
      <c r="D169" s="484"/>
      <c r="E169" s="477">
        <f>SUM(E165:F168)</f>
        <v>41</v>
      </c>
      <c r="F169" s="477"/>
      <c r="G169" s="478">
        <f>SUM(G165:H168)</f>
        <v>4</v>
      </c>
      <c r="H169" s="478"/>
      <c r="I169" s="477">
        <f>SUM(I165:J168)</f>
        <v>41</v>
      </c>
      <c r="J169" s="477"/>
      <c r="K169" s="477">
        <f>SUM(K165:L168)</f>
        <v>0</v>
      </c>
      <c r="L169" s="477"/>
      <c r="M169" s="479">
        <f>IF(ISERROR(K169/E169),"",K169/E169)</f>
        <v>0</v>
      </c>
      <c r="N169" s="479"/>
      <c r="O169" s="475"/>
      <c r="P169" s="478" t="s">
        <v>244</v>
      </c>
      <c r="Q169" s="478"/>
      <c r="R169" s="480">
        <f>SUM(O145:U145)</f>
        <v>0</v>
      </c>
      <c r="S169" s="480"/>
      <c r="T169" s="481" t="str">
        <f>IF(ISERROR(R169/R172),"",R169/R172)</f>
        <v/>
      </c>
      <c r="U169" s="481"/>
      <c r="V169" s="478" t="s">
        <v>278</v>
      </c>
      <c r="W169" s="478"/>
      <c r="X169" s="482">
        <f>SUM(P32,P89,P124,P140,P148,P165)</f>
        <v>0</v>
      </c>
      <c r="Y169" s="482"/>
      <c r="Z169" s="481" t="str">
        <f>IF(ISERROR(X169/X172),"",X169/X172)</f>
        <v/>
      </c>
      <c r="AA169" s="481"/>
    </row>
    <row r="170" spans="1:27" ht="20.100000000000001" customHeight="1">
      <c r="A170" s="228" t="s">
        <v>279</v>
      </c>
      <c r="B170" s="435">
        <f>G163</f>
        <v>686</v>
      </c>
      <c r="C170" s="485" t="s">
        <v>280</v>
      </c>
      <c r="D170" s="486"/>
      <c r="E170" s="478">
        <f>H163</f>
        <v>3566.36</v>
      </c>
      <c r="F170" s="478"/>
      <c r="G170" s="478" t="s">
        <v>281</v>
      </c>
      <c r="H170" s="478"/>
      <c r="I170" s="487">
        <f>L163</f>
        <v>26.122516556291391</v>
      </c>
      <c r="J170" s="487"/>
      <c r="K170" s="475" t="s">
        <v>282</v>
      </c>
      <c r="L170" s="475"/>
      <c r="M170" s="487">
        <f>J163</f>
        <v>13.72</v>
      </c>
      <c r="N170" s="487"/>
      <c r="O170" s="475"/>
      <c r="P170" s="478" t="s">
        <v>254</v>
      </c>
      <c r="Q170" s="478"/>
      <c r="R170" s="480">
        <f>SUM(O162:U162)</f>
        <v>0</v>
      </c>
      <c r="S170" s="480"/>
      <c r="T170" s="481" t="str">
        <f>IF(ISERROR(R170/R172),"",R170/R172)</f>
        <v/>
      </c>
      <c r="U170" s="481"/>
      <c r="V170" s="478" t="s">
        <v>283</v>
      </c>
      <c r="W170" s="478"/>
      <c r="X170" s="482">
        <f>SUM(P33,P90,P125,P141,P149,P166)</f>
        <v>0</v>
      </c>
      <c r="Y170" s="482"/>
      <c r="Z170" s="481" t="str">
        <f>IF(ISERROR(X170/X172),"",X170/X172)</f>
        <v/>
      </c>
      <c r="AA170" s="481"/>
    </row>
    <row r="171" spans="1:27" ht="20.100000000000001" customHeight="1">
      <c r="A171" s="229" t="s">
        <v>284</v>
      </c>
      <c r="B171" s="435">
        <f>I163+C169</f>
        <v>54</v>
      </c>
      <c r="C171" s="488" t="s">
        <v>262</v>
      </c>
      <c r="D171" s="489"/>
      <c r="E171" s="490">
        <f>K163+I169</f>
        <v>67.260869565217391</v>
      </c>
      <c r="F171" s="490"/>
      <c r="G171" s="478" t="s">
        <v>285</v>
      </c>
      <c r="H171" s="478"/>
      <c r="I171" s="487">
        <f>B171-E171</f>
        <v>-13.260869565217391</v>
      </c>
      <c r="J171" s="487"/>
      <c r="K171" s="475" t="s">
        <v>286</v>
      </c>
      <c r="L171" s="475"/>
      <c r="M171" s="479">
        <f>IF(ISERROR(I171/E171),"",I171/E171)</f>
        <v>-0.1971557853910795</v>
      </c>
      <c r="N171" s="479"/>
      <c r="O171" s="475"/>
      <c r="P171" s="478" t="s">
        <v>255</v>
      </c>
      <c r="Q171" s="478"/>
      <c r="R171" s="480"/>
      <c r="S171" s="480"/>
      <c r="T171" s="481" t="str">
        <f>IF(ISERROR(R171/R172),"",R171/R172)</f>
        <v/>
      </c>
      <c r="U171" s="481"/>
      <c r="V171" s="478" t="s">
        <v>275</v>
      </c>
      <c r="W171" s="478"/>
      <c r="X171" s="482"/>
      <c r="Y171" s="482"/>
      <c r="Z171" s="481" t="str">
        <f>IF(ISERROR(X171/X172),"",X171/X172)</f>
        <v/>
      </c>
      <c r="AA171" s="481"/>
    </row>
    <row r="172" spans="1:27" ht="20.100000000000001" customHeight="1">
      <c r="A172" s="229" t="s">
        <v>287</v>
      </c>
      <c r="B172" s="435">
        <f>N163</f>
        <v>0</v>
      </c>
      <c r="C172" s="488" t="s">
        <v>288</v>
      </c>
      <c r="D172" s="489"/>
      <c r="E172" s="481">
        <f>IF(ISERROR(B172/B171),"",B172/B171)</f>
        <v>0</v>
      </c>
      <c r="F172" s="481"/>
      <c r="G172" s="478" t="s">
        <v>289</v>
      </c>
      <c r="H172" s="478"/>
      <c r="I172" s="475">
        <f>V163</f>
        <v>0</v>
      </c>
      <c r="J172" s="475"/>
      <c r="K172" s="475" t="s">
        <v>290</v>
      </c>
      <c r="L172" s="475"/>
      <c r="M172" s="479">
        <f t="array" ref="M172">IF(ISERROR(I172/B170),"",I172/B170)</f>
        <v>0</v>
      </c>
      <c r="N172" s="479"/>
      <c r="O172" s="475"/>
      <c r="P172" s="478" t="s">
        <v>277</v>
      </c>
      <c r="Q172" s="478"/>
      <c r="R172" s="480">
        <f>SUM(R165:S171)</f>
        <v>0</v>
      </c>
      <c r="S172" s="480"/>
      <c r="T172" s="481"/>
      <c r="U172" s="481"/>
      <c r="V172" s="478" t="s">
        <v>277</v>
      </c>
      <c r="W172" s="478"/>
      <c r="X172" s="482">
        <f>SUM(X165:Y171)</f>
        <v>0</v>
      </c>
      <c r="Y172" s="482"/>
      <c r="Z172" s="481"/>
      <c r="AA172" s="481"/>
    </row>
    <row r="173" spans="1:27" ht="34.5" customHeight="1">
      <c r="A173" s="230" t="s">
        <v>354</v>
      </c>
      <c r="B173" s="231"/>
      <c r="C173" s="153"/>
      <c r="D173" s="153"/>
      <c r="E173" s="153"/>
      <c r="F173" s="153"/>
      <c r="G173" s="155"/>
      <c r="H173" s="153"/>
      <c r="I173" s="153"/>
      <c r="J173" s="156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</row>
    <row r="174" spans="1:27" ht="21.95" customHeight="1">
      <c r="A174" s="491" t="s">
        <v>291</v>
      </c>
      <c r="B174" s="491" t="s">
        <v>292</v>
      </c>
      <c r="C174" s="491" t="s">
        <v>293</v>
      </c>
      <c r="D174" s="491" t="s">
        <v>294</v>
      </c>
      <c r="E174" s="494" t="s">
        <v>295</v>
      </c>
      <c r="F174" s="507" t="s">
        <v>296</v>
      </c>
      <c r="G174" s="475" t="s">
        <v>297</v>
      </c>
      <c r="H174" s="475"/>
      <c r="I174" s="491" t="s">
        <v>298</v>
      </c>
      <c r="J174" s="497" t="s">
        <v>282</v>
      </c>
      <c r="K174" s="500" t="s">
        <v>299</v>
      </c>
      <c r="L174" s="491" t="s">
        <v>281</v>
      </c>
      <c r="M174" s="503" t="s">
        <v>300</v>
      </c>
      <c r="N174" s="505" t="s">
        <v>263</v>
      </c>
      <c r="O174" s="475" t="s">
        <v>301</v>
      </c>
      <c r="P174" s="475"/>
      <c r="Q174" s="475"/>
      <c r="R174" s="475"/>
      <c r="S174" s="475"/>
      <c r="T174" s="475"/>
      <c r="U174" s="475"/>
      <c r="V174" s="475" t="s">
        <v>302</v>
      </c>
      <c r="W174" s="505" t="s">
        <v>303</v>
      </c>
      <c r="X174" s="475" t="s">
        <v>304</v>
      </c>
      <c r="Y174" s="475"/>
      <c r="Z174" s="475"/>
      <c r="AA174" s="475"/>
    </row>
    <row r="175" spans="1:27" ht="21.95" customHeight="1">
      <c r="A175" s="492"/>
      <c r="B175" s="492"/>
      <c r="C175" s="492"/>
      <c r="D175" s="492"/>
      <c r="E175" s="495"/>
      <c r="F175" s="508"/>
      <c r="G175" s="475"/>
      <c r="H175" s="475"/>
      <c r="I175" s="492"/>
      <c r="J175" s="498"/>
      <c r="K175" s="501"/>
      <c r="L175" s="492"/>
      <c r="M175" s="504"/>
      <c r="N175" s="505"/>
      <c r="O175" s="475" t="s">
        <v>270</v>
      </c>
      <c r="P175" s="475" t="s">
        <v>272</v>
      </c>
      <c r="Q175" s="475" t="s">
        <v>274</v>
      </c>
      <c r="R175" s="506" t="s">
        <v>276</v>
      </c>
      <c r="S175" s="478" t="s">
        <v>278</v>
      </c>
      <c r="T175" s="475" t="s">
        <v>283</v>
      </c>
      <c r="U175" s="475" t="s">
        <v>275</v>
      </c>
      <c r="V175" s="475"/>
      <c r="W175" s="505"/>
      <c r="X175" s="475" t="s">
        <v>305</v>
      </c>
      <c r="Y175" s="475" t="s">
        <v>306</v>
      </c>
      <c r="Z175" s="475" t="s">
        <v>307</v>
      </c>
      <c r="AA175" s="475" t="s">
        <v>275</v>
      </c>
    </row>
    <row r="176" spans="1:27" ht="21.95" customHeight="1">
      <c r="A176" s="493"/>
      <c r="B176" s="493"/>
      <c r="C176" s="493"/>
      <c r="D176" s="493"/>
      <c r="E176" s="496"/>
      <c r="F176" s="509"/>
      <c r="G176" s="196" t="s">
        <v>308</v>
      </c>
      <c r="H176" s="429" t="s">
        <v>309</v>
      </c>
      <c r="I176" s="493"/>
      <c r="J176" s="499"/>
      <c r="K176" s="502"/>
      <c r="L176" s="493"/>
      <c r="M176" s="504"/>
      <c r="N176" s="505"/>
      <c r="O176" s="475"/>
      <c r="P176" s="475"/>
      <c r="Q176" s="475"/>
      <c r="R176" s="506"/>
      <c r="S176" s="478"/>
      <c r="T176" s="475"/>
      <c r="U176" s="475"/>
      <c r="V176" s="475"/>
      <c r="W176" s="505"/>
      <c r="X176" s="475"/>
      <c r="Y176" s="475"/>
      <c r="Z176" s="475"/>
      <c r="AA176" s="475"/>
    </row>
    <row r="177" spans="1:27" ht="20.100000000000001" hidden="1" customHeight="1">
      <c r="A177" s="157">
        <v>200032</v>
      </c>
      <c r="B177" s="431" t="s">
        <v>185</v>
      </c>
      <c r="C177" s="157" t="s">
        <v>186</v>
      </c>
      <c r="D177" s="139">
        <v>5.03</v>
      </c>
      <c r="E177" s="139"/>
      <c r="F177" s="158"/>
      <c r="G177" s="188"/>
      <c r="H177" s="438">
        <f t="shared" ref="H177:H186" si="82">D177*G177</f>
        <v>0</v>
      </c>
      <c r="I177" s="160"/>
      <c r="J177" s="161" t="str">
        <f t="array" ref="J177">IF(ISERROR(G177/I177),"",G177/I177)</f>
        <v/>
      </c>
      <c r="K177" s="162">
        <f t="array" ref="K177">IF(ISERROR(G177/L177),"",G177/L177)</f>
        <v>0</v>
      </c>
      <c r="L177" s="160">
        <v>16</v>
      </c>
      <c r="M177" s="140">
        <f t="shared" ref="M177:M186" si="83">IF(ISERROR(I177-K177),"",I177-K177)</f>
        <v>0</v>
      </c>
      <c r="N177" s="161">
        <f>SUM(O177:U177)</f>
        <v>0</v>
      </c>
      <c r="O177" s="430"/>
      <c r="P177" s="430"/>
      <c r="Q177" s="430"/>
      <c r="R177" s="430"/>
      <c r="S177" s="430"/>
      <c r="T177" s="430"/>
      <c r="U177" s="430"/>
      <c r="V177" s="163">
        <f t="shared" ref="V177:V182" si="84">SUM(X177:AA177)</f>
        <v>0</v>
      </c>
      <c r="W177" s="164" t="str">
        <f t="shared" ref="W177:W182" si="85">IF(ISERROR(V177/G177),"",V177/G177)</f>
        <v/>
      </c>
      <c r="X177" s="163"/>
      <c r="Y177" s="163"/>
      <c r="Z177" s="163"/>
      <c r="AA177" s="163"/>
    </row>
    <row r="178" spans="1:27" ht="20.100000000000001" hidden="1" customHeight="1">
      <c r="A178" s="165">
        <v>200038</v>
      </c>
      <c r="B178" s="166" t="s">
        <v>187</v>
      </c>
      <c r="C178" s="157" t="s">
        <v>186</v>
      </c>
      <c r="D178" s="139">
        <v>5.03</v>
      </c>
      <c r="E178" s="139"/>
      <c r="F178" s="158"/>
      <c r="G178" s="159"/>
      <c r="H178" s="438">
        <f t="shared" si="82"/>
        <v>0</v>
      </c>
      <c r="I178" s="160"/>
      <c r="J178" s="161" t="str">
        <f t="array" ref="J178">IF(ISERROR(G178/I178),"",G178/I178)</f>
        <v/>
      </c>
      <c r="K178" s="162">
        <f t="array" ref="K178">IF(ISERROR(G178/L178),"",G178/L178)</f>
        <v>0</v>
      </c>
      <c r="L178" s="160">
        <v>19</v>
      </c>
      <c r="M178" s="140">
        <f t="shared" si="83"/>
        <v>0</v>
      </c>
      <c r="N178" s="161">
        <f t="shared" ref="N178:N186" si="86">SUM(O178:U178)</f>
        <v>0</v>
      </c>
      <c r="O178" s="430"/>
      <c r="P178" s="430"/>
      <c r="Q178" s="430"/>
      <c r="R178" s="430"/>
      <c r="S178" s="430"/>
      <c r="T178" s="430"/>
      <c r="U178" s="430"/>
      <c r="V178" s="163">
        <f t="shared" si="84"/>
        <v>0</v>
      </c>
      <c r="W178" s="164" t="str">
        <f t="shared" si="85"/>
        <v/>
      </c>
      <c r="X178" s="163"/>
      <c r="Y178" s="163"/>
      <c r="Z178" s="163"/>
      <c r="AA178" s="163"/>
    </row>
    <row r="179" spans="1:27" ht="20.100000000000001" hidden="1" customHeight="1">
      <c r="A179" s="168">
        <v>200039</v>
      </c>
      <c r="B179" s="166" t="s">
        <v>187</v>
      </c>
      <c r="C179" s="157" t="s">
        <v>188</v>
      </c>
      <c r="D179" s="139">
        <v>5.03</v>
      </c>
      <c r="E179" s="139"/>
      <c r="F179" s="158"/>
      <c r="G179" s="159"/>
      <c r="H179" s="438">
        <f t="shared" si="82"/>
        <v>0</v>
      </c>
      <c r="I179" s="160"/>
      <c r="J179" s="161" t="str">
        <f t="array" ref="J179">IF(ISERROR(G179/I179),"",G179/I179)</f>
        <v/>
      </c>
      <c r="K179" s="162">
        <f t="array" ref="K179">IF(ISERROR(G179/L179),"",G179/L179)</f>
        <v>0</v>
      </c>
      <c r="L179" s="160">
        <v>19</v>
      </c>
      <c r="M179" s="140">
        <f t="shared" si="83"/>
        <v>0</v>
      </c>
      <c r="N179" s="161">
        <f t="shared" si="86"/>
        <v>0</v>
      </c>
      <c r="O179" s="430"/>
      <c r="P179" s="430"/>
      <c r="Q179" s="430"/>
      <c r="R179" s="430"/>
      <c r="S179" s="430"/>
      <c r="T179" s="430"/>
      <c r="U179" s="430"/>
      <c r="V179" s="163">
        <f t="shared" si="84"/>
        <v>0</v>
      </c>
      <c r="W179" s="164" t="str">
        <f t="shared" si="85"/>
        <v/>
      </c>
      <c r="X179" s="163"/>
      <c r="Y179" s="163"/>
      <c r="Z179" s="163"/>
      <c r="AA179" s="163"/>
    </row>
    <row r="180" spans="1:27" ht="20.100000000000001" hidden="1" customHeight="1">
      <c r="A180" s="165">
        <v>200045</v>
      </c>
      <c r="B180" s="166" t="s">
        <v>189</v>
      </c>
      <c r="C180" s="157" t="s">
        <v>186</v>
      </c>
      <c r="D180" s="139">
        <v>5.03</v>
      </c>
      <c r="E180" s="139"/>
      <c r="F180" s="158"/>
      <c r="G180" s="159"/>
      <c r="H180" s="438">
        <f t="shared" si="82"/>
        <v>0</v>
      </c>
      <c r="I180" s="160"/>
      <c r="J180" s="161" t="str">
        <f t="array" ref="J180">IF(ISERROR(G180/I180),"",G180/I180)</f>
        <v/>
      </c>
      <c r="K180" s="162">
        <f t="array" ref="K180">IF(ISERROR(G180/L180),"",G180/L180)</f>
        <v>0</v>
      </c>
      <c r="L180" s="160">
        <v>19</v>
      </c>
      <c r="M180" s="140">
        <f t="shared" si="83"/>
        <v>0</v>
      </c>
      <c r="N180" s="161">
        <f t="shared" si="86"/>
        <v>0</v>
      </c>
      <c r="O180" s="430"/>
      <c r="P180" s="430"/>
      <c r="Q180" s="430"/>
      <c r="R180" s="430"/>
      <c r="S180" s="430"/>
      <c r="T180" s="430"/>
      <c r="U180" s="430"/>
      <c r="V180" s="163">
        <f t="shared" si="84"/>
        <v>0</v>
      </c>
      <c r="W180" s="164" t="str">
        <f t="shared" si="85"/>
        <v/>
      </c>
      <c r="X180" s="163"/>
      <c r="Y180" s="163"/>
      <c r="Z180" s="163"/>
      <c r="AA180" s="163"/>
    </row>
    <row r="181" spans="1:27" ht="20.100000000000001" hidden="1" customHeight="1">
      <c r="A181" s="165">
        <v>200050</v>
      </c>
      <c r="B181" s="166" t="s">
        <v>189</v>
      </c>
      <c r="C181" s="157" t="s">
        <v>190</v>
      </c>
      <c r="D181" s="139">
        <v>5.03</v>
      </c>
      <c r="E181" s="139"/>
      <c r="F181" s="158"/>
      <c r="G181" s="159"/>
      <c r="H181" s="438">
        <f t="shared" si="82"/>
        <v>0</v>
      </c>
      <c r="I181" s="160"/>
      <c r="J181" s="161" t="str">
        <f t="array" ref="J181">IF(ISERROR(G181/I181),"",G181/I181)</f>
        <v/>
      </c>
      <c r="K181" s="162">
        <f t="array" ref="K181">IF(ISERROR(G181/L181),"",G181/L181)</f>
        <v>0</v>
      </c>
      <c r="L181" s="160">
        <v>20</v>
      </c>
      <c r="M181" s="140">
        <f t="shared" si="83"/>
        <v>0</v>
      </c>
      <c r="N181" s="161">
        <f t="shared" si="86"/>
        <v>0</v>
      </c>
      <c r="O181" s="430"/>
      <c r="P181" s="430"/>
      <c r="Q181" s="430"/>
      <c r="R181" s="430"/>
      <c r="S181" s="430"/>
      <c r="T181" s="430"/>
      <c r="U181" s="430"/>
      <c r="V181" s="163">
        <f t="shared" si="84"/>
        <v>0</v>
      </c>
      <c r="W181" s="164" t="str">
        <f t="shared" si="85"/>
        <v/>
      </c>
      <c r="X181" s="163"/>
      <c r="Y181" s="163"/>
      <c r="Z181" s="163"/>
      <c r="AA181" s="163"/>
    </row>
    <row r="182" spans="1:27" ht="20.100000000000001" customHeight="1">
      <c r="A182" s="165">
        <v>200076</v>
      </c>
      <c r="B182" s="166" t="s">
        <v>191</v>
      </c>
      <c r="C182" s="157" t="s">
        <v>186</v>
      </c>
      <c r="D182" s="139">
        <v>5.04</v>
      </c>
      <c r="E182" s="139"/>
      <c r="F182" s="169">
        <v>42619</v>
      </c>
      <c r="G182" s="170">
        <f>333</f>
        <v>333</v>
      </c>
      <c r="H182" s="438">
        <f t="shared" si="82"/>
        <v>1678.32</v>
      </c>
      <c r="I182" s="171">
        <f>7*3</f>
        <v>21</v>
      </c>
      <c r="J182" s="161">
        <f t="array" ref="J182">IF(ISERROR(G182/I182),"",G182/I182)</f>
        <v>15.857142857142858</v>
      </c>
      <c r="K182" s="162">
        <f t="array" ref="K182">IF(ISERROR(G182/L182),"",G182/L182)</f>
        <v>17.526315789473685</v>
      </c>
      <c r="L182" s="160">
        <v>19</v>
      </c>
      <c r="M182" s="140">
        <f t="shared" si="83"/>
        <v>3.473684210526315</v>
      </c>
      <c r="N182" s="161">
        <f t="shared" si="86"/>
        <v>0</v>
      </c>
      <c r="O182" s="430"/>
      <c r="P182" s="430"/>
      <c r="Q182" s="430"/>
      <c r="R182" s="430"/>
      <c r="S182" s="430"/>
      <c r="T182" s="430"/>
      <c r="U182" s="430"/>
      <c r="V182" s="163">
        <f t="shared" si="84"/>
        <v>0</v>
      </c>
      <c r="W182" s="164">
        <f t="shared" si="85"/>
        <v>0</v>
      </c>
      <c r="X182" s="163"/>
      <c r="Y182" s="163"/>
      <c r="Z182" s="163"/>
      <c r="AA182" s="163"/>
    </row>
    <row r="183" spans="1:27" ht="20.100000000000001" hidden="1" customHeight="1">
      <c r="A183" s="172">
        <v>200898</v>
      </c>
      <c r="B183" s="166" t="s">
        <v>192</v>
      </c>
      <c r="C183" s="157" t="s">
        <v>193</v>
      </c>
      <c r="D183" s="139">
        <v>5.03</v>
      </c>
      <c r="E183" s="139"/>
      <c r="F183" s="158"/>
      <c r="G183" s="159"/>
      <c r="H183" s="438">
        <f t="shared" si="82"/>
        <v>0</v>
      </c>
      <c r="I183" s="160"/>
      <c r="J183" s="161"/>
      <c r="K183" s="162">
        <f t="array" ref="K183">IF(ISERROR(G183/L183),"",G183/L183)</f>
        <v>0</v>
      </c>
      <c r="L183" s="160">
        <v>3</v>
      </c>
      <c r="M183" s="140">
        <f t="shared" si="83"/>
        <v>0</v>
      </c>
      <c r="N183" s="161">
        <f t="shared" si="86"/>
        <v>0</v>
      </c>
      <c r="O183" s="430"/>
      <c r="P183" s="430"/>
      <c r="Q183" s="430"/>
      <c r="R183" s="430"/>
      <c r="S183" s="430"/>
      <c r="T183" s="430"/>
      <c r="U183" s="430"/>
      <c r="V183" s="163"/>
      <c r="W183" s="164"/>
      <c r="X183" s="163"/>
      <c r="Y183" s="163"/>
      <c r="Z183" s="163"/>
      <c r="AA183" s="163"/>
    </row>
    <row r="184" spans="1:27" ht="20.100000000000001" hidden="1" customHeight="1">
      <c r="A184" s="172">
        <v>200899</v>
      </c>
      <c r="B184" s="166" t="s">
        <v>192</v>
      </c>
      <c r="C184" s="157" t="s">
        <v>194</v>
      </c>
      <c r="D184" s="139">
        <v>5.03</v>
      </c>
      <c r="E184" s="139"/>
      <c r="F184" s="158"/>
      <c r="G184" s="159"/>
      <c r="H184" s="438">
        <f t="shared" si="82"/>
        <v>0</v>
      </c>
      <c r="I184" s="160"/>
      <c r="J184" s="161"/>
      <c r="K184" s="162">
        <f t="array" ref="K184">IF(ISERROR(G184/L184),"",G184/L184)</f>
        <v>0</v>
      </c>
      <c r="L184" s="160">
        <v>3</v>
      </c>
      <c r="M184" s="140">
        <f t="shared" si="83"/>
        <v>0</v>
      </c>
      <c r="N184" s="161">
        <f t="shared" si="86"/>
        <v>0</v>
      </c>
      <c r="O184" s="430"/>
      <c r="P184" s="430"/>
      <c r="Q184" s="430"/>
      <c r="R184" s="430"/>
      <c r="S184" s="430"/>
      <c r="T184" s="430"/>
      <c r="U184" s="430"/>
      <c r="V184" s="163"/>
      <c r="W184" s="164"/>
      <c r="X184" s="163"/>
      <c r="Y184" s="163"/>
      <c r="Z184" s="163"/>
      <c r="AA184" s="163"/>
    </row>
    <row r="185" spans="1:27" ht="20.100000000000001" hidden="1" customHeight="1">
      <c r="A185" s="165">
        <v>200085</v>
      </c>
      <c r="B185" s="166" t="s">
        <v>195</v>
      </c>
      <c r="C185" s="157" t="s">
        <v>196</v>
      </c>
      <c r="D185" s="139">
        <v>5.04</v>
      </c>
      <c r="E185" s="139"/>
      <c r="F185" s="173"/>
      <c r="G185" s="159"/>
      <c r="H185" s="438">
        <f t="shared" si="82"/>
        <v>0</v>
      </c>
      <c r="I185" s="438"/>
      <c r="J185" s="161" t="str">
        <f t="array" ref="J185">IF(ISERROR(G185/I185),"",G185/I185)</f>
        <v/>
      </c>
      <c r="K185" s="162">
        <f t="array" ref="K185">IF(ISERROR(G185/L185),"",G185/L185)</f>
        <v>0</v>
      </c>
      <c r="L185" s="160">
        <v>17</v>
      </c>
      <c r="M185" s="140">
        <f t="shared" si="83"/>
        <v>0</v>
      </c>
      <c r="N185" s="161">
        <f t="shared" si="86"/>
        <v>0</v>
      </c>
      <c r="O185" s="430"/>
      <c r="P185" s="430"/>
      <c r="Q185" s="430"/>
      <c r="R185" s="430"/>
      <c r="S185" s="430"/>
      <c r="T185" s="430"/>
      <c r="U185" s="430"/>
      <c r="V185" s="163">
        <f>SUM(X185:AA185)</f>
        <v>0</v>
      </c>
      <c r="W185" s="164" t="str">
        <f>IF(ISERROR(V185/G185),"",V185/G185)</f>
        <v/>
      </c>
      <c r="X185" s="163"/>
      <c r="Y185" s="163"/>
      <c r="Z185" s="163"/>
      <c r="AA185" s="163"/>
    </row>
    <row r="186" spans="1:27" ht="20.100000000000001" hidden="1" customHeight="1">
      <c r="A186" s="165">
        <v>200087</v>
      </c>
      <c r="B186" s="166" t="s">
        <v>195</v>
      </c>
      <c r="C186" s="157" t="s">
        <v>197</v>
      </c>
      <c r="D186" s="139">
        <v>5.04</v>
      </c>
      <c r="E186" s="139"/>
      <c r="F186" s="173"/>
      <c r="G186" s="159"/>
      <c r="H186" s="438">
        <f t="shared" si="82"/>
        <v>0</v>
      </c>
      <c r="I186" s="438"/>
      <c r="J186" s="161" t="str">
        <f t="array" ref="J186">IF(ISERROR(G186/I186),"",G186/I186)</f>
        <v/>
      </c>
      <c r="K186" s="162">
        <f t="array" ref="K186">IF(ISERROR(G186/L186),"",G186/L186)</f>
        <v>0</v>
      </c>
      <c r="L186" s="160">
        <v>17</v>
      </c>
      <c r="M186" s="140">
        <f t="shared" si="83"/>
        <v>0</v>
      </c>
      <c r="N186" s="161">
        <f t="shared" si="86"/>
        <v>0</v>
      </c>
      <c r="O186" s="430"/>
      <c r="P186" s="430"/>
      <c r="Q186" s="430"/>
      <c r="R186" s="430"/>
      <c r="S186" s="430"/>
      <c r="T186" s="430"/>
      <c r="U186" s="430"/>
      <c r="V186" s="163">
        <f>SUM(X186:AA186)</f>
        <v>0</v>
      </c>
      <c r="W186" s="164" t="str">
        <f>IF(ISERROR(V186/G186),"",V186/G186)</f>
        <v/>
      </c>
      <c r="X186" s="163"/>
      <c r="Y186" s="163"/>
      <c r="Z186" s="163"/>
      <c r="AA186" s="163"/>
    </row>
    <row r="187" spans="1:27" ht="20.100000000000001" hidden="1" customHeight="1">
      <c r="A187" s="165">
        <v>201060</v>
      </c>
      <c r="B187" s="166" t="s">
        <v>198</v>
      </c>
      <c r="C187" s="157" t="s">
        <v>199</v>
      </c>
      <c r="D187" s="139"/>
      <c r="E187" s="139"/>
      <c r="F187" s="158"/>
      <c r="G187" s="159"/>
      <c r="H187" s="438">
        <f>D187*G187</f>
        <v>0</v>
      </c>
      <c r="I187" s="160"/>
      <c r="J187" s="161" t="str">
        <f t="array" ref="J187">IF(ISERROR(G187/I187),"",G187/I187)</f>
        <v/>
      </c>
      <c r="K187" s="162">
        <f t="array" ref="K187">IF(ISERROR(G187/L187),"",G187/L187)</f>
        <v>0</v>
      </c>
      <c r="L187" s="160">
        <v>17</v>
      </c>
      <c r="M187" s="140">
        <f>IF(ISERROR(I187-K187),"",I187-K187)</f>
        <v>0</v>
      </c>
      <c r="N187" s="161">
        <f>SUM(O187:U187)</f>
        <v>0</v>
      </c>
      <c r="O187" s="430"/>
      <c r="P187" s="430"/>
      <c r="Q187" s="430"/>
      <c r="R187" s="430"/>
      <c r="S187" s="430"/>
      <c r="T187" s="430"/>
      <c r="U187" s="430"/>
      <c r="V187" s="163"/>
      <c r="W187" s="164"/>
      <c r="X187" s="163"/>
      <c r="Y187" s="163"/>
      <c r="Z187" s="163"/>
      <c r="AA187" s="163"/>
    </row>
    <row r="188" spans="1:27" ht="20.100000000000001" hidden="1" customHeight="1">
      <c r="A188" s="165">
        <v>201061</v>
      </c>
      <c r="B188" s="166" t="s">
        <v>198</v>
      </c>
      <c r="C188" s="157" t="s">
        <v>200</v>
      </c>
      <c r="D188" s="139"/>
      <c r="E188" s="139"/>
      <c r="F188" s="158"/>
      <c r="G188" s="159"/>
      <c r="H188" s="438">
        <f>D188*G188</f>
        <v>0</v>
      </c>
      <c r="I188" s="160"/>
      <c r="J188" s="161" t="str">
        <f t="array" ref="J188">IF(ISERROR(G188/I188),"",G188/I188)</f>
        <v/>
      </c>
      <c r="K188" s="162">
        <f t="array" ref="K188">IF(ISERROR(G188/L188),"",G188/L188)</f>
        <v>0</v>
      </c>
      <c r="L188" s="160">
        <v>17</v>
      </c>
      <c r="M188" s="140">
        <f>IF(ISERROR(I188-K188),"",I188-K188)</f>
        <v>0</v>
      </c>
      <c r="N188" s="161">
        <f>SUM(O188:U188)</f>
        <v>0</v>
      </c>
      <c r="O188" s="430"/>
      <c r="P188" s="430"/>
      <c r="Q188" s="430"/>
      <c r="R188" s="430"/>
      <c r="S188" s="430"/>
      <c r="T188" s="430"/>
      <c r="U188" s="430"/>
      <c r="V188" s="163"/>
      <c r="W188" s="164"/>
      <c r="X188" s="163"/>
      <c r="Y188" s="163"/>
      <c r="Z188" s="163"/>
      <c r="AA188" s="163"/>
    </row>
    <row r="189" spans="1:27" ht="20.100000000000001" hidden="1" customHeight="1">
      <c r="A189" s="165">
        <v>200171</v>
      </c>
      <c r="B189" s="166" t="s">
        <v>203</v>
      </c>
      <c r="C189" s="157" t="s">
        <v>196</v>
      </c>
      <c r="D189" s="139">
        <v>5.0599999999999996</v>
      </c>
      <c r="E189" s="139"/>
      <c r="F189" s="158"/>
      <c r="G189" s="159"/>
      <c r="H189" s="438">
        <f t="shared" ref="H189:H197" si="87">D189*G189</f>
        <v>0</v>
      </c>
      <c r="I189" s="160"/>
      <c r="J189" s="161" t="str">
        <f t="array" ref="J189">IF(ISERROR(G189/I189),"",G189/I189)</f>
        <v/>
      </c>
      <c r="K189" s="162">
        <f t="array" ref="K189">IF(ISERROR(G189/L189),"",G189/L189)</f>
        <v>0</v>
      </c>
      <c r="L189" s="160">
        <v>19</v>
      </c>
      <c r="M189" s="140">
        <f t="shared" ref="M189:M197" si="88">IF(ISERROR(I189-K189),"",I189-K189)</f>
        <v>0</v>
      </c>
      <c r="N189" s="161">
        <f t="shared" ref="N189:N191" si="89">SUM(O189:U189)</f>
        <v>0</v>
      </c>
      <c r="O189" s="430"/>
      <c r="P189" s="430"/>
      <c r="Q189" s="430"/>
      <c r="R189" s="430"/>
      <c r="S189" s="430"/>
      <c r="T189" s="430"/>
      <c r="U189" s="430"/>
      <c r="V189" s="163">
        <f t="shared" ref="V189:V191" si="90">SUM(X189:AA189)</f>
        <v>0</v>
      </c>
      <c r="W189" s="164" t="str">
        <f t="shared" ref="W189:W191" si="91">IF(ISERROR(V189/G189),"",V189/G189)</f>
        <v/>
      </c>
      <c r="X189" s="163"/>
      <c r="Y189" s="163"/>
      <c r="Z189" s="163"/>
      <c r="AA189" s="163"/>
    </row>
    <row r="190" spans="1:27" ht="20.100000000000001" hidden="1" customHeight="1">
      <c r="A190" s="165">
        <v>200009</v>
      </c>
      <c r="B190" s="166" t="s">
        <v>204</v>
      </c>
      <c r="C190" s="157" t="s">
        <v>196</v>
      </c>
      <c r="D190" s="139">
        <v>5.09</v>
      </c>
      <c r="E190" s="139"/>
      <c r="F190" s="158"/>
      <c r="G190" s="159"/>
      <c r="H190" s="438">
        <f t="shared" si="87"/>
        <v>0</v>
      </c>
      <c r="I190" s="160"/>
      <c r="J190" s="161" t="str">
        <f t="array" ref="J190">IF(ISERROR(G190/I190),"",G190/I190)</f>
        <v/>
      </c>
      <c r="K190" s="162">
        <f t="array" ref="K190">IF(ISERROR(G190/L190),"",G190/L190)</f>
        <v>0</v>
      </c>
      <c r="L190" s="160">
        <v>23</v>
      </c>
      <c r="M190" s="140">
        <f t="shared" si="88"/>
        <v>0</v>
      </c>
      <c r="N190" s="161">
        <f t="shared" si="89"/>
        <v>0</v>
      </c>
      <c r="O190" s="430"/>
      <c r="P190" s="430"/>
      <c r="Q190" s="430"/>
      <c r="R190" s="430"/>
      <c r="S190" s="430"/>
      <c r="T190" s="430"/>
      <c r="U190" s="430"/>
      <c r="V190" s="163">
        <f t="shared" si="90"/>
        <v>0</v>
      </c>
      <c r="W190" s="164" t="str">
        <f t="shared" si="91"/>
        <v/>
      </c>
      <c r="X190" s="163"/>
      <c r="Y190" s="163"/>
      <c r="Z190" s="163"/>
      <c r="AA190" s="163"/>
    </row>
    <row r="191" spans="1:27" ht="20.100000000000001" hidden="1" customHeight="1">
      <c r="A191" s="165">
        <v>200010</v>
      </c>
      <c r="B191" s="166" t="s">
        <v>204</v>
      </c>
      <c r="C191" s="157" t="s">
        <v>197</v>
      </c>
      <c r="D191" s="139">
        <v>5.09</v>
      </c>
      <c r="E191" s="139"/>
      <c r="F191" s="158"/>
      <c r="G191" s="159"/>
      <c r="H191" s="438">
        <f t="shared" si="87"/>
        <v>0</v>
      </c>
      <c r="I191" s="160"/>
      <c r="J191" s="161" t="str">
        <f t="array" ref="J191">IF(ISERROR(G191/I191),"",G191/I191)</f>
        <v/>
      </c>
      <c r="K191" s="162">
        <f t="array" ref="K191">IF(ISERROR(G191/L191),"",G191/L191)</f>
        <v>0</v>
      </c>
      <c r="L191" s="160">
        <v>23</v>
      </c>
      <c r="M191" s="140">
        <f t="shared" si="88"/>
        <v>0</v>
      </c>
      <c r="N191" s="161">
        <f t="shared" si="89"/>
        <v>0</v>
      </c>
      <c r="O191" s="430"/>
      <c r="P191" s="430"/>
      <c r="Q191" s="430"/>
      <c r="R191" s="430"/>
      <c r="S191" s="430"/>
      <c r="T191" s="430"/>
      <c r="U191" s="430"/>
      <c r="V191" s="163">
        <f t="shared" si="90"/>
        <v>0</v>
      </c>
      <c r="W191" s="164" t="str">
        <f t="shared" si="91"/>
        <v/>
      </c>
      <c r="X191" s="163"/>
      <c r="Y191" s="163"/>
      <c r="Z191" s="163"/>
      <c r="AA191" s="163"/>
    </row>
    <row r="192" spans="1:27" ht="20.100000000000001" hidden="1" customHeight="1">
      <c r="A192" s="165">
        <v>200342</v>
      </c>
      <c r="B192" s="175" t="s">
        <v>205</v>
      </c>
      <c r="C192" s="429" t="s">
        <v>197</v>
      </c>
      <c r="D192" s="139">
        <v>4.8</v>
      </c>
      <c r="E192" s="139"/>
      <c r="F192" s="158"/>
      <c r="G192" s="159"/>
      <c r="H192" s="438">
        <f t="shared" si="87"/>
        <v>0</v>
      </c>
      <c r="I192" s="160"/>
      <c r="J192" s="161"/>
      <c r="K192" s="162">
        <f t="array" ref="K192">IF(ISERROR(G192/L192),"",G192/L192)</f>
        <v>0</v>
      </c>
      <c r="L192" s="160">
        <v>4</v>
      </c>
      <c r="M192" s="140">
        <f t="shared" si="88"/>
        <v>0</v>
      </c>
      <c r="N192" s="161"/>
      <c r="O192" s="430"/>
      <c r="P192" s="430"/>
      <c r="Q192" s="430"/>
      <c r="R192" s="430"/>
      <c r="S192" s="430"/>
      <c r="T192" s="430"/>
      <c r="U192" s="430"/>
      <c r="V192" s="163"/>
      <c r="W192" s="164"/>
      <c r="X192" s="163"/>
      <c r="Y192" s="163"/>
      <c r="Z192" s="163"/>
      <c r="AA192" s="163"/>
    </row>
    <row r="193" spans="1:27" ht="20.100000000000001" hidden="1" customHeight="1">
      <c r="A193" s="165">
        <v>200341</v>
      </c>
      <c r="B193" s="175" t="s">
        <v>205</v>
      </c>
      <c r="C193" s="429" t="s">
        <v>194</v>
      </c>
      <c r="D193" s="139">
        <v>4.8</v>
      </c>
      <c r="E193" s="139"/>
      <c r="F193" s="158"/>
      <c r="G193" s="159"/>
      <c r="H193" s="438">
        <f t="shared" si="87"/>
        <v>0</v>
      </c>
      <c r="I193" s="160"/>
      <c r="J193" s="161"/>
      <c r="K193" s="162">
        <f t="array" ref="K193">IF(ISERROR(G193/L193),"",G193/L193)</f>
        <v>0</v>
      </c>
      <c r="L193" s="160">
        <v>4</v>
      </c>
      <c r="M193" s="140">
        <f t="shared" si="88"/>
        <v>0</v>
      </c>
      <c r="N193" s="161"/>
      <c r="O193" s="430"/>
      <c r="P193" s="430"/>
      <c r="Q193" s="430"/>
      <c r="R193" s="430"/>
      <c r="S193" s="430"/>
      <c r="T193" s="430"/>
      <c r="U193" s="430"/>
      <c r="V193" s="163"/>
      <c r="W193" s="164"/>
      <c r="X193" s="163"/>
      <c r="Y193" s="163"/>
      <c r="Z193" s="163"/>
      <c r="AA193" s="163"/>
    </row>
    <row r="194" spans="1:27" ht="20.100000000000001" hidden="1" customHeight="1">
      <c r="A194" s="165">
        <v>200343</v>
      </c>
      <c r="B194" s="175" t="s">
        <v>205</v>
      </c>
      <c r="C194" s="429" t="s">
        <v>186</v>
      </c>
      <c r="D194" s="139">
        <v>4.8</v>
      </c>
      <c r="E194" s="139"/>
      <c r="F194" s="158"/>
      <c r="G194" s="159"/>
      <c r="H194" s="438">
        <f t="shared" si="87"/>
        <v>0</v>
      </c>
      <c r="I194" s="160"/>
      <c r="J194" s="161"/>
      <c r="K194" s="162">
        <f t="array" ref="K194">IF(ISERROR(G194/L194),"",G194/L194)</f>
        <v>0</v>
      </c>
      <c r="L194" s="160">
        <v>4</v>
      </c>
      <c r="M194" s="140">
        <f t="shared" si="88"/>
        <v>0</v>
      </c>
      <c r="N194" s="161"/>
      <c r="O194" s="430"/>
      <c r="P194" s="430"/>
      <c r="Q194" s="430"/>
      <c r="R194" s="430"/>
      <c r="S194" s="430"/>
      <c r="T194" s="430"/>
      <c r="U194" s="430"/>
      <c r="V194" s="163"/>
      <c r="W194" s="164"/>
      <c r="X194" s="163"/>
      <c r="Y194" s="163"/>
      <c r="Z194" s="163"/>
      <c r="AA194" s="163"/>
    </row>
    <row r="195" spans="1:27" ht="20.100000000000001" hidden="1" customHeight="1">
      <c r="A195" s="165">
        <v>200344</v>
      </c>
      <c r="B195" s="175" t="s">
        <v>205</v>
      </c>
      <c r="C195" s="429" t="s">
        <v>206</v>
      </c>
      <c r="D195" s="139">
        <v>4.8</v>
      </c>
      <c r="E195" s="139"/>
      <c r="F195" s="158"/>
      <c r="G195" s="159"/>
      <c r="H195" s="438">
        <f t="shared" si="87"/>
        <v>0</v>
      </c>
      <c r="I195" s="160"/>
      <c r="J195" s="161"/>
      <c r="K195" s="162">
        <f t="array" ref="K195">IF(ISERROR(G195/L195),"",G195/L195)</f>
        <v>0</v>
      </c>
      <c r="L195" s="160">
        <v>4</v>
      </c>
      <c r="M195" s="140">
        <f t="shared" si="88"/>
        <v>0</v>
      </c>
      <c r="N195" s="161"/>
      <c r="O195" s="430"/>
      <c r="P195" s="430"/>
      <c r="Q195" s="430"/>
      <c r="R195" s="430"/>
      <c r="S195" s="430"/>
      <c r="T195" s="430"/>
      <c r="U195" s="430"/>
      <c r="V195" s="163"/>
      <c r="W195" s="164"/>
      <c r="X195" s="163"/>
      <c r="Y195" s="163"/>
      <c r="Z195" s="163"/>
      <c r="AA195" s="163"/>
    </row>
    <row r="196" spans="1:27" ht="20.100000000000001" hidden="1" customHeight="1">
      <c r="A196" s="157">
        <v>200105</v>
      </c>
      <c r="B196" s="175" t="s">
        <v>207</v>
      </c>
      <c r="C196" s="157" t="s">
        <v>197</v>
      </c>
      <c r="D196" s="139">
        <v>4.99</v>
      </c>
      <c r="E196" s="139"/>
      <c r="F196" s="158"/>
      <c r="G196" s="159"/>
      <c r="H196" s="438">
        <f t="shared" si="87"/>
        <v>0</v>
      </c>
      <c r="I196" s="160"/>
      <c r="J196" s="161" t="str">
        <f t="array" ref="J196">IF(ISERROR(G196/I196),"",G196/I196)</f>
        <v/>
      </c>
      <c r="K196" s="162">
        <f t="array" ref="K196">IF(ISERROR(G196/L196),"",G196/L196)</f>
        <v>0</v>
      </c>
      <c r="L196" s="160">
        <v>23.5</v>
      </c>
      <c r="M196" s="140">
        <f t="shared" si="88"/>
        <v>0</v>
      </c>
      <c r="N196" s="161">
        <f t="shared" ref="N196:N197" si="92">SUM(O196:U196)</f>
        <v>0</v>
      </c>
      <c r="O196" s="430"/>
      <c r="P196" s="430"/>
      <c r="Q196" s="430"/>
      <c r="R196" s="430"/>
      <c r="S196" s="430"/>
      <c r="T196" s="430"/>
      <c r="U196" s="430"/>
      <c r="V196" s="163">
        <f t="shared" ref="V196:V197" si="93">SUM(X196:AA196)</f>
        <v>0</v>
      </c>
      <c r="W196" s="164" t="str">
        <f t="shared" ref="W196:W197" si="94">IF(ISERROR(V196/G196),"",V196/G196)</f>
        <v/>
      </c>
      <c r="X196" s="163"/>
      <c r="Y196" s="163"/>
      <c r="Z196" s="163"/>
      <c r="AA196" s="163"/>
    </row>
    <row r="197" spans="1:27" ht="20.100000000000001" hidden="1" customHeight="1">
      <c r="A197" s="157">
        <v>200106</v>
      </c>
      <c r="B197" s="175" t="s">
        <v>207</v>
      </c>
      <c r="C197" s="157" t="s">
        <v>196</v>
      </c>
      <c r="D197" s="139">
        <v>4.99</v>
      </c>
      <c r="E197" s="139"/>
      <c r="F197" s="176"/>
      <c r="G197" s="159"/>
      <c r="H197" s="438">
        <f t="shared" si="87"/>
        <v>0</v>
      </c>
      <c r="I197" s="160"/>
      <c r="J197" s="161" t="str">
        <f t="array" ref="J197">IF(ISERROR(G197/I197),"",G197/I197)</f>
        <v/>
      </c>
      <c r="K197" s="162">
        <f t="array" ref="K197">IF(ISERROR(G197/L197),"",G197/L197)</f>
        <v>0</v>
      </c>
      <c r="L197" s="160">
        <v>23.5</v>
      </c>
      <c r="M197" s="140">
        <f t="shared" si="88"/>
        <v>0</v>
      </c>
      <c r="N197" s="161">
        <f t="shared" si="92"/>
        <v>0</v>
      </c>
      <c r="O197" s="430"/>
      <c r="P197" s="430"/>
      <c r="Q197" s="430"/>
      <c r="R197" s="430"/>
      <c r="S197" s="430"/>
      <c r="T197" s="430"/>
      <c r="U197" s="430"/>
      <c r="V197" s="163">
        <f t="shared" si="93"/>
        <v>0</v>
      </c>
      <c r="W197" s="164" t="str">
        <f t="shared" si="94"/>
        <v/>
      </c>
      <c r="X197" s="163"/>
      <c r="Y197" s="163"/>
      <c r="Z197" s="163"/>
      <c r="AA197" s="163"/>
    </row>
    <row r="198" spans="1:27" ht="20.100000000000001" customHeight="1">
      <c r="A198" s="465" t="s">
        <v>208</v>
      </c>
      <c r="B198" s="466"/>
      <c r="C198" s="436" t="s">
        <v>209</v>
      </c>
      <c r="D198" s="177"/>
      <c r="E198" s="177"/>
      <c r="F198" s="178"/>
      <c r="G198" s="179">
        <f>SUM(G177:G197)</f>
        <v>333</v>
      </c>
      <c r="H198" s="180">
        <f>SUM(H177:H197)</f>
        <v>1678.32</v>
      </c>
      <c r="I198" s="180">
        <f>SUM(I177:I197)</f>
        <v>21</v>
      </c>
      <c r="J198" s="161">
        <f t="array" ref="J198">IF(ISERROR(G198/I198),"",G198/I198)</f>
        <v>15.857142857142858</v>
      </c>
      <c r="K198" s="180">
        <f>SUM(K177:K197)</f>
        <v>17.526315789473685</v>
      </c>
      <c r="L198" s="181"/>
      <c r="M198" s="185">
        <f t="shared" ref="M198:AA198" si="95">SUM(M177:M197)</f>
        <v>3.473684210526315</v>
      </c>
      <c r="N198" s="180">
        <f t="shared" si="95"/>
        <v>0</v>
      </c>
      <c r="O198" s="182">
        <f t="shared" si="95"/>
        <v>0</v>
      </c>
      <c r="P198" s="182">
        <f t="shared" si="95"/>
        <v>0</v>
      </c>
      <c r="Q198" s="182">
        <f t="shared" si="95"/>
        <v>0</v>
      </c>
      <c r="R198" s="182">
        <f t="shared" si="95"/>
        <v>0</v>
      </c>
      <c r="S198" s="182">
        <f t="shared" si="95"/>
        <v>0</v>
      </c>
      <c r="T198" s="182">
        <f t="shared" si="95"/>
        <v>0</v>
      </c>
      <c r="U198" s="182">
        <f t="shared" si="95"/>
        <v>0</v>
      </c>
      <c r="V198" s="183">
        <f t="shared" si="95"/>
        <v>0</v>
      </c>
      <c r="W198" s="164">
        <f t="shared" si="95"/>
        <v>0</v>
      </c>
      <c r="X198" s="183">
        <f t="shared" si="95"/>
        <v>0</v>
      </c>
      <c r="Y198" s="183">
        <f t="shared" si="95"/>
        <v>0</v>
      </c>
      <c r="Z198" s="183">
        <f t="shared" si="95"/>
        <v>0</v>
      </c>
      <c r="AA198" s="183">
        <f t="shared" si="95"/>
        <v>0</v>
      </c>
    </row>
    <row r="199" spans="1:27" ht="20.100000000000001" hidden="1" customHeight="1">
      <c r="A199" s="184">
        <v>200011</v>
      </c>
      <c r="B199" s="431" t="s">
        <v>213</v>
      </c>
      <c r="C199" s="157" t="s">
        <v>206</v>
      </c>
      <c r="D199" s="139">
        <v>5.03</v>
      </c>
      <c r="E199" s="139"/>
      <c r="F199" s="158"/>
      <c r="G199" s="159"/>
      <c r="H199" s="438">
        <f t="shared" ref="H199:H203" si="96">D199*G199</f>
        <v>0</v>
      </c>
      <c r="I199" s="160"/>
      <c r="J199" s="161" t="str">
        <f t="array" ref="J199">IF(ISERROR(G199/I199),"",G199/I199)</f>
        <v/>
      </c>
      <c r="K199" s="162">
        <f t="array" ref="K199">IF(ISERROR(G199/L199),"",G199/L199)</f>
        <v>0</v>
      </c>
      <c r="L199" s="160">
        <v>52</v>
      </c>
      <c r="M199" s="140">
        <f t="shared" ref="M199" si="97">IF(ISERROR(I199-K199),"",I199-K199)</f>
        <v>0</v>
      </c>
      <c r="N199" s="161">
        <f t="shared" ref="N199" si="98">SUM(O199:U199)</f>
        <v>0</v>
      </c>
      <c r="O199" s="433"/>
      <c r="P199" s="433"/>
      <c r="Q199" s="433"/>
      <c r="R199" s="433"/>
      <c r="S199" s="433"/>
      <c r="T199" s="433"/>
      <c r="U199" s="433"/>
      <c r="V199" s="163">
        <f t="shared" ref="V199" si="99">SUM(X199:AA199)</f>
        <v>0</v>
      </c>
      <c r="W199" s="164" t="str">
        <f t="shared" ref="W199" si="100">IF(ISERROR(V199/G199),"",V199/G199)</f>
        <v/>
      </c>
      <c r="X199" s="163"/>
      <c r="Y199" s="163"/>
      <c r="Z199" s="163"/>
      <c r="AA199" s="163"/>
    </row>
    <row r="200" spans="1:27" ht="20.100000000000001" hidden="1" customHeight="1">
      <c r="A200" s="184">
        <v>201402</v>
      </c>
      <c r="B200" s="431" t="s">
        <v>454</v>
      </c>
      <c r="C200" s="232" t="s">
        <v>456</v>
      </c>
      <c r="D200" s="139">
        <v>5.03</v>
      </c>
      <c r="E200" s="139"/>
      <c r="F200" s="158"/>
      <c r="G200" s="159"/>
      <c r="H200" s="438">
        <f t="shared" si="96"/>
        <v>0</v>
      </c>
      <c r="I200" s="160"/>
      <c r="J200" s="161"/>
      <c r="K200" s="162"/>
      <c r="L200" s="160">
        <v>52</v>
      </c>
      <c r="M200" s="140"/>
      <c r="N200" s="161"/>
      <c r="O200" s="433"/>
      <c r="P200" s="433"/>
      <c r="Q200" s="433"/>
      <c r="R200" s="433"/>
      <c r="S200" s="433"/>
      <c r="T200" s="433"/>
      <c r="U200" s="433"/>
      <c r="V200" s="163"/>
      <c r="W200" s="164"/>
      <c r="X200" s="163"/>
      <c r="Y200" s="163"/>
      <c r="Z200" s="163"/>
      <c r="AA200" s="163"/>
    </row>
    <row r="201" spans="1:27" ht="20.100000000000001" hidden="1" customHeight="1">
      <c r="A201" s="184">
        <v>200012</v>
      </c>
      <c r="B201" s="431" t="s">
        <v>213</v>
      </c>
      <c r="C201" s="157" t="s">
        <v>193</v>
      </c>
      <c r="D201" s="139">
        <v>5.03</v>
      </c>
      <c r="E201" s="139"/>
      <c r="F201" s="158"/>
      <c r="G201" s="159"/>
      <c r="H201" s="438">
        <f t="shared" si="96"/>
        <v>0</v>
      </c>
      <c r="I201" s="160"/>
      <c r="J201" s="161" t="str">
        <f t="array" ref="J201">IF(ISERROR(G201/I201),"",G201/I201)</f>
        <v/>
      </c>
      <c r="K201" s="162">
        <f t="array" ref="K201">IF(ISERROR(G201/L201),"",G201/L201)</f>
        <v>0</v>
      </c>
      <c r="L201" s="160">
        <v>52</v>
      </c>
      <c r="M201" s="140">
        <f t="shared" ref="M201" si="101">IF(ISERROR(I201-K201),"",I201-K201)</f>
        <v>0</v>
      </c>
      <c r="N201" s="161">
        <f t="shared" ref="N201:N203" si="102">SUM(O201:U201)</f>
        <v>0</v>
      </c>
      <c r="O201" s="433"/>
      <c r="P201" s="433"/>
      <c r="Q201" s="433"/>
      <c r="R201" s="433"/>
      <c r="S201" s="433"/>
      <c r="T201" s="433"/>
      <c r="U201" s="433"/>
      <c r="V201" s="163">
        <f t="shared" ref="V201:V203" si="103">SUM(X201:AA201)</f>
        <v>0</v>
      </c>
      <c r="W201" s="164" t="str">
        <f t="shared" ref="W201:W203" si="104">IF(ISERROR(V201/G201),"",V201/G201)</f>
        <v/>
      </c>
      <c r="X201" s="163"/>
      <c r="Y201" s="163"/>
      <c r="Z201" s="163"/>
      <c r="AA201" s="163"/>
    </row>
    <row r="202" spans="1:27" ht="20.100000000000001" hidden="1" customHeight="1">
      <c r="A202" s="184">
        <v>200013</v>
      </c>
      <c r="B202" s="431" t="s">
        <v>213</v>
      </c>
      <c r="C202" s="157" t="s">
        <v>210</v>
      </c>
      <c r="D202" s="139">
        <v>5.03</v>
      </c>
      <c r="E202" s="139"/>
      <c r="F202" s="158"/>
      <c r="G202" s="159"/>
      <c r="H202" s="438">
        <f t="shared" si="96"/>
        <v>0</v>
      </c>
      <c r="I202" s="160"/>
      <c r="J202" s="161" t="str">
        <f t="array" ref="J202">IF(ISERROR(G202/I202),"",G202/I202)</f>
        <v/>
      </c>
      <c r="K202" s="162">
        <f t="array" ref="K202">IF(ISERROR(G202/L202),"",G202/L202)</f>
        <v>0</v>
      </c>
      <c r="L202" s="160">
        <v>52</v>
      </c>
      <c r="M202" s="140">
        <f>IF(ISERROR(I202-K202),"",I202-K202)</f>
        <v>0</v>
      </c>
      <c r="N202" s="161">
        <f t="shared" si="102"/>
        <v>0</v>
      </c>
      <c r="O202" s="433"/>
      <c r="P202" s="433"/>
      <c r="Q202" s="433"/>
      <c r="R202" s="433"/>
      <c r="S202" s="433"/>
      <c r="T202" s="433"/>
      <c r="U202" s="433"/>
      <c r="V202" s="163">
        <f t="shared" si="103"/>
        <v>0</v>
      </c>
      <c r="W202" s="164" t="str">
        <f t="shared" si="104"/>
        <v/>
      </c>
      <c r="X202" s="163"/>
      <c r="Y202" s="163"/>
      <c r="Z202" s="163"/>
      <c r="AA202" s="163"/>
    </row>
    <row r="203" spans="1:27" ht="20.100000000000001" hidden="1" customHeight="1">
      <c r="A203" s="184">
        <v>200016</v>
      </c>
      <c r="B203" s="431" t="s">
        <v>213</v>
      </c>
      <c r="C203" s="157" t="s">
        <v>214</v>
      </c>
      <c r="D203" s="139">
        <v>5.03</v>
      </c>
      <c r="E203" s="139"/>
      <c r="F203" s="158"/>
      <c r="G203" s="159"/>
      <c r="H203" s="438">
        <f t="shared" si="96"/>
        <v>0</v>
      </c>
      <c r="I203" s="160"/>
      <c r="J203" s="161" t="str">
        <f t="array" ref="J203">IF(ISERROR(G203/I203),"",G203/I203)</f>
        <v/>
      </c>
      <c r="K203" s="162">
        <f t="array" ref="K203">IF(ISERROR(G203/L203),"",G203/L203)</f>
        <v>0</v>
      </c>
      <c r="L203" s="160">
        <v>52</v>
      </c>
      <c r="M203" s="140">
        <f t="shared" ref="M203" si="105">IF(ISERROR(I203-K203),"",I203-K203)</f>
        <v>0</v>
      </c>
      <c r="N203" s="161">
        <f t="shared" si="102"/>
        <v>0</v>
      </c>
      <c r="O203" s="433"/>
      <c r="P203" s="433"/>
      <c r="Q203" s="433"/>
      <c r="R203" s="433"/>
      <c r="S203" s="433"/>
      <c r="T203" s="433"/>
      <c r="U203" s="433"/>
      <c r="V203" s="163">
        <f t="shared" si="103"/>
        <v>0</v>
      </c>
      <c r="W203" s="164" t="str">
        <f t="shared" si="104"/>
        <v/>
      </c>
      <c r="X203" s="163"/>
      <c r="Y203" s="163"/>
      <c r="Z203" s="163"/>
      <c r="AA203" s="163"/>
    </row>
    <row r="204" spans="1:27" ht="20.100000000000001" hidden="1" customHeight="1">
      <c r="A204" s="184">
        <v>201148</v>
      </c>
      <c r="B204" s="431" t="s">
        <v>440</v>
      </c>
      <c r="C204" s="232" t="s">
        <v>441</v>
      </c>
      <c r="D204" s="139"/>
      <c r="E204" s="139"/>
      <c r="F204" s="158"/>
      <c r="G204" s="159"/>
      <c r="H204" s="438"/>
      <c r="I204" s="160"/>
      <c r="J204" s="161"/>
      <c r="K204" s="162"/>
      <c r="L204" s="160">
        <v>52</v>
      </c>
      <c r="M204" s="140"/>
      <c r="N204" s="161"/>
      <c r="O204" s="433"/>
      <c r="P204" s="433"/>
      <c r="Q204" s="433"/>
      <c r="R204" s="433"/>
      <c r="S204" s="433"/>
      <c r="T204" s="433"/>
      <c r="U204" s="433"/>
      <c r="V204" s="163"/>
      <c r="W204" s="164"/>
      <c r="X204" s="163"/>
      <c r="Y204" s="163"/>
      <c r="Z204" s="163"/>
      <c r="AA204" s="163"/>
    </row>
    <row r="205" spans="1:27" ht="20.100000000000001" hidden="1" customHeight="1">
      <c r="A205" s="184">
        <v>201149</v>
      </c>
      <c r="B205" s="431" t="s">
        <v>440</v>
      </c>
      <c r="C205" s="232" t="s">
        <v>442</v>
      </c>
      <c r="D205" s="139"/>
      <c r="E205" s="139"/>
      <c r="F205" s="158"/>
      <c r="G205" s="159"/>
      <c r="H205" s="438"/>
      <c r="I205" s="160"/>
      <c r="J205" s="161"/>
      <c r="K205" s="162"/>
      <c r="L205" s="160">
        <v>52</v>
      </c>
      <c r="M205" s="140"/>
      <c r="N205" s="161"/>
      <c r="O205" s="433"/>
      <c r="P205" s="433"/>
      <c r="Q205" s="433"/>
      <c r="R205" s="433"/>
      <c r="S205" s="433"/>
      <c r="T205" s="433"/>
      <c r="U205" s="433"/>
      <c r="V205" s="163"/>
      <c r="W205" s="164"/>
      <c r="X205" s="163"/>
      <c r="Y205" s="163"/>
      <c r="Z205" s="163"/>
      <c r="AA205" s="163"/>
    </row>
    <row r="206" spans="1:27" ht="20.100000000000001" hidden="1" customHeight="1">
      <c r="A206" s="184">
        <v>201150</v>
      </c>
      <c r="B206" s="431" t="s">
        <v>440</v>
      </c>
      <c r="C206" s="232" t="s">
        <v>61</v>
      </c>
      <c r="D206" s="139"/>
      <c r="E206" s="139"/>
      <c r="F206" s="158"/>
      <c r="G206" s="159"/>
      <c r="H206" s="438"/>
      <c r="I206" s="160"/>
      <c r="J206" s="161"/>
      <c r="K206" s="162"/>
      <c r="L206" s="160">
        <v>52</v>
      </c>
      <c r="M206" s="140"/>
      <c r="N206" s="161"/>
      <c r="O206" s="433"/>
      <c r="P206" s="433"/>
      <c r="Q206" s="433"/>
      <c r="R206" s="433"/>
      <c r="S206" s="433"/>
      <c r="T206" s="433"/>
      <c r="U206" s="433"/>
      <c r="V206" s="163"/>
      <c r="W206" s="164"/>
      <c r="X206" s="163"/>
      <c r="Y206" s="163"/>
      <c r="Z206" s="163"/>
      <c r="AA206" s="163"/>
    </row>
    <row r="207" spans="1:27" ht="20.100000000000001" hidden="1" customHeight="1">
      <c r="A207" s="184">
        <v>200668</v>
      </c>
      <c r="B207" s="431" t="s">
        <v>215</v>
      </c>
      <c r="C207" s="157" t="s">
        <v>186</v>
      </c>
      <c r="D207" s="139">
        <v>5.08</v>
      </c>
      <c r="E207" s="139"/>
      <c r="F207" s="158"/>
      <c r="G207" s="159"/>
      <c r="H207" s="438">
        <f t="shared" ref="H207:H222" si="106">D207*G207</f>
        <v>0</v>
      </c>
      <c r="I207" s="160"/>
      <c r="J207" s="161" t="str">
        <f t="array" ref="J207">IF(ISERROR(G207/I207),"",G207/I207)</f>
        <v/>
      </c>
      <c r="K207" s="162">
        <f t="array" ref="K207">IF(ISERROR(G207/L207),"",G207/L207)</f>
        <v>0</v>
      </c>
      <c r="L207" s="160">
        <v>21</v>
      </c>
      <c r="M207" s="140">
        <f t="shared" ref="M207:M236" si="107">IF(ISERROR(I207-K207),"",I207-K207)</f>
        <v>0</v>
      </c>
      <c r="N207" s="161">
        <f t="shared" ref="N207:N236" si="108">SUM(O207:U207)</f>
        <v>0</v>
      </c>
      <c r="O207" s="433"/>
      <c r="P207" s="433"/>
      <c r="Q207" s="433"/>
      <c r="R207" s="433"/>
      <c r="S207" s="433"/>
      <c r="T207" s="433"/>
      <c r="U207" s="433"/>
      <c r="V207" s="163">
        <f t="shared" ref="V207:V218" si="109">SUM(X207:AA207)</f>
        <v>0</v>
      </c>
      <c r="W207" s="164" t="str">
        <f t="shared" ref="W207:W218" si="110">IF(ISERROR(V207/G207),"",V207/G207)</f>
        <v/>
      </c>
      <c r="X207" s="163"/>
      <c r="Y207" s="163"/>
      <c r="Z207" s="163"/>
      <c r="AA207" s="163"/>
    </row>
    <row r="208" spans="1:27" ht="20.100000000000001" customHeight="1">
      <c r="A208" s="184">
        <v>200667</v>
      </c>
      <c r="B208" s="431" t="s">
        <v>215</v>
      </c>
      <c r="C208" s="157" t="s">
        <v>211</v>
      </c>
      <c r="D208" s="139">
        <v>5.08</v>
      </c>
      <c r="E208" s="139"/>
      <c r="F208" s="158">
        <v>42619</v>
      </c>
      <c r="G208" s="159">
        <v>117</v>
      </c>
      <c r="H208" s="438">
        <f t="shared" si="106"/>
        <v>594.36</v>
      </c>
      <c r="I208" s="160">
        <f>3.5*2</f>
        <v>7</v>
      </c>
      <c r="J208" s="161">
        <f t="array" ref="J208">IF(ISERROR(G208/I208),"",G208/I208)</f>
        <v>16.714285714285715</v>
      </c>
      <c r="K208" s="162">
        <f t="array" ref="K208">IF(ISERROR(G208/L208),"",G208/L208)</f>
        <v>5.5714285714285712</v>
      </c>
      <c r="L208" s="160">
        <v>21</v>
      </c>
      <c r="M208" s="140">
        <f t="shared" si="107"/>
        <v>1.4285714285714288</v>
      </c>
      <c r="N208" s="161">
        <f t="shared" si="108"/>
        <v>0</v>
      </c>
      <c r="O208" s="433"/>
      <c r="P208" s="433"/>
      <c r="Q208" s="433"/>
      <c r="R208" s="433"/>
      <c r="S208" s="433"/>
      <c r="T208" s="433"/>
      <c r="U208" s="433"/>
      <c r="V208" s="163">
        <f t="shared" si="109"/>
        <v>0</v>
      </c>
      <c r="W208" s="164">
        <f t="shared" si="110"/>
        <v>0</v>
      </c>
      <c r="X208" s="163"/>
      <c r="Y208" s="163"/>
      <c r="Z208" s="163"/>
      <c r="AA208" s="163"/>
    </row>
    <row r="209" spans="1:27" ht="20.100000000000001" hidden="1" customHeight="1">
      <c r="A209" s="184">
        <v>200666</v>
      </c>
      <c r="B209" s="431" t="s">
        <v>215</v>
      </c>
      <c r="C209" s="157" t="s">
        <v>212</v>
      </c>
      <c r="D209" s="139">
        <v>5.08</v>
      </c>
      <c r="E209" s="139"/>
      <c r="F209" s="158"/>
      <c r="G209" s="159"/>
      <c r="H209" s="438">
        <f t="shared" si="106"/>
        <v>0</v>
      </c>
      <c r="I209" s="160"/>
      <c r="J209" s="161" t="str">
        <f t="array" ref="J209">IF(ISERROR(G209/I209),"",G209/I209)</f>
        <v/>
      </c>
      <c r="K209" s="162">
        <f t="array" ref="K209">IF(ISERROR(G209/L209),"",G209/L209)</f>
        <v>0</v>
      </c>
      <c r="L209" s="160">
        <v>21</v>
      </c>
      <c r="M209" s="140">
        <f t="shared" si="107"/>
        <v>0</v>
      </c>
      <c r="N209" s="161">
        <f t="shared" si="108"/>
        <v>0</v>
      </c>
      <c r="O209" s="433"/>
      <c r="P209" s="433"/>
      <c r="Q209" s="433"/>
      <c r="R209" s="433"/>
      <c r="S209" s="433"/>
      <c r="T209" s="433"/>
      <c r="U209" s="433"/>
      <c r="V209" s="163">
        <f t="shared" si="109"/>
        <v>0</v>
      </c>
      <c r="W209" s="164" t="str">
        <f t="shared" si="110"/>
        <v/>
      </c>
      <c r="X209" s="163"/>
      <c r="Y209" s="163"/>
      <c r="Z209" s="163"/>
      <c r="AA209" s="163"/>
    </row>
    <row r="210" spans="1:27" ht="20.100000000000001" hidden="1" customHeight="1">
      <c r="A210" s="184">
        <v>200662</v>
      </c>
      <c r="B210" s="431" t="s">
        <v>215</v>
      </c>
      <c r="C210" s="157" t="s">
        <v>193</v>
      </c>
      <c r="D210" s="139">
        <v>5.08</v>
      </c>
      <c r="E210" s="139"/>
      <c r="F210" s="158"/>
      <c r="G210" s="159"/>
      <c r="H210" s="438">
        <f t="shared" si="106"/>
        <v>0</v>
      </c>
      <c r="I210" s="160"/>
      <c r="J210" s="161" t="str">
        <f t="array" ref="J210">IF(ISERROR(G210/I210),"",G210/I210)</f>
        <v/>
      </c>
      <c r="K210" s="162">
        <f t="array" ref="K210">IF(ISERROR(G210/L210),"",G210/L210)</f>
        <v>0</v>
      </c>
      <c r="L210" s="160">
        <v>21</v>
      </c>
      <c r="M210" s="140">
        <f t="shared" si="107"/>
        <v>0</v>
      </c>
      <c r="N210" s="161">
        <f t="shared" si="108"/>
        <v>0</v>
      </c>
      <c r="O210" s="433"/>
      <c r="P210" s="433"/>
      <c r="Q210" s="433"/>
      <c r="R210" s="433"/>
      <c r="S210" s="433"/>
      <c r="T210" s="433"/>
      <c r="U210" s="433"/>
      <c r="V210" s="163">
        <f t="shared" si="109"/>
        <v>0</v>
      </c>
      <c r="W210" s="164" t="str">
        <f t="shared" si="110"/>
        <v/>
      </c>
      <c r="X210" s="163"/>
      <c r="Y210" s="163"/>
      <c r="Z210" s="163"/>
      <c r="AA210" s="163"/>
    </row>
    <row r="211" spans="1:27" ht="20.100000000000001" hidden="1" customHeight="1">
      <c r="A211" s="184">
        <v>200661</v>
      </c>
      <c r="B211" s="431" t="s">
        <v>215</v>
      </c>
      <c r="C211" s="157" t="s">
        <v>210</v>
      </c>
      <c r="D211" s="139">
        <v>5.08</v>
      </c>
      <c r="E211" s="139"/>
      <c r="F211" s="158"/>
      <c r="G211" s="159"/>
      <c r="H211" s="438">
        <f t="shared" si="106"/>
        <v>0</v>
      </c>
      <c r="I211" s="160"/>
      <c r="J211" s="161" t="str">
        <f t="array" ref="J211">IF(ISERROR(G211/I211),"",G211/I211)</f>
        <v/>
      </c>
      <c r="K211" s="162">
        <f t="array" ref="K211">IF(ISERROR(G211/L211),"",G211/L211)</f>
        <v>0</v>
      </c>
      <c r="L211" s="160">
        <v>21</v>
      </c>
      <c r="M211" s="140">
        <f t="shared" si="107"/>
        <v>0</v>
      </c>
      <c r="N211" s="161">
        <f t="shared" si="108"/>
        <v>0</v>
      </c>
      <c r="O211" s="433"/>
      <c r="P211" s="433"/>
      <c r="Q211" s="433"/>
      <c r="R211" s="433"/>
      <c r="S211" s="433"/>
      <c r="T211" s="433"/>
      <c r="U211" s="433"/>
      <c r="V211" s="163">
        <f t="shared" si="109"/>
        <v>0</v>
      </c>
      <c r="W211" s="164" t="str">
        <f t="shared" si="110"/>
        <v/>
      </c>
      <c r="X211" s="163"/>
      <c r="Y211" s="163"/>
      <c r="Z211" s="163"/>
      <c r="AA211" s="163"/>
    </row>
    <row r="212" spans="1:27" ht="20.100000000000001" customHeight="1">
      <c r="A212" s="184">
        <v>200663</v>
      </c>
      <c r="B212" s="431" t="s">
        <v>215</v>
      </c>
      <c r="C212" s="157" t="s">
        <v>206</v>
      </c>
      <c r="D212" s="139">
        <v>5.08</v>
      </c>
      <c r="E212" s="139"/>
      <c r="F212" s="158">
        <v>42619</v>
      </c>
      <c r="G212" s="159">
        <f>233-17</f>
        <v>216</v>
      </c>
      <c r="H212" s="438">
        <f t="shared" si="106"/>
        <v>1097.28</v>
      </c>
      <c r="I212" s="160">
        <f>4.5*2</f>
        <v>9</v>
      </c>
      <c r="J212" s="161">
        <f t="array" ref="J212">IF(ISERROR(G212/I212),"",G212/I212)</f>
        <v>24</v>
      </c>
      <c r="K212" s="162">
        <f t="array" ref="K212">IF(ISERROR(G212/L212),"",G212/L212)</f>
        <v>10.285714285714286</v>
      </c>
      <c r="L212" s="160">
        <v>21</v>
      </c>
      <c r="M212" s="140">
        <f t="shared" si="107"/>
        <v>-1.2857142857142865</v>
      </c>
      <c r="N212" s="161">
        <f t="shared" si="108"/>
        <v>0</v>
      </c>
      <c r="O212" s="430"/>
      <c r="P212" s="430"/>
      <c r="Q212" s="430"/>
      <c r="R212" s="430"/>
      <c r="S212" s="430"/>
      <c r="T212" s="430"/>
      <c r="U212" s="430"/>
      <c r="V212" s="163">
        <f t="shared" si="109"/>
        <v>0</v>
      </c>
      <c r="W212" s="164">
        <f t="shared" si="110"/>
        <v>0</v>
      </c>
      <c r="X212" s="163"/>
      <c r="Y212" s="163"/>
      <c r="Z212" s="163"/>
      <c r="AA212" s="163"/>
    </row>
    <row r="213" spans="1:27" ht="20.100000000000001" hidden="1" customHeight="1">
      <c r="A213" s="184">
        <v>200665</v>
      </c>
      <c r="B213" s="431" t="s">
        <v>215</v>
      </c>
      <c r="C213" s="157" t="s">
        <v>194</v>
      </c>
      <c r="D213" s="139">
        <v>5.08</v>
      </c>
      <c r="E213" s="139"/>
      <c r="F213" s="158"/>
      <c r="G213" s="159"/>
      <c r="H213" s="438">
        <f t="shared" si="106"/>
        <v>0</v>
      </c>
      <c r="I213" s="160"/>
      <c r="J213" s="161" t="str">
        <f t="array" ref="J213">IF(ISERROR(G213/I213),"",G213/I213)</f>
        <v/>
      </c>
      <c r="K213" s="162">
        <f t="array" ref="K213">IF(ISERROR(G213/L213),"",G213/L213)</f>
        <v>0</v>
      </c>
      <c r="L213" s="160">
        <v>21</v>
      </c>
      <c r="M213" s="140">
        <f t="shared" si="107"/>
        <v>0</v>
      </c>
      <c r="N213" s="161">
        <f t="shared" si="108"/>
        <v>0</v>
      </c>
      <c r="O213" s="433"/>
      <c r="P213" s="433"/>
      <c r="Q213" s="433"/>
      <c r="R213" s="433"/>
      <c r="S213" s="433"/>
      <c r="T213" s="433"/>
      <c r="U213" s="433"/>
      <c r="V213" s="163">
        <f t="shared" si="109"/>
        <v>0</v>
      </c>
      <c r="W213" s="164" t="str">
        <f t="shared" si="110"/>
        <v/>
      </c>
      <c r="X213" s="163"/>
      <c r="Y213" s="163"/>
      <c r="Z213" s="163"/>
      <c r="AA213" s="163"/>
    </row>
    <row r="214" spans="1:27" ht="20.100000000000001" hidden="1" customHeight="1">
      <c r="A214" s="184">
        <v>200664</v>
      </c>
      <c r="B214" s="431" t="s">
        <v>215</v>
      </c>
      <c r="C214" s="157" t="s">
        <v>214</v>
      </c>
      <c r="D214" s="139">
        <v>5.08</v>
      </c>
      <c r="E214" s="139"/>
      <c r="F214" s="158"/>
      <c r="G214" s="159"/>
      <c r="H214" s="438">
        <f t="shared" si="106"/>
        <v>0</v>
      </c>
      <c r="I214" s="160"/>
      <c r="J214" s="161" t="str">
        <f t="array" ref="J214">IF(ISERROR(G214/I214),"",G214/I214)</f>
        <v/>
      </c>
      <c r="K214" s="162">
        <f t="array" ref="K214">IF(ISERROR(G214/L214),"",G214/L214)</f>
        <v>0</v>
      </c>
      <c r="L214" s="160">
        <v>21</v>
      </c>
      <c r="M214" s="140">
        <f t="shared" si="107"/>
        <v>0</v>
      </c>
      <c r="N214" s="161">
        <f t="shared" si="108"/>
        <v>0</v>
      </c>
      <c r="O214" s="430"/>
      <c r="P214" s="430"/>
      <c r="Q214" s="430"/>
      <c r="R214" s="430"/>
      <c r="S214" s="430"/>
      <c r="T214" s="430"/>
      <c r="U214" s="430"/>
      <c r="V214" s="163">
        <f t="shared" si="109"/>
        <v>0</v>
      </c>
      <c r="W214" s="164" t="str">
        <f t="shared" si="110"/>
        <v/>
      </c>
      <c r="X214" s="163"/>
      <c r="Y214" s="163"/>
      <c r="Z214" s="163"/>
      <c r="AA214" s="163"/>
    </row>
    <row r="215" spans="1:27" ht="20.100000000000001" hidden="1" customHeight="1">
      <c r="A215" s="184">
        <v>200027</v>
      </c>
      <c r="B215" s="431" t="s">
        <v>216</v>
      </c>
      <c r="C215" s="157" t="s">
        <v>201</v>
      </c>
      <c r="D215" s="139">
        <v>5.03</v>
      </c>
      <c r="E215" s="139"/>
      <c r="F215" s="158"/>
      <c r="G215" s="159"/>
      <c r="H215" s="438">
        <f t="shared" si="106"/>
        <v>0</v>
      </c>
      <c r="I215" s="160"/>
      <c r="J215" s="161" t="str">
        <f t="array" ref="J215">IF(ISERROR(G215/I215),"",G215/I215)</f>
        <v/>
      </c>
      <c r="K215" s="162">
        <f t="array" ref="K215">IF(ISERROR(G215/L215),"",G215/L215)</f>
        <v>0</v>
      </c>
      <c r="L215" s="160">
        <v>56</v>
      </c>
      <c r="M215" s="140">
        <f t="shared" si="107"/>
        <v>0</v>
      </c>
      <c r="N215" s="161">
        <f t="shared" si="108"/>
        <v>0</v>
      </c>
      <c r="O215" s="433"/>
      <c r="P215" s="433"/>
      <c r="Q215" s="433"/>
      <c r="R215" s="433"/>
      <c r="S215" s="433"/>
      <c r="T215" s="433"/>
      <c r="U215" s="433"/>
      <c r="V215" s="163">
        <f t="shared" si="109"/>
        <v>0</v>
      </c>
      <c r="W215" s="164" t="str">
        <f t="shared" si="110"/>
        <v/>
      </c>
      <c r="X215" s="163"/>
      <c r="Y215" s="163"/>
      <c r="Z215" s="163"/>
      <c r="AA215" s="163"/>
    </row>
    <row r="216" spans="1:27" ht="20.100000000000001" hidden="1" customHeight="1">
      <c r="A216" s="184">
        <v>200028</v>
      </c>
      <c r="B216" s="431" t="s">
        <v>216</v>
      </c>
      <c r="C216" s="157" t="s">
        <v>186</v>
      </c>
      <c r="D216" s="139">
        <v>5.03</v>
      </c>
      <c r="E216" s="139"/>
      <c r="F216" s="158"/>
      <c r="G216" s="159"/>
      <c r="H216" s="438">
        <f t="shared" si="106"/>
        <v>0</v>
      </c>
      <c r="I216" s="160"/>
      <c r="J216" s="161" t="str">
        <f t="array" ref="J216">IF(ISERROR(G216/I216),"",G216/I216)</f>
        <v/>
      </c>
      <c r="K216" s="162">
        <f t="array" ref="K216">IF(ISERROR(G216/L216),"",G216/L216)</f>
        <v>0</v>
      </c>
      <c r="L216" s="160">
        <v>56</v>
      </c>
      <c r="M216" s="140">
        <f t="shared" si="107"/>
        <v>0</v>
      </c>
      <c r="N216" s="161">
        <f t="shared" si="108"/>
        <v>0</v>
      </c>
      <c r="O216" s="433"/>
      <c r="P216" s="433"/>
      <c r="Q216" s="433"/>
      <c r="R216" s="433"/>
      <c r="S216" s="433"/>
      <c r="T216" s="433"/>
      <c r="U216" s="433"/>
      <c r="V216" s="163">
        <f t="shared" si="109"/>
        <v>0</v>
      </c>
      <c r="W216" s="164" t="str">
        <f t="shared" si="110"/>
        <v/>
      </c>
      <c r="X216" s="163"/>
      <c r="Y216" s="163"/>
      <c r="Z216" s="163"/>
      <c r="AA216" s="163"/>
    </row>
    <row r="217" spans="1:27" ht="20.100000000000001" hidden="1" customHeight="1">
      <c r="A217" s="184">
        <v>200029</v>
      </c>
      <c r="B217" s="431" t="s">
        <v>216</v>
      </c>
      <c r="C217" s="157" t="s">
        <v>202</v>
      </c>
      <c r="D217" s="139">
        <v>5.03</v>
      </c>
      <c r="E217" s="139"/>
      <c r="F217" s="158"/>
      <c r="G217" s="159"/>
      <c r="H217" s="438">
        <f t="shared" si="106"/>
        <v>0</v>
      </c>
      <c r="I217" s="160"/>
      <c r="J217" s="161" t="str">
        <f t="array" ref="J217">IF(ISERROR(G217/I217),"",G217/I217)</f>
        <v/>
      </c>
      <c r="K217" s="162">
        <f t="array" ref="K217">IF(ISERROR(G217/L217),"",G217/L217)</f>
        <v>0</v>
      </c>
      <c r="L217" s="160">
        <v>56</v>
      </c>
      <c r="M217" s="140">
        <f t="shared" si="107"/>
        <v>0</v>
      </c>
      <c r="N217" s="161">
        <f t="shared" si="108"/>
        <v>0</v>
      </c>
      <c r="O217" s="433"/>
      <c r="P217" s="433"/>
      <c r="Q217" s="433"/>
      <c r="R217" s="433"/>
      <c r="S217" s="433"/>
      <c r="T217" s="433"/>
      <c r="U217" s="433"/>
      <c r="V217" s="163">
        <f t="shared" si="109"/>
        <v>0</v>
      </c>
      <c r="W217" s="164" t="str">
        <f t="shared" si="110"/>
        <v/>
      </c>
      <c r="X217" s="163"/>
      <c r="Y217" s="163"/>
      <c r="Z217" s="163"/>
      <c r="AA217" s="163"/>
    </row>
    <row r="218" spans="1:27" ht="20.100000000000001" hidden="1" customHeight="1">
      <c r="A218" s="184">
        <v>200704</v>
      </c>
      <c r="B218" s="431" t="s">
        <v>216</v>
      </c>
      <c r="C218" s="157" t="s">
        <v>211</v>
      </c>
      <c r="D218" s="139">
        <v>5.03</v>
      </c>
      <c r="E218" s="139"/>
      <c r="F218" s="158"/>
      <c r="G218" s="159"/>
      <c r="H218" s="438">
        <f t="shared" si="106"/>
        <v>0</v>
      </c>
      <c r="I218" s="160"/>
      <c r="J218" s="161" t="str">
        <f t="array" ref="J218">IF(ISERROR(G218/I218),"",G218/I218)</f>
        <v/>
      </c>
      <c r="K218" s="162">
        <f t="array" ref="K218">IF(ISERROR(G218/L218),"",G218/L218)</f>
        <v>0</v>
      </c>
      <c r="L218" s="160">
        <v>56</v>
      </c>
      <c r="M218" s="140">
        <f t="shared" si="107"/>
        <v>0</v>
      </c>
      <c r="N218" s="161">
        <f t="shared" si="108"/>
        <v>0</v>
      </c>
      <c r="O218" s="433"/>
      <c r="P218" s="433"/>
      <c r="Q218" s="433"/>
      <c r="R218" s="433"/>
      <c r="S218" s="433"/>
      <c r="T218" s="433"/>
      <c r="U218" s="433"/>
      <c r="V218" s="163">
        <f t="shared" si="109"/>
        <v>0</v>
      </c>
      <c r="W218" s="164" t="str">
        <f t="shared" si="110"/>
        <v/>
      </c>
      <c r="X218" s="163"/>
      <c r="Y218" s="163"/>
      <c r="Z218" s="163"/>
      <c r="AA218" s="163"/>
    </row>
    <row r="219" spans="1:27" ht="20.100000000000001" hidden="1" customHeight="1">
      <c r="A219" s="184">
        <v>201286</v>
      </c>
      <c r="B219" s="431" t="s">
        <v>404</v>
      </c>
      <c r="C219" s="232" t="s">
        <v>405</v>
      </c>
      <c r="D219" s="139">
        <v>5.03</v>
      </c>
      <c r="E219" s="139"/>
      <c r="F219" s="158"/>
      <c r="G219" s="159"/>
      <c r="H219" s="438">
        <f t="shared" si="106"/>
        <v>0</v>
      </c>
      <c r="I219" s="160"/>
      <c r="J219" s="161"/>
      <c r="K219" s="162">
        <f t="array" ref="K219">IF(ISERROR(G219/L219),"",G219/L219)</f>
        <v>0</v>
      </c>
      <c r="L219" s="160">
        <v>54</v>
      </c>
      <c r="M219" s="140">
        <f t="shared" si="107"/>
        <v>0</v>
      </c>
      <c r="N219" s="161">
        <f t="shared" si="108"/>
        <v>0</v>
      </c>
      <c r="O219" s="433"/>
      <c r="P219" s="433"/>
      <c r="Q219" s="433"/>
      <c r="R219" s="433"/>
      <c r="S219" s="433"/>
      <c r="T219" s="433"/>
      <c r="U219" s="433"/>
      <c r="V219" s="163"/>
      <c r="W219" s="164"/>
      <c r="X219" s="163"/>
      <c r="Y219" s="163"/>
      <c r="Z219" s="163"/>
      <c r="AA219" s="163"/>
    </row>
    <row r="220" spans="1:27" ht="20.100000000000001" hidden="1" customHeight="1">
      <c r="A220" s="184">
        <v>201287</v>
      </c>
      <c r="B220" s="431" t="s">
        <v>404</v>
      </c>
      <c r="C220" s="232" t="s">
        <v>406</v>
      </c>
      <c r="D220" s="139">
        <v>5.03</v>
      </c>
      <c r="E220" s="139"/>
      <c r="F220" s="158"/>
      <c r="G220" s="159"/>
      <c r="H220" s="438">
        <f t="shared" si="106"/>
        <v>0</v>
      </c>
      <c r="I220" s="160"/>
      <c r="J220" s="161"/>
      <c r="K220" s="162">
        <f t="array" ref="K220">IF(ISERROR(G220/L220),"",G220/L220)</f>
        <v>0</v>
      </c>
      <c r="L220" s="160">
        <v>54</v>
      </c>
      <c r="M220" s="140">
        <f t="shared" si="107"/>
        <v>0</v>
      </c>
      <c r="N220" s="161">
        <f t="shared" si="108"/>
        <v>0</v>
      </c>
      <c r="O220" s="433"/>
      <c r="P220" s="433"/>
      <c r="Q220" s="433"/>
      <c r="R220" s="433"/>
      <c r="S220" s="433"/>
      <c r="T220" s="433"/>
      <c r="U220" s="433"/>
      <c r="V220" s="163"/>
      <c r="W220" s="164"/>
      <c r="X220" s="163"/>
      <c r="Y220" s="163"/>
      <c r="Z220" s="163"/>
      <c r="AA220" s="163"/>
    </row>
    <row r="221" spans="1:27" ht="20.100000000000001" hidden="1" customHeight="1">
      <c r="A221" s="184">
        <v>201288</v>
      </c>
      <c r="B221" s="431" t="s">
        <v>404</v>
      </c>
      <c r="C221" s="232" t="s">
        <v>411</v>
      </c>
      <c r="D221" s="139">
        <v>5.03</v>
      </c>
      <c r="E221" s="139"/>
      <c r="F221" s="158"/>
      <c r="G221" s="159"/>
      <c r="H221" s="438">
        <f t="shared" si="106"/>
        <v>0</v>
      </c>
      <c r="I221" s="160"/>
      <c r="J221" s="161"/>
      <c r="K221" s="162">
        <f t="array" ref="K221">IF(ISERROR(G221/L221),"",G221/L221)</f>
        <v>0</v>
      </c>
      <c r="L221" s="160">
        <v>54</v>
      </c>
      <c r="M221" s="140">
        <f t="shared" si="107"/>
        <v>0</v>
      </c>
      <c r="N221" s="161">
        <f t="shared" si="108"/>
        <v>0</v>
      </c>
      <c r="O221" s="433"/>
      <c r="P221" s="433"/>
      <c r="Q221" s="433"/>
      <c r="R221" s="433"/>
      <c r="S221" s="433"/>
      <c r="T221" s="433"/>
      <c r="U221" s="433"/>
      <c r="V221" s="163"/>
      <c r="W221" s="164"/>
      <c r="X221" s="163"/>
      <c r="Y221" s="163"/>
      <c r="Z221" s="163"/>
      <c r="AA221" s="163"/>
    </row>
    <row r="222" spans="1:27" ht="20.100000000000001" hidden="1" customHeight="1">
      <c r="A222" s="184">
        <v>201289</v>
      </c>
      <c r="B222" s="431" t="s">
        <v>404</v>
      </c>
      <c r="C222" s="232" t="s">
        <v>413</v>
      </c>
      <c r="D222" s="139">
        <v>5.03</v>
      </c>
      <c r="E222" s="139"/>
      <c r="F222" s="158"/>
      <c r="G222" s="159"/>
      <c r="H222" s="438">
        <f t="shared" si="106"/>
        <v>0</v>
      </c>
      <c r="I222" s="160"/>
      <c r="J222" s="161"/>
      <c r="K222" s="162">
        <f t="array" ref="K222">IF(ISERROR(G222/L222),"",G222/L222)</f>
        <v>0</v>
      </c>
      <c r="L222" s="160">
        <v>54</v>
      </c>
      <c r="M222" s="140">
        <f t="shared" si="107"/>
        <v>0</v>
      </c>
      <c r="N222" s="161">
        <f t="shared" si="108"/>
        <v>0</v>
      </c>
      <c r="O222" s="433"/>
      <c r="P222" s="433"/>
      <c r="Q222" s="433"/>
      <c r="R222" s="433"/>
      <c r="S222" s="433"/>
      <c r="T222" s="433"/>
      <c r="U222" s="433"/>
      <c r="V222" s="163"/>
      <c r="W222" s="164"/>
      <c r="X222" s="163"/>
      <c r="Y222" s="163"/>
      <c r="Z222" s="163"/>
      <c r="AA222" s="163"/>
    </row>
    <row r="223" spans="1:27" ht="20.100000000000001" hidden="1" customHeight="1">
      <c r="A223" s="184">
        <v>201077</v>
      </c>
      <c r="B223" s="431" t="s">
        <v>444</v>
      </c>
      <c r="C223" s="232" t="s">
        <v>384</v>
      </c>
      <c r="D223" s="139">
        <v>5.03</v>
      </c>
      <c r="E223" s="139"/>
      <c r="F223" s="158"/>
      <c r="G223" s="159"/>
      <c r="H223" s="438"/>
      <c r="I223" s="160"/>
      <c r="J223" s="161"/>
      <c r="K223" s="162">
        <f t="array" ref="K223">IF(ISERROR(G223/L223),"",G223/L223)</f>
        <v>0</v>
      </c>
      <c r="L223" s="160">
        <v>3</v>
      </c>
      <c r="M223" s="140">
        <f t="shared" si="107"/>
        <v>0</v>
      </c>
      <c r="N223" s="161">
        <f t="shared" si="108"/>
        <v>0</v>
      </c>
      <c r="O223" s="433"/>
      <c r="P223" s="433"/>
      <c r="Q223" s="433"/>
      <c r="R223" s="433"/>
      <c r="S223" s="433"/>
      <c r="T223" s="433"/>
      <c r="U223" s="433"/>
      <c r="V223" s="163"/>
      <c r="W223" s="164"/>
      <c r="X223" s="163"/>
      <c r="Y223" s="163"/>
      <c r="Z223" s="163"/>
      <c r="AA223" s="163"/>
    </row>
    <row r="224" spans="1:27" ht="20.100000000000001" hidden="1" customHeight="1">
      <c r="A224" s="184">
        <v>201078</v>
      </c>
      <c r="B224" s="431" t="s">
        <v>444</v>
      </c>
      <c r="C224" s="232" t="s">
        <v>385</v>
      </c>
      <c r="D224" s="139">
        <v>5.03</v>
      </c>
      <c r="E224" s="139"/>
      <c r="F224" s="158"/>
      <c r="G224" s="159"/>
      <c r="H224" s="438"/>
      <c r="I224" s="160"/>
      <c r="J224" s="161"/>
      <c r="K224" s="162">
        <f t="array" ref="K224">IF(ISERROR(G224/L224),"",G224/L224)</f>
        <v>0</v>
      </c>
      <c r="L224" s="160">
        <v>3</v>
      </c>
      <c r="M224" s="140">
        <f t="shared" si="107"/>
        <v>0</v>
      </c>
      <c r="N224" s="161">
        <f t="shared" si="108"/>
        <v>0</v>
      </c>
      <c r="O224" s="433"/>
      <c r="P224" s="433"/>
      <c r="Q224" s="433"/>
      <c r="R224" s="433"/>
      <c r="S224" s="433"/>
      <c r="T224" s="433"/>
      <c r="U224" s="433"/>
      <c r="V224" s="163"/>
      <c r="W224" s="164"/>
      <c r="X224" s="163"/>
      <c r="Y224" s="163"/>
      <c r="Z224" s="163"/>
      <c r="AA224" s="163"/>
    </row>
    <row r="225" spans="1:27" ht="20.100000000000001" hidden="1" customHeight="1">
      <c r="A225" s="184">
        <v>201079</v>
      </c>
      <c r="B225" s="431" t="s">
        <v>444</v>
      </c>
      <c r="C225" s="232" t="s">
        <v>386</v>
      </c>
      <c r="D225" s="139">
        <v>5.03</v>
      </c>
      <c r="E225" s="139"/>
      <c r="F225" s="158"/>
      <c r="G225" s="159"/>
      <c r="H225" s="438"/>
      <c r="I225" s="160"/>
      <c r="J225" s="161"/>
      <c r="K225" s="162">
        <f t="array" ref="K225">IF(ISERROR(G225/L225),"",G225/L225)</f>
        <v>0</v>
      </c>
      <c r="L225" s="160">
        <v>3</v>
      </c>
      <c r="M225" s="140">
        <f t="shared" si="107"/>
        <v>0</v>
      </c>
      <c r="N225" s="161">
        <f t="shared" si="108"/>
        <v>0</v>
      </c>
      <c r="O225" s="433"/>
      <c r="P225" s="433"/>
      <c r="Q225" s="433"/>
      <c r="R225" s="433"/>
      <c r="S225" s="433"/>
      <c r="T225" s="433"/>
      <c r="U225" s="433"/>
      <c r="V225" s="163"/>
      <c r="W225" s="164"/>
      <c r="X225" s="163"/>
      <c r="Y225" s="163"/>
      <c r="Z225" s="163"/>
      <c r="AA225" s="163"/>
    </row>
    <row r="226" spans="1:27" ht="20.100000000000001" hidden="1" customHeight="1">
      <c r="A226" s="184">
        <v>201080</v>
      </c>
      <c r="B226" s="431" t="s">
        <v>444</v>
      </c>
      <c r="C226" s="232" t="s">
        <v>387</v>
      </c>
      <c r="D226" s="139">
        <v>5.03</v>
      </c>
      <c r="E226" s="139"/>
      <c r="F226" s="158"/>
      <c r="G226" s="159"/>
      <c r="H226" s="438"/>
      <c r="I226" s="160"/>
      <c r="J226" s="161"/>
      <c r="K226" s="162">
        <f t="array" ref="K226">IF(ISERROR(G226/L226),"",G226/L226)</f>
        <v>0</v>
      </c>
      <c r="L226" s="160">
        <v>3</v>
      </c>
      <c r="M226" s="140">
        <f t="shared" si="107"/>
        <v>0</v>
      </c>
      <c r="N226" s="161">
        <f t="shared" si="108"/>
        <v>0</v>
      </c>
      <c r="O226" s="433"/>
      <c r="P226" s="433"/>
      <c r="Q226" s="433"/>
      <c r="R226" s="433"/>
      <c r="S226" s="433"/>
      <c r="T226" s="433"/>
      <c r="U226" s="433"/>
      <c r="V226" s="163"/>
      <c r="W226" s="164"/>
      <c r="X226" s="163"/>
      <c r="Y226" s="163"/>
      <c r="Z226" s="163"/>
      <c r="AA226" s="163"/>
    </row>
    <row r="227" spans="1:27" ht="20.100000000000001" hidden="1" customHeight="1">
      <c r="A227" s="165">
        <v>200534</v>
      </c>
      <c r="B227" s="166" t="s">
        <v>217</v>
      </c>
      <c r="C227" s="157" t="s">
        <v>194</v>
      </c>
      <c r="D227" s="139">
        <v>5.03</v>
      </c>
      <c r="E227" s="139"/>
      <c r="F227" s="158"/>
      <c r="G227" s="188"/>
      <c r="H227" s="438">
        <f t="shared" ref="H227:H240" si="111">D227*G227</f>
        <v>0</v>
      </c>
      <c r="I227" s="160"/>
      <c r="J227" s="161" t="str">
        <f t="array" ref="J227">IF(ISERROR(G227/I227),"",G227/I227)</f>
        <v/>
      </c>
      <c r="K227" s="162">
        <f t="array" ref="K227">IF(ISERROR(G227/L227),"",G227/L227)</f>
        <v>0</v>
      </c>
      <c r="L227" s="160">
        <v>40</v>
      </c>
      <c r="M227" s="140">
        <f t="shared" si="107"/>
        <v>0</v>
      </c>
      <c r="N227" s="161">
        <f t="shared" si="108"/>
        <v>0</v>
      </c>
      <c r="O227" s="430"/>
      <c r="P227" s="430"/>
      <c r="Q227" s="430"/>
      <c r="R227" s="430"/>
      <c r="S227" s="430"/>
      <c r="T227" s="430"/>
      <c r="U227" s="430"/>
      <c r="V227" s="163">
        <f t="shared" ref="V227:V236" si="112">SUM(X227:AA227)</f>
        <v>0</v>
      </c>
      <c r="W227" s="164" t="str">
        <f t="shared" ref="W227:W236" si="113">IF(ISERROR(V227/G227),"",V227/G227)</f>
        <v/>
      </c>
      <c r="X227" s="163"/>
      <c r="Y227" s="163"/>
      <c r="Z227" s="163"/>
      <c r="AA227" s="163"/>
    </row>
    <row r="228" spans="1:27" ht="20.100000000000001" hidden="1" customHeight="1">
      <c r="A228" s="165">
        <v>200535</v>
      </c>
      <c r="B228" s="166" t="s">
        <v>217</v>
      </c>
      <c r="C228" s="157" t="s">
        <v>193</v>
      </c>
      <c r="D228" s="139">
        <v>5.03</v>
      </c>
      <c r="E228" s="139"/>
      <c r="F228" s="158"/>
      <c r="G228" s="188"/>
      <c r="H228" s="438">
        <f t="shared" si="111"/>
        <v>0</v>
      </c>
      <c r="I228" s="160"/>
      <c r="J228" s="161" t="str">
        <f t="array" ref="J228">IF(ISERROR(G228/I228),"",G228/I228)</f>
        <v/>
      </c>
      <c r="K228" s="162">
        <f t="array" ref="K228">IF(ISERROR(G228/L228),"",G228/L228)</f>
        <v>0</v>
      </c>
      <c r="L228" s="160">
        <v>40</v>
      </c>
      <c r="M228" s="140">
        <f t="shared" si="107"/>
        <v>0</v>
      </c>
      <c r="N228" s="161">
        <f t="shared" si="108"/>
        <v>0</v>
      </c>
      <c r="O228" s="430"/>
      <c r="P228" s="430"/>
      <c r="Q228" s="430"/>
      <c r="R228" s="430"/>
      <c r="S228" s="430"/>
      <c r="T228" s="430"/>
      <c r="U228" s="430"/>
      <c r="V228" s="163">
        <f t="shared" si="112"/>
        <v>0</v>
      </c>
      <c r="W228" s="164" t="str">
        <f t="shared" si="113"/>
        <v/>
      </c>
      <c r="X228" s="163"/>
      <c r="Y228" s="163"/>
      <c r="Z228" s="163"/>
      <c r="AA228" s="163"/>
    </row>
    <row r="229" spans="1:27" ht="20.100000000000001" hidden="1" customHeight="1">
      <c r="A229" s="165">
        <v>200536</v>
      </c>
      <c r="B229" s="166" t="s">
        <v>217</v>
      </c>
      <c r="C229" s="157" t="s">
        <v>201</v>
      </c>
      <c r="D229" s="139">
        <v>5.03</v>
      </c>
      <c r="E229" s="139"/>
      <c r="F229" s="158"/>
      <c r="G229" s="188"/>
      <c r="H229" s="438">
        <f t="shared" si="111"/>
        <v>0</v>
      </c>
      <c r="I229" s="160"/>
      <c r="J229" s="161" t="str">
        <f t="array" ref="J229">IF(ISERROR(G229/I229),"",G229/I229)</f>
        <v/>
      </c>
      <c r="K229" s="162">
        <f t="array" ref="K229">IF(ISERROR(G229/L229),"",G229/L229)</f>
        <v>0</v>
      </c>
      <c r="L229" s="160">
        <v>40</v>
      </c>
      <c r="M229" s="140">
        <f t="shared" si="107"/>
        <v>0</v>
      </c>
      <c r="N229" s="161">
        <f t="shared" si="108"/>
        <v>0</v>
      </c>
      <c r="O229" s="430"/>
      <c r="P229" s="430"/>
      <c r="Q229" s="430"/>
      <c r="R229" s="430"/>
      <c r="S229" s="430"/>
      <c r="T229" s="430"/>
      <c r="U229" s="430"/>
      <c r="V229" s="163">
        <f t="shared" si="112"/>
        <v>0</v>
      </c>
      <c r="W229" s="164" t="str">
        <f t="shared" si="113"/>
        <v/>
      </c>
      <c r="X229" s="163"/>
      <c r="Y229" s="163"/>
      <c r="Z229" s="163"/>
      <c r="AA229" s="163"/>
    </row>
    <row r="230" spans="1:27" ht="20.100000000000001" hidden="1" customHeight="1">
      <c r="A230" s="165">
        <v>200437</v>
      </c>
      <c r="B230" s="166" t="s">
        <v>218</v>
      </c>
      <c r="C230" s="157" t="s">
        <v>219</v>
      </c>
      <c r="D230" s="139">
        <v>5.03</v>
      </c>
      <c r="E230" s="139"/>
      <c r="F230" s="158"/>
      <c r="G230" s="159"/>
      <c r="H230" s="438">
        <f t="shared" si="111"/>
        <v>0</v>
      </c>
      <c r="I230" s="160"/>
      <c r="J230" s="161" t="str">
        <f t="array" ref="J230">IF(ISERROR(G230/I230),"",G230/I230)</f>
        <v/>
      </c>
      <c r="K230" s="162">
        <f t="array" ref="K230">IF(ISERROR(G230/L230),"",G230/L230)</f>
        <v>0</v>
      </c>
      <c r="L230" s="160">
        <v>50</v>
      </c>
      <c r="M230" s="140">
        <f t="shared" si="107"/>
        <v>0</v>
      </c>
      <c r="N230" s="161">
        <f t="shared" si="108"/>
        <v>0</v>
      </c>
      <c r="O230" s="430"/>
      <c r="P230" s="430"/>
      <c r="Q230" s="430"/>
      <c r="R230" s="430"/>
      <c r="S230" s="430"/>
      <c r="T230" s="430"/>
      <c r="U230" s="430"/>
      <c r="V230" s="163">
        <f t="shared" si="112"/>
        <v>0</v>
      </c>
      <c r="W230" s="164" t="str">
        <f t="shared" si="113"/>
        <v/>
      </c>
      <c r="X230" s="163"/>
      <c r="Y230" s="163"/>
      <c r="Z230" s="163"/>
      <c r="AA230" s="163"/>
    </row>
    <row r="231" spans="1:27" ht="20.100000000000001" hidden="1" customHeight="1">
      <c r="A231" s="165">
        <v>200438</v>
      </c>
      <c r="B231" s="166" t="s">
        <v>218</v>
      </c>
      <c r="C231" s="157" t="s">
        <v>193</v>
      </c>
      <c r="D231" s="139">
        <v>5.03</v>
      </c>
      <c r="E231" s="139"/>
      <c r="F231" s="158"/>
      <c r="G231" s="159"/>
      <c r="H231" s="438">
        <f t="shared" si="111"/>
        <v>0</v>
      </c>
      <c r="I231" s="160"/>
      <c r="J231" s="161" t="str">
        <f t="array" ref="J231">IF(ISERROR(G231/I231),"",G231/I231)</f>
        <v/>
      </c>
      <c r="K231" s="162">
        <f t="array" ref="K231">IF(ISERROR(G231/L231),"",G231/L231)</f>
        <v>0</v>
      </c>
      <c r="L231" s="160">
        <v>50</v>
      </c>
      <c r="M231" s="140">
        <f t="shared" si="107"/>
        <v>0</v>
      </c>
      <c r="N231" s="161">
        <f t="shared" si="108"/>
        <v>0</v>
      </c>
      <c r="O231" s="430"/>
      <c r="P231" s="430"/>
      <c r="Q231" s="430"/>
      <c r="R231" s="430"/>
      <c r="S231" s="430"/>
      <c r="T231" s="430"/>
      <c r="U231" s="430"/>
      <c r="V231" s="163">
        <f t="shared" si="112"/>
        <v>0</v>
      </c>
      <c r="W231" s="164" t="str">
        <f t="shared" si="113"/>
        <v/>
      </c>
      <c r="X231" s="163"/>
      <c r="Y231" s="163"/>
      <c r="Z231" s="163"/>
      <c r="AA231" s="163"/>
    </row>
    <row r="232" spans="1:27" ht="20.100000000000001" hidden="1" customHeight="1">
      <c r="A232" s="165">
        <v>200439</v>
      </c>
      <c r="B232" s="166" t="s">
        <v>218</v>
      </c>
      <c r="C232" s="157" t="s">
        <v>194</v>
      </c>
      <c r="D232" s="139">
        <v>5.03</v>
      </c>
      <c r="E232" s="139"/>
      <c r="F232" s="158"/>
      <c r="G232" s="159"/>
      <c r="H232" s="438">
        <f t="shared" si="111"/>
        <v>0</v>
      </c>
      <c r="I232" s="160"/>
      <c r="J232" s="161" t="str">
        <f t="array" ref="J232">IF(ISERROR(G232/I232),"",G232/I232)</f>
        <v/>
      </c>
      <c r="K232" s="162">
        <f t="array" ref="K232">IF(ISERROR(G232/L232),"",G232/L232)</f>
        <v>0</v>
      </c>
      <c r="L232" s="160">
        <v>50</v>
      </c>
      <c r="M232" s="140">
        <f t="shared" si="107"/>
        <v>0</v>
      </c>
      <c r="N232" s="161">
        <f t="shared" si="108"/>
        <v>0</v>
      </c>
      <c r="O232" s="430"/>
      <c r="P232" s="430"/>
      <c r="Q232" s="430"/>
      <c r="R232" s="430"/>
      <c r="S232" s="430"/>
      <c r="T232" s="430"/>
      <c r="U232" s="430"/>
      <c r="V232" s="163">
        <f t="shared" si="112"/>
        <v>0</v>
      </c>
      <c r="W232" s="164" t="str">
        <f t="shared" si="113"/>
        <v/>
      </c>
      <c r="X232" s="163"/>
      <c r="Y232" s="163"/>
      <c r="Z232" s="163"/>
      <c r="AA232" s="163"/>
    </row>
    <row r="233" spans="1:27" ht="20.100000000000001" hidden="1" customHeight="1">
      <c r="A233" s="165">
        <v>200440</v>
      </c>
      <c r="B233" s="166" t="s">
        <v>218</v>
      </c>
      <c r="C233" s="157" t="s">
        <v>201</v>
      </c>
      <c r="D233" s="139">
        <v>5.03</v>
      </c>
      <c r="E233" s="139"/>
      <c r="F233" s="158"/>
      <c r="G233" s="159"/>
      <c r="H233" s="438">
        <f t="shared" si="111"/>
        <v>0</v>
      </c>
      <c r="I233" s="160"/>
      <c r="J233" s="161" t="str">
        <f t="array" ref="J233">IF(ISERROR(G233/I233),"",G233/I233)</f>
        <v/>
      </c>
      <c r="K233" s="162">
        <f t="array" ref="K233">IF(ISERROR(G233/L233),"",G233/L233)</f>
        <v>0</v>
      </c>
      <c r="L233" s="160">
        <v>50</v>
      </c>
      <c r="M233" s="140">
        <f t="shared" si="107"/>
        <v>0</v>
      </c>
      <c r="N233" s="161">
        <f t="shared" si="108"/>
        <v>0</v>
      </c>
      <c r="O233" s="430"/>
      <c r="P233" s="430"/>
      <c r="Q233" s="430"/>
      <c r="R233" s="430"/>
      <c r="S233" s="430"/>
      <c r="T233" s="430"/>
      <c r="U233" s="430"/>
      <c r="V233" s="163">
        <f t="shared" si="112"/>
        <v>0</v>
      </c>
      <c r="W233" s="164" t="str">
        <f t="shared" si="113"/>
        <v/>
      </c>
      <c r="X233" s="163"/>
      <c r="Y233" s="163"/>
      <c r="Z233" s="163"/>
      <c r="AA233" s="163"/>
    </row>
    <row r="234" spans="1:27" ht="20.100000000000001" hidden="1" customHeight="1">
      <c r="A234" s="165">
        <v>200051</v>
      </c>
      <c r="B234" s="166" t="s">
        <v>220</v>
      </c>
      <c r="C234" s="157" t="s">
        <v>206</v>
      </c>
      <c r="D234" s="139">
        <v>5.03</v>
      </c>
      <c r="E234" s="139"/>
      <c r="F234" s="158"/>
      <c r="G234" s="159"/>
      <c r="H234" s="438">
        <f t="shared" si="111"/>
        <v>0</v>
      </c>
      <c r="I234" s="160"/>
      <c r="J234" s="161" t="str">
        <f t="array" ref="J234">IF(ISERROR(G234/I234),"",G234/I234)</f>
        <v/>
      </c>
      <c r="K234" s="162">
        <f t="array" ref="K234">IF(ISERROR(G234/L234),"",G234/L234)</f>
        <v>0</v>
      </c>
      <c r="L234" s="160">
        <v>50</v>
      </c>
      <c r="M234" s="140">
        <f t="shared" si="107"/>
        <v>0</v>
      </c>
      <c r="N234" s="161">
        <f t="shared" si="108"/>
        <v>0</v>
      </c>
      <c r="O234" s="430"/>
      <c r="P234" s="430"/>
      <c r="Q234" s="430"/>
      <c r="R234" s="430"/>
      <c r="S234" s="430"/>
      <c r="T234" s="430"/>
      <c r="U234" s="430"/>
      <c r="V234" s="163">
        <f t="shared" si="112"/>
        <v>0</v>
      </c>
      <c r="W234" s="164" t="str">
        <f t="shared" si="113"/>
        <v/>
      </c>
      <c r="X234" s="163"/>
      <c r="Y234" s="163"/>
      <c r="Z234" s="163"/>
      <c r="AA234" s="163"/>
    </row>
    <row r="235" spans="1:27" ht="20.100000000000001" hidden="1" customHeight="1">
      <c r="A235" s="165">
        <v>200052</v>
      </c>
      <c r="B235" s="166" t="s">
        <v>220</v>
      </c>
      <c r="C235" s="157" t="s">
        <v>194</v>
      </c>
      <c r="D235" s="139">
        <v>5.03</v>
      </c>
      <c r="E235" s="139"/>
      <c r="F235" s="158"/>
      <c r="G235" s="159"/>
      <c r="H235" s="438">
        <f t="shared" si="111"/>
        <v>0</v>
      </c>
      <c r="I235" s="160"/>
      <c r="J235" s="161" t="str">
        <f t="array" ref="J235">IF(ISERROR(G235/I235),"",G235/I235)</f>
        <v/>
      </c>
      <c r="K235" s="162">
        <f t="array" ref="K235">IF(ISERROR(G235/L235),"",G235/L235)</f>
        <v>0</v>
      </c>
      <c r="L235" s="160">
        <v>50</v>
      </c>
      <c r="M235" s="140">
        <f t="shared" si="107"/>
        <v>0</v>
      </c>
      <c r="N235" s="161">
        <f t="shared" si="108"/>
        <v>0</v>
      </c>
      <c r="O235" s="430"/>
      <c r="P235" s="430"/>
      <c r="Q235" s="430"/>
      <c r="R235" s="430"/>
      <c r="S235" s="430"/>
      <c r="T235" s="430"/>
      <c r="U235" s="430"/>
      <c r="V235" s="163">
        <f t="shared" si="112"/>
        <v>0</v>
      </c>
      <c r="W235" s="164" t="str">
        <f t="shared" si="113"/>
        <v/>
      </c>
      <c r="X235" s="163"/>
      <c r="Y235" s="163"/>
      <c r="Z235" s="163"/>
      <c r="AA235" s="163"/>
    </row>
    <row r="236" spans="1:27" ht="20.100000000000001" hidden="1" customHeight="1">
      <c r="A236" s="165">
        <v>200054</v>
      </c>
      <c r="B236" s="166" t="s">
        <v>220</v>
      </c>
      <c r="C236" s="157" t="s">
        <v>214</v>
      </c>
      <c r="D236" s="139">
        <v>5.03</v>
      </c>
      <c r="E236" s="139"/>
      <c r="F236" s="158"/>
      <c r="G236" s="159"/>
      <c r="H236" s="438">
        <f t="shared" si="111"/>
        <v>0</v>
      </c>
      <c r="I236" s="160"/>
      <c r="J236" s="161" t="str">
        <f t="array" ref="J236">IF(ISERROR(G236/I236),"",G236/I236)</f>
        <v/>
      </c>
      <c r="K236" s="162">
        <f t="array" ref="K236">IF(ISERROR(G236/L236),"",G236/L236)</f>
        <v>0</v>
      </c>
      <c r="L236" s="160">
        <v>50</v>
      </c>
      <c r="M236" s="140">
        <f t="shared" si="107"/>
        <v>0</v>
      </c>
      <c r="N236" s="161">
        <f t="shared" si="108"/>
        <v>0</v>
      </c>
      <c r="O236" s="430"/>
      <c r="P236" s="430"/>
      <c r="Q236" s="430"/>
      <c r="R236" s="430"/>
      <c r="S236" s="430"/>
      <c r="T236" s="430"/>
      <c r="U236" s="430"/>
      <c r="V236" s="163">
        <f t="shared" si="112"/>
        <v>0</v>
      </c>
      <c r="W236" s="164" t="str">
        <f t="shared" si="113"/>
        <v/>
      </c>
      <c r="X236" s="163"/>
      <c r="Y236" s="163"/>
      <c r="Z236" s="163"/>
      <c r="AA236" s="163"/>
    </row>
    <row r="237" spans="1:27" ht="20.100000000000001" hidden="1" customHeight="1">
      <c r="A237" s="165">
        <v>201403</v>
      </c>
      <c r="B237" s="166" t="s">
        <v>458</v>
      </c>
      <c r="C237" s="232" t="s">
        <v>456</v>
      </c>
      <c r="D237" s="139">
        <v>5.03</v>
      </c>
      <c r="E237" s="139"/>
      <c r="F237" s="158"/>
      <c r="G237" s="159"/>
      <c r="H237" s="438">
        <f t="shared" si="111"/>
        <v>0</v>
      </c>
      <c r="I237" s="160"/>
      <c r="J237" s="161"/>
      <c r="K237" s="162"/>
      <c r="L237" s="160">
        <v>50</v>
      </c>
      <c r="M237" s="140"/>
      <c r="N237" s="161"/>
      <c r="O237" s="430"/>
      <c r="P237" s="430"/>
      <c r="Q237" s="430"/>
      <c r="R237" s="430"/>
      <c r="S237" s="430"/>
      <c r="T237" s="430"/>
      <c r="U237" s="430"/>
      <c r="V237" s="163"/>
      <c r="W237" s="164"/>
      <c r="X237" s="163"/>
      <c r="Y237" s="163"/>
      <c r="Z237" s="163"/>
      <c r="AA237" s="163"/>
    </row>
    <row r="238" spans="1:27" ht="20.100000000000001" hidden="1" customHeight="1">
      <c r="A238" s="165">
        <v>201290</v>
      </c>
      <c r="B238" s="166" t="s">
        <v>423</v>
      </c>
      <c r="C238" s="232" t="s">
        <v>421</v>
      </c>
      <c r="D238" s="139">
        <v>5</v>
      </c>
      <c r="E238" s="139"/>
      <c r="F238" s="158"/>
      <c r="G238" s="159"/>
      <c r="H238" s="438">
        <f t="shared" si="111"/>
        <v>0</v>
      </c>
      <c r="I238" s="160"/>
      <c r="J238" s="161"/>
      <c r="K238" s="162">
        <f t="array" ref="K238">IF(ISERROR(G238/L238),"",G238/L238)</f>
        <v>0</v>
      </c>
      <c r="L238" s="160">
        <v>50</v>
      </c>
      <c r="M238" s="140">
        <f t="shared" ref="M238:M249" si="114">IF(ISERROR(I238-K238),"",I238-K238)</f>
        <v>0</v>
      </c>
      <c r="N238" s="161"/>
      <c r="O238" s="430"/>
      <c r="P238" s="430"/>
      <c r="Q238" s="430"/>
      <c r="R238" s="430"/>
      <c r="S238" s="430"/>
      <c r="T238" s="430"/>
      <c r="U238" s="430"/>
      <c r="V238" s="163"/>
      <c r="W238" s="164"/>
      <c r="X238" s="163"/>
      <c r="Y238" s="163"/>
      <c r="Z238" s="163"/>
      <c r="AA238" s="163"/>
    </row>
    <row r="239" spans="1:27" ht="20.100000000000001" hidden="1" customHeight="1">
      <c r="A239" s="165">
        <v>200113</v>
      </c>
      <c r="B239" s="166" t="s">
        <v>221</v>
      </c>
      <c r="C239" s="157" t="s">
        <v>197</v>
      </c>
      <c r="D239" s="139">
        <v>5.03</v>
      </c>
      <c r="E239" s="139"/>
      <c r="F239" s="158"/>
      <c r="G239" s="159"/>
      <c r="H239" s="438">
        <f t="shared" si="111"/>
        <v>0</v>
      </c>
      <c r="I239" s="160"/>
      <c r="J239" s="161" t="str">
        <f t="array" ref="J239">IF(ISERROR(G239/I239),"",G239/I239)</f>
        <v/>
      </c>
      <c r="K239" s="162">
        <f t="array" ref="K239">IF(ISERROR(G239/L239),"",G239/L239)</f>
        <v>0</v>
      </c>
      <c r="L239" s="160">
        <v>21.5</v>
      </c>
      <c r="M239" s="140">
        <f t="shared" si="114"/>
        <v>0</v>
      </c>
      <c r="N239" s="161">
        <f t="shared" ref="N239:N240" si="115">SUM(O239:U239)</f>
        <v>0</v>
      </c>
      <c r="O239" s="430"/>
      <c r="P239" s="430"/>
      <c r="Q239" s="430"/>
      <c r="R239" s="430"/>
      <c r="S239" s="430"/>
      <c r="T239" s="430"/>
      <c r="U239" s="430"/>
      <c r="V239" s="163">
        <f t="shared" ref="V239:V240" si="116">SUM(X239:AA239)</f>
        <v>0</v>
      </c>
      <c r="W239" s="164" t="str">
        <f t="shared" ref="W239:W240" si="117">IF(ISERROR(V239/G239),"",V239/G239)</f>
        <v/>
      </c>
      <c r="X239" s="163"/>
      <c r="Y239" s="163"/>
      <c r="Z239" s="163"/>
      <c r="AA239" s="163"/>
    </row>
    <row r="240" spans="1:27" ht="20.100000000000001" hidden="1" customHeight="1">
      <c r="A240" s="165">
        <v>200114</v>
      </c>
      <c r="B240" s="166" t="s">
        <v>221</v>
      </c>
      <c r="C240" s="157" t="s">
        <v>201</v>
      </c>
      <c r="D240" s="139">
        <v>5.03</v>
      </c>
      <c r="E240" s="139"/>
      <c r="F240" s="158"/>
      <c r="G240" s="159"/>
      <c r="H240" s="438">
        <f t="shared" si="111"/>
        <v>0</v>
      </c>
      <c r="I240" s="160"/>
      <c r="J240" s="161" t="str">
        <f t="array" ref="J240">IF(ISERROR(G240/I240),"",G240/I240)</f>
        <v/>
      </c>
      <c r="K240" s="162">
        <f t="array" ref="K240">IF(ISERROR(G240/L240),"",G240/L240)</f>
        <v>0</v>
      </c>
      <c r="L240" s="160">
        <v>21.5</v>
      </c>
      <c r="M240" s="140">
        <f t="shared" si="114"/>
        <v>0</v>
      </c>
      <c r="N240" s="161">
        <f t="shared" si="115"/>
        <v>0</v>
      </c>
      <c r="O240" s="430"/>
      <c r="P240" s="430"/>
      <c r="Q240" s="430"/>
      <c r="R240" s="430"/>
      <c r="S240" s="430"/>
      <c r="T240" s="430"/>
      <c r="U240" s="430"/>
      <c r="V240" s="163">
        <f t="shared" si="116"/>
        <v>0</v>
      </c>
      <c r="W240" s="164" t="str">
        <f t="shared" si="117"/>
        <v/>
      </c>
      <c r="X240" s="163"/>
      <c r="Y240" s="163"/>
      <c r="Z240" s="163"/>
      <c r="AA240" s="163"/>
    </row>
    <row r="241" spans="1:27" ht="20.100000000000001" hidden="1" customHeight="1">
      <c r="A241" s="165"/>
      <c r="B241" s="166" t="s">
        <v>380</v>
      </c>
      <c r="C241" s="232" t="s">
        <v>381</v>
      </c>
      <c r="D241" s="139"/>
      <c r="E241" s="139"/>
      <c r="F241" s="158"/>
      <c r="G241" s="159"/>
      <c r="H241" s="438"/>
      <c r="I241" s="160"/>
      <c r="J241" s="161"/>
      <c r="K241" s="162"/>
      <c r="L241" s="160"/>
      <c r="M241" s="140">
        <f t="shared" si="114"/>
        <v>0</v>
      </c>
      <c r="N241" s="161"/>
      <c r="O241" s="430"/>
      <c r="P241" s="430"/>
      <c r="Q241" s="430"/>
      <c r="R241" s="430"/>
      <c r="S241" s="430"/>
      <c r="T241" s="430"/>
      <c r="U241" s="430"/>
      <c r="V241" s="163"/>
      <c r="W241" s="164"/>
      <c r="X241" s="163"/>
      <c r="Y241" s="163"/>
      <c r="Z241" s="163"/>
      <c r="AA241" s="163"/>
    </row>
    <row r="242" spans="1:27" ht="20.100000000000001" hidden="1" customHeight="1">
      <c r="A242" s="172">
        <v>200617</v>
      </c>
      <c r="B242" s="174" t="s">
        <v>222</v>
      </c>
      <c r="C242" s="157" t="s">
        <v>193</v>
      </c>
      <c r="D242" s="139">
        <v>5.0599999999999996</v>
      </c>
      <c r="E242" s="139"/>
      <c r="F242" s="158"/>
      <c r="G242" s="159"/>
      <c r="H242" s="438">
        <f t="shared" ref="H242:H245" si="118">D242*G242</f>
        <v>0</v>
      </c>
      <c r="I242" s="160"/>
      <c r="J242" s="161" t="str">
        <f t="array" ref="J242">IF(ISERROR(G242/I242),"",G242/I242)</f>
        <v/>
      </c>
      <c r="K242" s="162" t="str">
        <f t="array" ref="K242">IF(ISERROR(G242/L242),"",G242/L242)</f>
        <v/>
      </c>
      <c r="L242" s="160"/>
      <c r="M242" s="140" t="str">
        <f t="shared" si="114"/>
        <v/>
      </c>
      <c r="N242" s="161">
        <f t="shared" ref="N242:N245" si="119">SUM(O242:U242)</f>
        <v>0</v>
      </c>
      <c r="O242" s="430"/>
      <c r="P242" s="430"/>
      <c r="Q242" s="430"/>
      <c r="R242" s="430"/>
      <c r="S242" s="430"/>
      <c r="T242" s="430"/>
      <c r="U242" s="430"/>
      <c r="V242" s="163">
        <f t="shared" ref="V242:V245" si="120">SUM(X242:AA242)</f>
        <v>0</v>
      </c>
      <c r="W242" s="164" t="str">
        <f t="shared" ref="W242:W245" si="121">IF(ISERROR(V242/G242),"",V242/G242)</f>
        <v/>
      </c>
      <c r="X242" s="163"/>
      <c r="Y242" s="163"/>
      <c r="Z242" s="163"/>
      <c r="AA242" s="163"/>
    </row>
    <row r="243" spans="1:27" ht="20.100000000000001" hidden="1" customHeight="1">
      <c r="A243" s="172">
        <v>200618</v>
      </c>
      <c r="B243" s="174" t="s">
        <v>222</v>
      </c>
      <c r="C243" s="157" t="s">
        <v>211</v>
      </c>
      <c r="D243" s="139">
        <v>5.0599999999999996</v>
      </c>
      <c r="E243" s="139"/>
      <c r="F243" s="158"/>
      <c r="G243" s="159"/>
      <c r="H243" s="438">
        <f t="shared" si="118"/>
        <v>0</v>
      </c>
      <c r="I243" s="160"/>
      <c r="J243" s="161" t="str">
        <f t="array" ref="J243">IF(ISERROR(G243/I243),"",G243/I243)</f>
        <v/>
      </c>
      <c r="K243" s="162" t="str">
        <f t="array" ref="K243">IF(ISERROR(G243/L243),"",G243/L243)</f>
        <v/>
      </c>
      <c r="L243" s="160"/>
      <c r="M243" s="140" t="str">
        <f t="shared" si="114"/>
        <v/>
      </c>
      <c r="N243" s="161">
        <f t="shared" si="119"/>
        <v>0</v>
      </c>
      <c r="O243" s="430"/>
      <c r="P243" s="430"/>
      <c r="Q243" s="430"/>
      <c r="R243" s="430"/>
      <c r="S243" s="430"/>
      <c r="T243" s="430"/>
      <c r="U243" s="430"/>
      <c r="V243" s="163">
        <f t="shared" si="120"/>
        <v>0</v>
      </c>
      <c r="W243" s="164" t="str">
        <f t="shared" si="121"/>
        <v/>
      </c>
      <c r="X243" s="163"/>
      <c r="Y243" s="163"/>
      <c r="Z243" s="163"/>
      <c r="AA243" s="163"/>
    </row>
    <row r="244" spans="1:27" ht="20.100000000000001" hidden="1" customHeight="1">
      <c r="A244" s="172">
        <v>200619</v>
      </c>
      <c r="B244" s="174" t="s">
        <v>222</v>
      </c>
      <c r="C244" s="157" t="s">
        <v>201</v>
      </c>
      <c r="D244" s="139">
        <v>5.0599999999999996</v>
      </c>
      <c r="E244" s="139"/>
      <c r="F244" s="158"/>
      <c r="G244" s="159"/>
      <c r="H244" s="438">
        <f t="shared" si="118"/>
        <v>0</v>
      </c>
      <c r="I244" s="160"/>
      <c r="J244" s="161" t="str">
        <f t="array" ref="J244">IF(ISERROR(G244/I244),"",G244/I244)</f>
        <v/>
      </c>
      <c r="K244" s="162" t="str">
        <f t="array" ref="K244">IF(ISERROR(G244/L244),"",G244/L244)</f>
        <v/>
      </c>
      <c r="L244" s="160"/>
      <c r="M244" s="140" t="str">
        <f t="shared" si="114"/>
        <v/>
      </c>
      <c r="N244" s="161">
        <f t="shared" si="119"/>
        <v>0</v>
      </c>
      <c r="O244" s="430"/>
      <c r="P244" s="430"/>
      <c r="Q244" s="430"/>
      <c r="R244" s="430"/>
      <c r="S244" s="430"/>
      <c r="T244" s="430"/>
      <c r="U244" s="430"/>
      <c r="V244" s="163">
        <f t="shared" si="120"/>
        <v>0</v>
      </c>
      <c r="W244" s="164" t="str">
        <f t="shared" si="121"/>
        <v/>
      </c>
      <c r="X244" s="163"/>
      <c r="Y244" s="163"/>
      <c r="Z244" s="163"/>
      <c r="AA244" s="163"/>
    </row>
    <row r="245" spans="1:27" ht="20.100000000000001" hidden="1" customHeight="1">
      <c r="A245" s="172">
        <v>200620</v>
      </c>
      <c r="B245" s="174" t="s">
        <v>222</v>
      </c>
      <c r="C245" s="157" t="s">
        <v>194</v>
      </c>
      <c r="D245" s="139">
        <v>5.0599999999999996</v>
      </c>
      <c r="E245" s="139"/>
      <c r="F245" s="158"/>
      <c r="G245" s="159"/>
      <c r="H245" s="438">
        <f t="shared" si="118"/>
        <v>0</v>
      </c>
      <c r="I245" s="160"/>
      <c r="J245" s="161" t="str">
        <f t="array" ref="J245">IF(ISERROR(G245/I245),"",G245/I245)</f>
        <v/>
      </c>
      <c r="K245" s="162" t="str">
        <f t="array" ref="K245">IF(ISERROR(G245/L245),"",G245/L245)</f>
        <v/>
      </c>
      <c r="L245" s="160"/>
      <c r="M245" s="140" t="str">
        <f t="shared" si="114"/>
        <v/>
      </c>
      <c r="N245" s="161">
        <f t="shared" si="119"/>
        <v>0</v>
      </c>
      <c r="O245" s="430"/>
      <c r="P245" s="430"/>
      <c r="Q245" s="430"/>
      <c r="R245" s="430"/>
      <c r="S245" s="430"/>
      <c r="T245" s="430"/>
      <c r="U245" s="430"/>
      <c r="V245" s="163">
        <f t="shared" si="120"/>
        <v>0</v>
      </c>
      <c r="W245" s="164" t="str">
        <f t="shared" si="121"/>
        <v/>
      </c>
      <c r="X245" s="163"/>
      <c r="Y245" s="163"/>
      <c r="Z245" s="163"/>
      <c r="AA245" s="163"/>
    </row>
    <row r="246" spans="1:27" ht="20.100000000000001" hidden="1" customHeight="1">
      <c r="A246" s="172"/>
      <c r="B246" s="248" t="s">
        <v>398</v>
      </c>
      <c r="C246" s="232" t="s">
        <v>394</v>
      </c>
      <c r="D246" s="139"/>
      <c r="E246" s="139"/>
      <c r="F246" s="158"/>
      <c r="G246" s="159"/>
      <c r="H246" s="438"/>
      <c r="I246" s="160"/>
      <c r="J246" s="161"/>
      <c r="K246" s="162">
        <f t="array" ref="K246">IF(ISERROR(G246/L246),"",G246/L246)</f>
        <v>0</v>
      </c>
      <c r="L246" s="160">
        <v>24</v>
      </c>
      <c r="M246" s="140">
        <f t="shared" si="114"/>
        <v>0</v>
      </c>
      <c r="N246" s="161"/>
      <c r="O246" s="430"/>
      <c r="P246" s="430"/>
      <c r="Q246" s="430"/>
      <c r="R246" s="430"/>
      <c r="S246" s="430"/>
      <c r="T246" s="430"/>
      <c r="U246" s="430"/>
      <c r="V246" s="163"/>
      <c r="W246" s="164"/>
      <c r="X246" s="163"/>
      <c r="Y246" s="163"/>
      <c r="Z246" s="163"/>
      <c r="AA246" s="163"/>
    </row>
    <row r="247" spans="1:27" ht="20.100000000000001" hidden="1" customHeight="1">
      <c r="A247" s="172"/>
      <c r="B247" s="248" t="s">
        <v>398</v>
      </c>
      <c r="C247" s="232" t="s">
        <v>389</v>
      </c>
      <c r="D247" s="139"/>
      <c r="E247" s="139"/>
      <c r="F247" s="158"/>
      <c r="G247" s="159"/>
      <c r="H247" s="438"/>
      <c r="I247" s="160"/>
      <c r="J247" s="161"/>
      <c r="K247" s="162">
        <f t="array" ref="K247">IF(ISERROR(G247/L247),"",G247/L247)</f>
        <v>0</v>
      </c>
      <c r="L247" s="160">
        <v>24</v>
      </c>
      <c r="M247" s="140">
        <f t="shared" si="114"/>
        <v>0</v>
      </c>
      <c r="N247" s="161"/>
      <c r="O247" s="430"/>
      <c r="P247" s="430"/>
      <c r="Q247" s="430"/>
      <c r="R247" s="430"/>
      <c r="S247" s="430"/>
      <c r="T247" s="430"/>
      <c r="U247" s="430"/>
      <c r="V247" s="163"/>
      <c r="W247" s="164"/>
      <c r="X247" s="163"/>
      <c r="Y247" s="163"/>
      <c r="Z247" s="163"/>
      <c r="AA247" s="163"/>
    </row>
    <row r="248" spans="1:27" ht="20.100000000000001" hidden="1" customHeight="1">
      <c r="A248" s="172"/>
      <c r="B248" s="248" t="s">
        <v>398</v>
      </c>
      <c r="C248" s="232" t="s">
        <v>390</v>
      </c>
      <c r="D248" s="139"/>
      <c r="E248" s="139"/>
      <c r="F248" s="158"/>
      <c r="G248" s="159"/>
      <c r="H248" s="438"/>
      <c r="I248" s="160"/>
      <c r="J248" s="161"/>
      <c r="K248" s="162">
        <f t="array" ref="K248">IF(ISERROR(G248/L248),"",G248/L248)</f>
        <v>0</v>
      </c>
      <c r="L248" s="160">
        <v>24</v>
      </c>
      <c r="M248" s="140">
        <f t="shared" si="114"/>
        <v>0</v>
      </c>
      <c r="N248" s="161"/>
      <c r="O248" s="430"/>
      <c r="P248" s="430"/>
      <c r="Q248" s="430"/>
      <c r="R248" s="430"/>
      <c r="S248" s="430"/>
      <c r="T248" s="430"/>
      <c r="U248" s="430"/>
      <c r="V248" s="163"/>
      <c r="W248" s="164"/>
      <c r="X248" s="163"/>
      <c r="Y248" s="163"/>
      <c r="Z248" s="163"/>
      <c r="AA248" s="163"/>
    </row>
    <row r="249" spans="1:27" ht="20.100000000000001" hidden="1" customHeight="1">
      <c r="A249" s="172"/>
      <c r="B249" s="248" t="s">
        <v>398</v>
      </c>
      <c r="C249" s="232" t="s">
        <v>391</v>
      </c>
      <c r="D249" s="139"/>
      <c r="E249" s="139"/>
      <c r="F249" s="158"/>
      <c r="G249" s="159"/>
      <c r="H249" s="438"/>
      <c r="I249" s="160"/>
      <c r="J249" s="161"/>
      <c r="K249" s="162">
        <f t="array" ref="K249">IF(ISERROR(G249/L249),"",G249/L249)</f>
        <v>0</v>
      </c>
      <c r="L249" s="160">
        <v>24</v>
      </c>
      <c r="M249" s="140">
        <f t="shared" si="114"/>
        <v>0</v>
      </c>
      <c r="N249" s="161"/>
      <c r="O249" s="430"/>
      <c r="P249" s="430"/>
      <c r="Q249" s="430"/>
      <c r="R249" s="430"/>
      <c r="S249" s="430"/>
      <c r="T249" s="430"/>
      <c r="U249" s="430"/>
      <c r="V249" s="163"/>
      <c r="W249" s="164"/>
      <c r="X249" s="163"/>
      <c r="Y249" s="163"/>
      <c r="Z249" s="163"/>
      <c r="AA249" s="163"/>
    </row>
    <row r="250" spans="1:27" ht="20.100000000000001" hidden="1" customHeight="1">
      <c r="A250" s="172">
        <v>201074</v>
      </c>
      <c r="B250" s="248" t="s">
        <v>430</v>
      </c>
      <c r="C250" s="232" t="s">
        <v>432</v>
      </c>
      <c r="D250" s="139"/>
      <c r="E250" s="139"/>
      <c r="F250" s="158"/>
      <c r="G250" s="159"/>
      <c r="H250" s="438"/>
      <c r="I250" s="160"/>
      <c r="J250" s="161"/>
      <c r="K250" s="162"/>
      <c r="L250" s="160">
        <v>4</v>
      </c>
      <c r="M250" s="140"/>
      <c r="N250" s="161"/>
      <c r="O250" s="430"/>
      <c r="P250" s="430"/>
      <c r="Q250" s="430"/>
      <c r="R250" s="430"/>
      <c r="S250" s="430"/>
      <c r="T250" s="430"/>
      <c r="U250" s="430"/>
      <c r="V250" s="163"/>
      <c r="W250" s="164"/>
      <c r="X250" s="163"/>
      <c r="Y250" s="163"/>
      <c r="Z250" s="163"/>
      <c r="AA250" s="163"/>
    </row>
    <row r="251" spans="1:27" ht="20.100000000000001" hidden="1" customHeight="1">
      <c r="A251" s="172">
        <v>201075</v>
      </c>
      <c r="B251" s="248" t="s">
        <v>430</v>
      </c>
      <c r="C251" s="232" t="s">
        <v>434</v>
      </c>
      <c r="D251" s="139"/>
      <c r="E251" s="139"/>
      <c r="F251" s="158"/>
      <c r="G251" s="159"/>
      <c r="H251" s="438"/>
      <c r="I251" s="160"/>
      <c r="J251" s="161"/>
      <c r="K251" s="162"/>
      <c r="L251" s="160">
        <v>4</v>
      </c>
      <c r="M251" s="140"/>
      <c r="N251" s="161"/>
      <c r="O251" s="430"/>
      <c r="P251" s="430"/>
      <c r="Q251" s="430"/>
      <c r="R251" s="430"/>
      <c r="S251" s="430"/>
      <c r="T251" s="430"/>
      <c r="U251" s="430"/>
      <c r="V251" s="163"/>
      <c r="W251" s="164"/>
      <c r="X251" s="163"/>
      <c r="Y251" s="163"/>
      <c r="Z251" s="163"/>
      <c r="AA251" s="163"/>
    </row>
    <row r="252" spans="1:27" ht="20.100000000000001" hidden="1" customHeight="1">
      <c r="A252" s="172">
        <v>201076</v>
      </c>
      <c r="B252" s="248" t="s">
        <v>430</v>
      </c>
      <c r="C252" s="232" t="s">
        <v>436</v>
      </c>
      <c r="D252" s="139"/>
      <c r="E252" s="139"/>
      <c r="F252" s="158"/>
      <c r="G252" s="159"/>
      <c r="H252" s="438"/>
      <c r="I252" s="160"/>
      <c r="J252" s="161"/>
      <c r="K252" s="162"/>
      <c r="L252" s="160">
        <v>4</v>
      </c>
      <c r="M252" s="140"/>
      <c r="N252" s="161"/>
      <c r="O252" s="430"/>
      <c r="P252" s="430"/>
      <c r="Q252" s="430"/>
      <c r="R252" s="430"/>
      <c r="S252" s="430"/>
      <c r="T252" s="430"/>
      <c r="U252" s="430"/>
      <c r="V252" s="163"/>
      <c r="W252" s="164"/>
      <c r="X252" s="163"/>
      <c r="Y252" s="163"/>
      <c r="Z252" s="163"/>
      <c r="AA252" s="163"/>
    </row>
    <row r="253" spans="1:27" ht="20.100000000000001" hidden="1" customHeight="1">
      <c r="A253" s="172">
        <v>201071</v>
      </c>
      <c r="B253" s="174" t="s">
        <v>383</v>
      </c>
      <c r="C253" s="157" t="s">
        <v>356</v>
      </c>
      <c r="D253" s="139"/>
      <c r="E253" s="139"/>
      <c r="F253" s="158"/>
      <c r="G253" s="159"/>
      <c r="H253" s="438"/>
      <c r="I253" s="160"/>
      <c r="J253" s="161"/>
      <c r="K253" s="162"/>
      <c r="L253" s="160">
        <v>4</v>
      </c>
      <c r="M253" s="140"/>
      <c r="N253" s="161"/>
      <c r="O253" s="430"/>
      <c r="P253" s="430"/>
      <c r="Q253" s="430"/>
      <c r="R253" s="430"/>
      <c r="S253" s="430"/>
      <c r="T253" s="430"/>
      <c r="U253" s="430"/>
      <c r="V253" s="163"/>
      <c r="W253" s="164"/>
      <c r="X253" s="163"/>
      <c r="Y253" s="163"/>
      <c r="Z253" s="163"/>
      <c r="AA253" s="163"/>
    </row>
    <row r="254" spans="1:27" ht="20.100000000000001" hidden="1" customHeight="1">
      <c r="A254" s="172">
        <v>201072</v>
      </c>
      <c r="B254" s="174" t="s">
        <v>383</v>
      </c>
      <c r="C254" s="157" t="s">
        <v>358</v>
      </c>
      <c r="D254" s="139"/>
      <c r="E254" s="139"/>
      <c r="F254" s="158"/>
      <c r="G254" s="159"/>
      <c r="H254" s="438"/>
      <c r="I254" s="160"/>
      <c r="J254" s="161"/>
      <c r="K254" s="162"/>
      <c r="L254" s="160">
        <v>4</v>
      </c>
      <c r="M254" s="140"/>
      <c r="N254" s="161"/>
      <c r="O254" s="430"/>
      <c r="P254" s="430"/>
      <c r="Q254" s="430"/>
      <c r="R254" s="430"/>
      <c r="S254" s="430"/>
      <c r="T254" s="430"/>
      <c r="U254" s="430"/>
      <c r="V254" s="163"/>
      <c r="W254" s="164"/>
      <c r="X254" s="163"/>
      <c r="Y254" s="163"/>
      <c r="Z254" s="163"/>
      <c r="AA254" s="163"/>
    </row>
    <row r="255" spans="1:27" ht="20.100000000000001" hidden="1" customHeight="1">
      <c r="A255" s="172">
        <v>201073</v>
      </c>
      <c r="B255" s="174" t="s">
        <v>383</v>
      </c>
      <c r="C255" s="157" t="s">
        <v>360</v>
      </c>
      <c r="D255" s="139"/>
      <c r="E255" s="139"/>
      <c r="F255" s="158"/>
      <c r="G255" s="159"/>
      <c r="H255" s="438"/>
      <c r="I255" s="160"/>
      <c r="J255" s="161"/>
      <c r="K255" s="162"/>
      <c r="L255" s="160">
        <v>4</v>
      </c>
      <c r="M255" s="140"/>
      <c r="N255" s="161"/>
      <c r="O255" s="430"/>
      <c r="P255" s="430"/>
      <c r="Q255" s="430"/>
      <c r="R255" s="430"/>
      <c r="S255" s="430"/>
      <c r="T255" s="430"/>
      <c r="U255" s="430"/>
      <c r="V255" s="163"/>
      <c r="W255" s="164"/>
      <c r="X255" s="163"/>
      <c r="Y255" s="163"/>
      <c r="Z255" s="163"/>
      <c r="AA255" s="163"/>
    </row>
    <row r="256" spans="1:27" ht="20.100000000000001" customHeight="1">
      <c r="A256" s="476" t="s">
        <v>223</v>
      </c>
      <c r="B256" s="476"/>
      <c r="C256" s="436" t="s">
        <v>209</v>
      </c>
      <c r="D256" s="177"/>
      <c r="E256" s="177"/>
      <c r="F256" s="178"/>
      <c r="G256" s="179">
        <f>SUM(G199:G255)</f>
        <v>333</v>
      </c>
      <c r="H256" s="180">
        <f>SUM(H199:H255)</f>
        <v>1691.6399999999999</v>
      </c>
      <c r="I256" s="180">
        <f>SUM(I199:I255)</f>
        <v>16</v>
      </c>
      <c r="J256" s="161">
        <f t="array" ref="J256">IF(ISERROR(G256/I256),"",G256/I256)</f>
        <v>20.8125</v>
      </c>
      <c r="K256" s="180">
        <f>SUM(K199:K255)</f>
        <v>15.857142857142858</v>
      </c>
      <c r="L256" s="181"/>
      <c r="M256" s="185">
        <f t="shared" ref="M256:V256" si="122">SUM(M199:M255)</f>
        <v>0.14285714285714235</v>
      </c>
      <c r="N256" s="180">
        <f t="shared" si="122"/>
        <v>0</v>
      </c>
      <c r="O256" s="182">
        <f t="shared" si="122"/>
        <v>0</v>
      </c>
      <c r="P256" s="182">
        <f t="shared" si="122"/>
        <v>0</v>
      </c>
      <c r="Q256" s="182">
        <f t="shared" si="122"/>
        <v>0</v>
      </c>
      <c r="R256" s="182">
        <f t="shared" si="122"/>
        <v>0</v>
      </c>
      <c r="S256" s="182">
        <f t="shared" si="122"/>
        <v>0</v>
      </c>
      <c r="T256" s="182">
        <f t="shared" si="122"/>
        <v>0</v>
      </c>
      <c r="U256" s="182">
        <f t="shared" si="122"/>
        <v>0</v>
      </c>
      <c r="V256" s="183">
        <f t="shared" si="122"/>
        <v>0</v>
      </c>
      <c r="W256" s="164">
        <f t="shared" ref="W256:W263" si="123">IF(ISERROR(V256/G256),"",V256/G256)</f>
        <v>0</v>
      </c>
      <c r="X256" s="183">
        <f>SUM(X199:X255)</f>
        <v>0</v>
      </c>
      <c r="Y256" s="183">
        <f>SUM(Y199:Y255)</f>
        <v>0</v>
      </c>
      <c r="Z256" s="183">
        <f>SUM(Z199:Z255)</f>
        <v>0</v>
      </c>
      <c r="AA256" s="183">
        <f>SUM(AA199:AA255)</f>
        <v>0</v>
      </c>
    </row>
    <row r="257" spans="1:27" ht="20.100000000000001" hidden="1" customHeight="1">
      <c r="A257" s="157">
        <v>200065</v>
      </c>
      <c r="B257" s="431" t="s">
        <v>224</v>
      </c>
      <c r="C257" s="157" t="s">
        <v>186</v>
      </c>
      <c r="D257" s="139">
        <v>5.03</v>
      </c>
      <c r="E257" s="139"/>
      <c r="F257" s="158"/>
      <c r="G257" s="159"/>
      <c r="H257" s="438">
        <f t="shared" ref="H257:H290" si="124">D257*G257</f>
        <v>0</v>
      </c>
      <c r="I257" s="160"/>
      <c r="J257" s="161" t="str">
        <f t="array" ref="J257">IF(ISERROR(G257/I257),"",G257/I257)</f>
        <v/>
      </c>
      <c r="K257" s="162">
        <f t="array" ref="K257">IF(ISERROR(G257/L257),"",G257/L257)</f>
        <v>0</v>
      </c>
      <c r="L257" s="160">
        <v>8.8000000000000007</v>
      </c>
      <c r="M257" s="140">
        <f t="shared" ref="M257:M264" si="125">IF(ISERROR(I257-K257),"",I257-K257)</f>
        <v>0</v>
      </c>
      <c r="N257" s="161">
        <f t="shared" ref="N257:N264" si="126">SUM(O257:U257)</f>
        <v>0</v>
      </c>
      <c r="O257" s="430"/>
      <c r="P257" s="430"/>
      <c r="Q257" s="430"/>
      <c r="R257" s="430"/>
      <c r="S257" s="430"/>
      <c r="T257" s="430"/>
      <c r="U257" s="430"/>
      <c r="V257" s="163">
        <f t="shared" ref="V257:V263" si="127">SUM(X257:AA257)</f>
        <v>0</v>
      </c>
      <c r="W257" s="164" t="str">
        <f t="shared" si="123"/>
        <v/>
      </c>
      <c r="X257" s="163"/>
      <c r="Y257" s="163"/>
      <c r="Z257" s="163"/>
      <c r="AA257" s="163"/>
    </row>
    <row r="258" spans="1:27" ht="20.100000000000001" hidden="1" customHeight="1">
      <c r="A258" s="157">
        <v>200067</v>
      </c>
      <c r="B258" s="431" t="s">
        <v>224</v>
      </c>
      <c r="C258" s="157" t="s">
        <v>193</v>
      </c>
      <c r="D258" s="139">
        <v>5.03</v>
      </c>
      <c r="E258" s="139"/>
      <c r="F258" s="158"/>
      <c r="G258" s="159"/>
      <c r="H258" s="438">
        <f t="shared" si="124"/>
        <v>0</v>
      </c>
      <c r="I258" s="160"/>
      <c r="J258" s="161" t="str">
        <f t="array" ref="J258">IF(ISERROR(G258/I258),"",G258/I258)</f>
        <v/>
      </c>
      <c r="K258" s="162">
        <f t="array" ref="K258">IF(ISERROR(G258/L258),"",G258/L258)</f>
        <v>0</v>
      </c>
      <c r="L258" s="160">
        <v>8.8000000000000007</v>
      </c>
      <c r="M258" s="140">
        <f t="shared" si="125"/>
        <v>0</v>
      </c>
      <c r="N258" s="161">
        <f t="shared" si="126"/>
        <v>0</v>
      </c>
      <c r="O258" s="430"/>
      <c r="P258" s="430"/>
      <c r="Q258" s="430"/>
      <c r="R258" s="430"/>
      <c r="S258" s="430"/>
      <c r="T258" s="430"/>
      <c r="U258" s="430"/>
      <c r="V258" s="163">
        <f t="shared" si="127"/>
        <v>0</v>
      </c>
      <c r="W258" s="164" t="str">
        <f t="shared" si="123"/>
        <v/>
      </c>
      <c r="X258" s="163"/>
      <c r="Y258" s="163"/>
      <c r="Z258" s="163"/>
      <c r="AA258" s="163"/>
    </row>
    <row r="259" spans="1:27" ht="20.100000000000001" hidden="1" customHeight="1">
      <c r="A259" s="157">
        <v>200068</v>
      </c>
      <c r="B259" s="431" t="s">
        <v>224</v>
      </c>
      <c r="C259" s="157" t="s">
        <v>211</v>
      </c>
      <c r="D259" s="139">
        <v>5.03</v>
      </c>
      <c r="E259" s="139"/>
      <c r="F259" s="158"/>
      <c r="G259" s="159"/>
      <c r="H259" s="438">
        <f t="shared" si="124"/>
        <v>0</v>
      </c>
      <c r="I259" s="160"/>
      <c r="J259" s="161" t="str">
        <f t="array" ref="J259">IF(ISERROR(G259/I259),"",G259/I259)</f>
        <v/>
      </c>
      <c r="K259" s="162">
        <f t="array" ref="K259">IF(ISERROR(G259/L259),"",G259/L259)</f>
        <v>0</v>
      </c>
      <c r="L259" s="160">
        <v>8.8000000000000007</v>
      </c>
      <c r="M259" s="140">
        <f t="shared" si="125"/>
        <v>0</v>
      </c>
      <c r="N259" s="161">
        <f t="shared" si="126"/>
        <v>0</v>
      </c>
      <c r="O259" s="430"/>
      <c r="P259" s="430"/>
      <c r="Q259" s="430"/>
      <c r="R259" s="430"/>
      <c r="S259" s="430"/>
      <c r="T259" s="430"/>
      <c r="U259" s="430"/>
      <c r="V259" s="163">
        <f t="shared" si="127"/>
        <v>0</v>
      </c>
      <c r="W259" s="164" t="str">
        <f t="shared" si="123"/>
        <v/>
      </c>
      <c r="X259" s="163"/>
      <c r="Y259" s="163"/>
      <c r="Z259" s="163"/>
      <c r="AA259" s="163"/>
    </row>
    <row r="260" spans="1:27" ht="20.100000000000001" hidden="1" customHeight="1">
      <c r="A260" s="186">
        <v>200064</v>
      </c>
      <c r="B260" s="187" t="s">
        <v>225</v>
      </c>
      <c r="C260" s="157" t="s">
        <v>186</v>
      </c>
      <c r="D260" s="139">
        <v>5.03</v>
      </c>
      <c r="E260" s="139"/>
      <c r="F260" s="158"/>
      <c r="G260" s="159"/>
      <c r="H260" s="438">
        <f t="shared" si="124"/>
        <v>0</v>
      </c>
      <c r="I260" s="160"/>
      <c r="J260" s="161" t="str">
        <f t="array" ref="J260">IF(ISERROR(G260/I260),"",G260/I260)</f>
        <v/>
      </c>
      <c r="K260" s="162">
        <f t="array" ref="K260">IF(ISERROR(G260/L260),"",G260/L260)</f>
        <v>0</v>
      </c>
      <c r="L260" s="160">
        <v>9.3000000000000007</v>
      </c>
      <c r="M260" s="140">
        <f t="shared" si="125"/>
        <v>0</v>
      </c>
      <c r="N260" s="161">
        <f t="shared" si="126"/>
        <v>0</v>
      </c>
      <c r="O260" s="430"/>
      <c r="P260" s="430"/>
      <c r="Q260" s="430"/>
      <c r="R260" s="430"/>
      <c r="S260" s="430"/>
      <c r="T260" s="430"/>
      <c r="U260" s="430"/>
      <c r="V260" s="163">
        <f t="shared" si="127"/>
        <v>0</v>
      </c>
      <c r="W260" s="164" t="str">
        <f t="shared" si="123"/>
        <v/>
      </c>
      <c r="X260" s="163"/>
      <c r="Y260" s="163"/>
      <c r="Z260" s="163"/>
      <c r="AA260" s="163"/>
    </row>
    <row r="261" spans="1:27" ht="20.100000000000001" hidden="1" customHeight="1">
      <c r="A261" s="186">
        <v>200058</v>
      </c>
      <c r="B261" s="187" t="s">
        <v>225</v>
      </c>
      <c r="C261" s="157" t="s">
        <v>210</v>
      </c>
      <c r="D261" s="139">
        <v>5.03</v>
      </c>
      <c r="E261" s="139"/>
      <c r="F261" s="158"/>
      <c r="G261" s="159"/>
      <c r="H261" s="438">
        <f t="shared" si="124"/>
        <v>0</v>
      </c>
      <c r="I261" s="160"/>
      <c r="J261" s="161" t="str">
        <f t="array" ref="J261">IF(ISERROR(G261/I261),"",G261/I261)</f>
        <v/>
      </c>
      <c r="K261" s="162">
        <f t="array" ref="K261">IF(ISERROR(G261/L261),"",G261/L261)</f>
        <v>0</v>
      </c>
      <c r="L261" s="160">
        <v>9.3000000000000007</v>
      </c>
      <c r="M261" s="140">
        <f t="shared" si="125"/>
        <v>0</v>
      </c>
      <c r="N261" s="161">
        <f t="shared" si="126"/>
        <v>0</v>
      </c>
      <c r="O261" s="430"/>
      <c r="P261" s="430"/>
      <c r="Q261" s="430"/>
      <c r="R261" s="430"/>
      <c r="S261" s="430"/>
      <c r="T261" s="430"/>
      <c r="U261" s="430"/>
      <c r="V261" s="163">
        <f t="shared" si="127"/>
        <v>0</v>
      </c>
      <c r="W261" s="164" t="str">
        <f t="shared" si="123"/>
        <v/>
      </c>
      <c r="X261" s="163"/>
      <c r="Y261" s="163"/>
      <c r="Z261" s="163"/>
      <c r="AA261" s="163"/>
    </row>
    <row r="262" spans="1:27" ht="20.100000000000001" hidden="1" customHeight="1">
      <c r="A262" s="186">
        <v>200061</v>
      </c>
      <c r="B262" s="187" t="s">
        <v>225</v>
      </c>
      <c r="C262" s="157" t="s">
        <v>193</v>
      </c>
      <c r="D262" s="139">
        <v>5.03</v>
      </c>
      <c r="E262" s="139"/>
      <c r="F262" s="158"/>
      <c r="G262" s="159"/>
      <c r="H262" s="438">
        <f t="shared" si="124"/>
        <v>0</v>
      </c>
      <c r="I262" s="160"/>
      <c r="J262" s="161" t="str">
        <f t="array" ref="J262">IF(ISERROR(G262/I262),"",G262/I262)</f>
        <v/>
      </c>
      <c r="K262" s="162">
        <f t="array" ref="K262">IF(ISERROR(G262/L262),"",G262/L262)</f>
        <v>0</v>
      </c>
      <c r="L262" s="160">
        <v>9.3000000000000007</v>
      </c>
      <c r="M262" s="140">
        <f t="shared" si="125"/>
        <v>0</v>
      </c>
      <c r="N262" s="161">
        <f t="shared" si="126"/>
        <v>0</v>
      </c>
      <c r="O262" s="430"/>
      <c r="P262" s="430"/>
      <c r="Q262" s="430"/>
      <c r="R262" s="430"/>
      <c r="S262" s="430"/>
      <c r="T262" s="430"/>
      <c r="U262" s="430"/>
      <c r="V262" s="163">
        <f t="shared" si="127"/>
        <v>0</v>
      </c>
      <c r="W262" s="164" t="str">
        <f t="shared" si="123"/>
        <v/>
      </c>
      <c r="X262" s="163"/>
      <c r="Y262" s="163"/>
      <c r="Z262" s="163"/>
      <c r="AA262" s="163"/>
    </row>
    <row r="263" spans="1:27" ht="20.100000000000001" hidden="1" customHeight="1">
      <c r="A263" s="186">
        <v>200060</v>
      </c>
      <c r="B263" s="187" t="s">
        <v>225</v>
      </c>
      <c r="C263" s="157" t="s">
        <v>202</v>
      </c>
      <c r="D263" s="139">
        <v>5.03</v>
      </c>
      <c r="E263" s="139"/>
      <c r="F263" s="158"/>
      <c r="G263" s="159"/>
      <c r="H263" s="438">
        <f t="shared" si="124"/>
        <v>0</v>
      </c>
      <c r="I263" s="160"/>
      <c r="J263" s="161" t="str">
        <f t="array" ref="J263">IF(ISERROR(G263/I263),"",G263/I263)</f>
        <v/>
      </c>
      <c r="K263" s="162">
        <f t="array" ref="K263">IF(ISERROR(G263/L263),"",G263/L263)</f>
        <v>0</v>
      </c>
      <c r="L263" s="160">
        <v>9.3000000000000007</v>
      </c>
      <c r="M263" s="140">
        <f t="shared" si="125"/>
        <v>0</v>
      </c>
      <c r="N263" s="161">
        <f t="shared" si="126"/>
        <v>0</v>
      </c>
      <c r="O263" s="430"/>
      <c r="P263" s="430"/>
      <c r="Q263" s="430"/>
      <c r="R263" s="430"/>
      <c r="S263" s="430"/>
      <c r="T263" s="430"/>
      <c r="U263" s="430"/>
      <c r="V263" s="163">
        <f t="shared" si="127"/>
        <v>0</v>
      </c>
      <c r="W263" s="164" t="str">
        <f t="shared" si="123"/>
        <v/>
      </c>
      <c r="X263" s="163"/>
      <c r="Y263" s="163"/>
      <c r="Z263" s="163"/>
      <c r="AA263" s="163"/>
    </row>
    <row r="264" spans="1:27" ht="20.100000000000001" hidden="1" customHeight="1">
      <c r="A264" s="186">
        <v>300389</v>
      </c>
      <c r="B264" s="187" t="s">
        <v>226</v>
      </c>
      <c r="C264" s="157" t="s">
        <v>227</v>
      </c>
      <c r="D264" s="139">
        <v>5.03</v>
      </c>
      <c r="E264" s="139"/>
      <c r="F264" s="158"/>
      <c r="G264" s="159"/>
      <c r="H264" s="438">
        <f t="shared" si="124"/>
        <v>0</v>
      </c>
      <c r="I264" s="160"/>
      <c r="J264" s="161"/>
      <c r="K264" s="162">
        <f t="array" ref="K264">IF(ISERROR(G264/L264),"",G264/L264)</f>
        <v>0</v>
      </c>
      <c r="L264" s="160">
        <v>9.3000000000000007</v>
      </c>
      <c r="M264" s="140">
        <f t="shared" si="125"/>
        <v>0</v>
      </c>
      <c r="N264" s="161">
        <f t="shared" si="126"/>
        <v>0</v>
      </c>
      <c r="O264" s="430"/>
      <c r="P264" s="430"/>
      <c r="Q264" s="430"/>
      <c r="R264" s="430"/>
      <c r="S264" s="430"/>
      <c r="T264" s="430"/>
      <c r="U264" s="430"/>
      <c r="V264" s="163"/>
      <c r="W264" s="164"/>
      <c r="X264" s="163"/>
      <c r="Y264" s="163"/>
      <c r="Z264" s="163"/>
      <c r="AA264" s="163"/>
    </row>
    <row r="265" spans="1:27" ht="20.100000000000001" hidden="1" customHeight="1">
      <c r="A265" s="186">
        <v>200556</v>
      </c>
      <c r="B265" s="187" t="s">
        <v>228</v>
      </c>
      <c r="C265" s="157" t="s">
        <v>186</v>
      </c>
      <c r="D265" s="139">
        <v>5.03</v>
      </c>
      <c r="E265" s="139"/>
      <c r="F265" s="158"/>
      <c r="G265" s="188"/>
      <c r="H265" s="438">
        <f t="shared" si="124"/>
        <v>0</v>
      </c>
      <c r="I265" s="160"/>
      <c r="J265" s="161" t="str">
        <f t="array" ref="J265">IF(ISERROR(G265/I265),"",G265/I265)</f>
        <v/>
      </c>
      <c r="K265" s="162">
        <f t="array" ref="K265">IF(ISERROR(G265/L265),"",G265/L265)</f>
        <v>0</v>
      </c>
      <c r="L265" s="160">
        <v>8</v>
      </c>
      <c r="M265" s="140">
        <f>IF(ISERROR(I265-K265),"",I265-K265)</f>
        <v>0</v>
      </c>
      <c r="N265" s="161">
        <f>SUM(O265:U265)</f>
        <v>0</v>
      </c>
      <c r="O265" s="430"/>
      <c r="P265" s="430"/>
      <c r="Q265" s="430"/>
      <c r="R265" s="430"/>
      <c r="S265" s="430"/>
      <c r="T265" s="430"/>
      <c r="U265" s="430"/>
      <c r="V265" s="163">
        <f>SUM(X265:AA265)</f>
        <v>0</v>
      </c>
      <c r="W265" s="164" t="str">
        <f>IF(ISERROR(V265/G265),"",V265/G265)</f>
        <v/>
      </c>
      <c r="X265" s="163"/>
      <c r="Y265" s="163"/>
      <c r="Z265" s="163"/>
      <c r="AA265" s="163"/>
    </row>
    <row r="266" spans="1:27" ht="20.100000000000001" hidden="1" customHeight="1">
      <c r="A266" s="186">
        <v>200557</v>
      </c>
      <c r="B266" s="187" t="s">
        <v>228</v>
      </c>
      <c r="C266" s="157" t="s">
        <v>188</v>
      </c>
      <c r="D266" s="139">
        <v>5.03</v>
      </c>
      <c r="E266" s="139"/>
      <c r="F266" s="158"/>
      <c r="G266" s="159"/>
      <c r="H266" s="438">
        <f t="shared" si="124"/>
        <v>0</v>
      </c>
      <c r="I266" s="160"/>
      <c r="J266" s="161" t="str">
        <f t="array" ref="J266">IF(ISERROR(G266/I266),"",G266/I266)</f>
        <v/>
      </c>
      <c r="K266" s="162">
        <f t="array" ref="K266">IF(ISERROR(G266/L266),"",G266/L266)</f>
        <v>0</v>
      </c>
      <c r="L266" s="160">
        <v>8</v>
      </c>
      <c r="M266" s="140">
        <f>IF(ISERROR(I266-K266),"",I266-K266)</f>
        <v>0</v>
      </c>
      <c r="N266" s="161">
        <f>SUM(O266:U266)</f>
        <v>0</v>
      </c>
      <c r="O266" s="430"/>
      <c r="P266" s="430"/>
      <c r="Q266" s="430"/>
      <c r="R266" s="430"/>
      <c r="S266" s="430"/>
      <c r="T266" s="430"/>
      <c r="U266" s="430"/>
      <c r="V266" s="163">
        <f>SUM(X266:AA266)</f>
        <v>0</v>
      </c>
      <c r="W266" s="164" t="str">
        <f>IF(ISERROR(V266/G266),"",V266/G266)</f>
        <v/>
      </c>
      <c r="X266" s="163"/>
      <c r="Y266" s="163"/>
      <c r="Z266" s="163"/>
      <c r="AA266" s="163"/>
    </row>
    <row r="267" spans="1:27" ht="20.100000000000001" hidden="1" customHeight="1">
      <c r="A267" s="186">
        <v>200558</v>
      </c>
      <c r="B267" s="187" t="s">
        <v>228</v>
      </c>
      <c r="C267" s="157" t="s">
        <v>193</v>
      </c>
      <c r="D267" s="139">
        <v>5.03</v>
      </c>
      <c r="E267" s="139"/>
      <c r="F267" s="158"/>
      <c r="G267" s="159"/>
      <c r="H267" s="438">
        <f t="shared" si="124"/>
        <v>0</v>
      </c>
      <c r="I267" s="160"/>
      <c r="J267" s="161" t="str">
        <f t="array" ref="J267">IF(ISERROR(G267/I267),"",G267/I267)</f>
        <v/>
      </c>
      <c r="K267" s="162">
        <f t="array" ref="K267">IF(ISERROR(G267/L267),"",G267/L267)</f>
        <v>0</v>
      </c>
      <c r="L267" s="160">
        <v>8</v>
      </c>
      <c r="M267" s="140">
        <f>IF(ISERROR(I267-K267),"",I267-K267)</f>
        <v>0</v>
      </c>
      <c r="N267" s="161">
        <f>SUM(O267:U267)</f>
        <v>0</v>
      </c>
      <c r="O267" s="430"/>
      <c r="P267" s="430"/>
      <c r="Q267" s="430"/>
      <c r="R267" s="430"/>
      <c r="S267" s="430"/>
      <c r="T267" s="430"/>
      <c r="U267" s="430"/>
      <c r="V267" s="163">
        <f>SUM(X267:AA267)</f>
        <v>0</v>
      </c>
      <c r="W267" s="164" t="str">
        <f>IF(ISERROR(V267/G267),"",V267/G267)</f>
        <v/>
      </c>
      <c r="X267" s="163"/>
      <c r="Y267" s="163"/>
      <c r="Z267" s="163"/>
      <c r="AA267" s="163"/>
    </row>
    <row r="268" spans="1:27" ht="20.100000000000001" hidden="1" customHeight="1">
      <c r="A268" s="186">
        <v>200559</v>
      </c>
      <c r="B268" s="187" t="s">
        <v>228</v>
      </c>
      <c r="C268" s="246" t="s">
        <v>90</v>
      </c>
      <c r="D268" s="139">
        <v>5.03</v>
      </c>
      <c r="E268" s="139"/>
      <c r="F268" s="158"/>
      <c r="G268" s="159"/>
      <c r="H268" s="438">
        <f t="shared" si="124"/>
        <v>0</v>
      </c>
      <c r="I268" s="160"/>
      <c r="J268" s="161" t="str">
        <f t="array" ref="J268">IF(ISERROR(G268/I268),"",G268/I268)</f>
        <v/>
      </c>
      <c r="K268" s="162">
        <f t="array" ref="K268">IF(ISERROR(G268/L268),"",G268/L268)</f>
        <v>0</v>
      </c>
      <c r="L268" s="160">
        <v>8</v>
      </c>
      <c r="M268" s="140">
        <f>IF(ISERROR(I268-K268),"",I268-K268)</f>
        <v>0</v>
      </c>
      <c r="N268" s="161">
        <f>SUM(O268:U268)</f>
        <v>0</v>
      </c>
      <c r="O268" s="430"/>
      <c r="P268" s="430"/>
      <c r="Q268" s="430"/>
      <c r="R268" s="430"/>
      <c r="S268" s="430"/>
      <c r="T268" s="430"/>
      <c r="U268" s="430"/>
      <c r="V268" s="163">
        <f>SUM(X268:AA268)</f>
        <v>0</v>
      </c>
      <c r="W268" s="164" t="str">
        <f>IF(ISERROR(V268/G268),"",V268/G268)</f>
        <v/>
      </c>
      <c r="X268" s="163"/>
      <c r="Y268" s="163"/>
      <c r="Z268" s="163"/>
      <c r="AA268" s="163"/>
    </row>
    <row r="269" spans="1:27" ht="20.100000000000001" hidden="1" customHeight="1">
      <c r="A269" s="186">
        <v>200556</v>
      </c>
      <c r="B269" s="187" t="s">
        <v>229</v>
      </c>
      <c r="C269" s="157" t="s">
        <v>186</v>
      </c>
      <c r="D269" s="139">
        <v>5.03</v>
      </c>
      <c r="E269" s="139"/>
      <c r="F269" s="158"/>
      <c r="G269" s="159"/>
      <c r="H269" s="438">
        <f t="shared" si="124"/>
        <v>0</v>
      </c>
      <c r="I269" s="160"/>
      <c r="J269" s="161" t="str">
        <f t="array" ref="J269">IF(ISERROR(G269/I269),"",G269/I269)</f>
        <v/>
      </c>
      <c r="K269" s="162">
        <f t="array" ref="K269">IF(ISERROR(G269/L269),"",G269/L269)</f>
        <v>0</v>
      </c>
      <c r="L269" s="160">
        <v>10</v>
      </c>
      <c r="M269" s="140">
        <f t="shared" ref="M269:M284" si="128">IF(ISERROR(I269-K269),"",I269-K269)</f>
        <v>0</v>
      </c>
      <c r="N269" s="161">
        <f t="shared" ref="N269:N284" si="129">SUM(O269:U269)</f>
        <v>0</v>
      </c>
      <c r="O269" s="430"/>
      <c r="P269" s="430"/>
      <c r="Q269" s="430"/>
      <c r="R269" s="430"/>
      <c r="S269" s="430"/>
      <c r="T269" s="430"/>
      <c r="U269" s="430"/>
      <c r="V269" s="163">
        <f t="shared" ref="V269:V272" si="130">SUM(X269:AA269)</f>
        <v>0</v>
      </c>
      <c r="W269" s="164" t="str">
        <f t="shared" ref="W269:W276" si="131">IF(ISERROR(V269/G269),"",V269/G269)</f>
        <v/>
      </c>
      <c r="X269" s="163"/>
      <c r="Y269" s="163"/>
      <c r="Z269" s="163"/>
      <c r="AA269" s="163"/>
    </row>
    <row r="270" spans="1:27" ht="20.100000000000001" hidden="1" customHeight="1">
      <c r="A270" s="186">
        <v>200557</v>
      </c>
      <c r="B270" s="187" t="s">
        <v>229</v>
      </c>
      <c r="C270" s="157" t="s">
        <v>210</v>
      </c>
      <c r="D270" s="139">
        <v>5.03</v>
      </c>
      <c r="E270" s="139"/>
      <c r="F270" s="158"/>
      <c r="G270" s="159"/>
      <c r="H270" s="438">
        <f t="shared" si="124"/>
        <v>0</v>
      </c>
      <c r="I270" s="160"/>
      <c r="J270" s="161" t="str">
        <f t="array" ref="J270">IF(ISERROR(G270/I270),"",G270/I270)</f>
        <v/>
      </c>
      <c r="K270" s="162" t="str">
        <f t="array" ref="K270">IF(ISERROR(G270/L270),"",G270/L270)</f>
        <v/>
      </c>
      <c r="L270" s="160"/>
      <c r="M270" s="140" t="str">
        <f t="shared" si="128"/>
        <v/>
      </c>
      <c r="N270" s="161">
        <f t="shared" si="129"/>
        <v>0</v>
      </c>
      <c r="O270" s="430"/>
      <c r="P270" s="430"/>
      <c r="Q270" s="430"/>
      <c r="R270" s="430"/>
      <c r="S270" s="430"/>
      <c r="T270" s="430"/>
      <c r="U270" s="430"/>
      <c r="V270" s="163">
        <f t="shared" si="130"/>
        <v>0</v>
      </c>
      <c r="W270" s="164" t="str">
        <f t="shared" si="131"/>
        <v/>
      </c>
      <c r="X270" s="163"/>
      <c r="Y270" s="163"/>
      <c r="Z270" s="163"/>
      <c r="AA270" s="163"/>
    </row>
    <row r="271" spans="1:27" ht="20.100000000000001" hidden="1" customHeight="1">
      <c r="A271" s="186">
        <v>200558</v>
      </c>
      <c r="B271" s="187" t="s">
        <v>229</v>
      </c>
      <c r="C271" s="157" t="s">
        <v>193</v>
      </c>
      <c r="D271" s="139">
        <v>5.03</v>
      </c>
      <c r="E271" s="139"/>
      <c r="F271" s="158"/>
      <c r="G271" s="159"/>
      <c r="H271" s="438">
        <f t="shared" si="124"/>
        <v>0</v>
      </c>
      <c r="I271" s="160"/>
      <c r="J271" s="161" t="str">
        <f t="array" ref="J271">IF(ISERROR(G271/I271),"",G271/I271)</f>
        <v/>
      </c>
      <c r="K271" s="162" t="str">
        <f t="array" ref="K271">IF(ISERROR(G271/L271),"",G271/L271)</f>
        <v/>
      </c>
      <c r="L271" s="160"/>
      <c r="M271" s="140" t="str">
        <f t="shared" si="128"/>
        <v/>
      </c>
      <c r="N271" s="161">
        <f t="shared" si="129"/>
        <v>0</v>
      </c>
      <c r="O271" s="430"/>
      <c r="P271" s="430"/>
      <c r="Q271" s="430"/>
      <c r="R271" s="430"/>
      <c r="S271" s="430"/>
      <c r="T271" s="430"/>
      <c r="U271" s="430"/>
      <c r="V271" s="163">
        <f t="shared" si="130"/>
        <v>0</v>
      </c>
      <c r="W271" s="164" t="str">
        <f t="shared" si="131"/>
        <v/>
      </c>
      <c r="X271" s="163"/>
      <c r="Y271" s="163"/>
      <c r="Z271" s="163"/>
      <c r="AA271" s="163"/>
    </row>
    <row r="272" spans="1:27" ht="20.100000000000001" hidden="1" customHeight="1">
      <c r="A272" s="186">
        <v>200559</v>
      </c>
      <c r="B272" s="187" t="s">
        <v>229</v>
      </c>
      <c r="C272" s="157" t="s">
        <v>202</v>
      </c>
      <c r="D272" s="139">
        <v>5.03</v>
      </c>
      <c r="E272" s="139"/>
      <c r="F272" s="158"/>
      <c r="G272" s="159"/>
      <c r="H272" s="438">
        <f t="shared" si="124"/>
        <v>0</v>
      </c>
      <c r="I272" s="160"/>
      <c r="J272" s="161" t="str">
        <f t="array" ref="J272">IF(ISERROR(G272/I272),"",G272/I272)</f>
        <v/>
      </c>
      <c r="K272" s="162" t="str">
        <f t="array" ref="K272">IF(ISERROR(G272/L272),"",G272/L272)</f>
        <v/>
      </c>
      <c r="L272" s="160"/>
      <c r="M272" s="140" t="str">
        <f t="shared" si="128"/>
        <v/>
      </c>
      <c r="N272" s="161">
        <f t="shared" si="129"/>
        <v>0</v>
      </c>
      <c r="O272" s="430"/>
      <c r="P272" s="430"/>
      <c r="Q272" s="430"/>
      <c r="R272" s="430"/>
      <c r="S272" s="430"/>
      <c r="T272" s="430"/>
      <c r="U272" s="430"/>
      <c r="V272" s="163">
        <f t="shared" si="130"/>
        <v>0</v>
      </c>
      <c r="W272" s="164" t="str">
        <f t="shared" si="131"/>
        <v/>
      </c>
      <c r="X272" s="163"/>
      <c r="Y272" s="163"/>
      <c r="Z272" s="163"/>
      <c r="AA272" s="163"/>
    </row>
    <row r="273" spans="1:27" ht="20.100000000000001" hidden="1" customHeight="1">
      <c r="A273" s="157">
        <v>200947</v>
      </c>
      <c r="B273" s="431" t="s">
        <v>231</v>
      </c>
      <c r="C273" s="157" t="s">
        <v>188</v>
      </c>
      <c r="D273" s="139">
        <v>9.36</v>
      </c>
      <c r="E273" s="139"/>
      <c r="F273" s="158"/>
      <c r="G273" s="159"/>
      <c r="H273" s="438">
        <f t="shared" si="124"/>
        <v>0</v>
      </c>
      <c r="I273" s="160"/>
      <c r="J273" s="161" t="str">
        <f t="array" ref="J273">IF(ISERROR(G273/I273),"",G273/I273)</f>
        <v/>
      </c>
      <c r="K273" s="162">
        <f t="array" ref="K273">IF(ISERROR(G273/L273),"",G273/L273)</f>
        <v>0</v>
      </c>
      <c r="L273" s="160">
        <v>6</v>
      </c>
      <c r="M273" s="140">
        <f t="shared" si="128"/>
        <v>0</v>
      </c>
      <c r="N273" s="161">
        <f t="shared" si="129"/>
        <v>0</v>
      </c>
      <c r="O273" s="430"/>
      <c r="P273" s="430"/>
      <c r="Q273" s="430"/>
      <c r="R273" s="430"/>
      <c r="S273" s="430"/>
      <c r="T273" s="430"/>
      <c r="U273" s="430"/>
      <c r="V273" s="163">
        <f t="shared" ref="V273:V276" si="132">SUM(X273:AA273)</f>
        <v>0</v>
      </c>
      <c r="W273" s="164" t="str">
        <f t="shared" si="131"/>
        <v/>
      </c>
      <c r="X273" s="163"/>
      <c r="Y273" s="163"/>
      <c r="Z273" s="163"/>
      <c r="AA273" s="163"/>
    </row>
    <row r="274" spans="1:27" ht="20.100000000000001" hidden="1" customHeight="1">
      <c r="A274" s="157">
        <v>200945</v>
      </c>
      <c r="B274" s="431" t="s">
        <v>231</v>
      </c>
      <c r="C274" s="157" t="s">
        <v>186</v>
      </c>
      <c r="D274" s="139">
        <v>9.36</v>
      </c>
      <c r="E274" s="139"/>
      <c r="F274" s="158"/>
      <c r="G274" s="159"/>
      <c r="H274" s="438">
        <f t="shared" si="124"/>
        <v>0</v>
      </c>
      <c r="I274" s="160"/>
      <c r="J274" s="161" t="str">
        <f t="array" ref="J274">IF(ISERROR(G274/I274),"",G274/I274)</f>
        <v/>
      </c>
      <c r="K274" s="162">
        <f t="array" ref="K274">IF(ISERROR(G274/L274),"",G274/L274)</f>
        <v>0</v>
      </c>
      <c r="L274" s="160">
        <v>6</v>
      </c>
      <c r="M274" s="140">
        <f t="shared" si="128"/>
        <v>0</v>
      </c>
      <c r="N274" s="161">
        <f t="shared" si="129"/>
        <v>0</v>
      </c>
      <c r="O274" s="430"/>
      <c r="P274" s="430"/>
      <c r="Q274" s="430"/>
      <c r="R274" s="430"/>
      <c r="S274" s="430"/>
      <c r="T274" s="430"/>
      <c r="U274" s="430"/>
      <c r="V274" s="163">
        <f t="shared" si="132"/>
        <v>0</v>
      </c>
      <c r="W274" s="164" t="str">
        <f t="shared" si="131"/>
        <v/>
      </c>
      <c r="X274" s="163"/>
      <c r="Y274" s="163"/>
      <c r="Z274" s="163"/>
      <c r="AA274" s="163"/>
    </row>
    <row r="275" spans="1:27" ht="20.100000000000001" hidden="1" customHeight="1">
      <c r="A275" s="157">
        <v>200946</v>
      </c>
      <c r="B275" s="431" t="s">
        <v>231</v>
      </c>
      <c r="C275" s="157" t="s">
        <v>230</v>
      </c>
      <c r="D275" s="139">
        <v>9.36</v>
      </c>
      <c r="E275" s="139"/>
      <c r="F275" s="158"/>
      <c r="G275" s="159"/>
      <c r="H275" s="438">
        <f t="shared" si="124"/>
        <v>0</v>
      </c>
      <c r="I275" s="160"/>
      <c r="J275" s="161" t="str">
        <f t="array" ref="J275">IF(ISERROR(G275/I275),"",G275/I275)</f>
        <v/>
      </c>
      <c r="K275" s="162">
        <f t="array" ref="K275">IF(ISERROR(G275/L275),"",G275/L275)</f>
        <v>0</v>
      </c>
      <c r="L275" s="160">
        <v>6</v>
      </c>
      <c r="M275" s="140">
        <f t="shared" si="128"/>
        <v>0</v>
      </c>
      <c r="N275" s="161">
        <f t="shared" si="129"/>
        <v>0</v>
      </c>
      <c r="O275" s="430"/>
      <c r="P275" s="430"/>
      <c r="Q275" s="430"/>
      <c r="R275" s="430"/>
      <c r="S275" s="430"/>
      <c r="T275" s="430"/>
      <c r="U275" s="430"/>
      <c r="V275" s="163">
        <f t="shared" si="132"/>
        <v>0</v>
      </c>
      <c r="W275" s="164" t="str">
        <f t="shared" si="131"/>
        <v/>
      </c>
      <c r="X275" s="163"/>
      <c r="Y275" s="163"/>
      <c r="Z275" s="163"/>
      <c r="AA275" s="163"/>
    </row>
    <row r="276" spans="1:27" ht="20.100000000000001" hidden="1" customHeight="1">
      <c r="A276" s="157">
        <v>200944</v>
      </c>
      <c r="B276" s="431" t="s">
        <v>231</v>
      </c>
      <c r="C276" s="157" t="s">
        <v>193</v>
      </c>
      <c r="D276" s="139">
        <v>9.36</v>
      </c>
      <c r="E276" s="139"/>
      <c r="F276" s="158"/>
      <c r="G276" s="159"/>
      <c r="H276" s="438">
        <f t="shared" si="124"/>
        <v>0</v>
      </c>
      <c r="I276" s="160"/>
      <c r="J276" s="161" t="str">
        <f t="array" ref="J276">IF(ISERROR(G276/I276),"",G276/I276)</f>
        <v/>
      </c>
      <c r="K276" s="162">
        <f t="array" ref="K276">IF(ISERROR(G276/L276),"",G276/L276)</f>
        <v>0</v>
      </c>
      <c r="L276" s="160">
        <v>6</v>
      </c>
      <c r="M276" s="140">
        <f t="shared" si="128"/>
        <v>0</v>
      </c>
      <c r="N276" s="161">
        <f t="shared" si="129"/>
        <v>0</v>
      </c>
      <c r="O276" s="430"/>
      <c r="P276" s="430"/>
      <c r="Q276" s="430"/>
      <c r="R276" s="430"/>
      <c r="S276" s="430"/>
      <c r="T276" s="430"/>
      <c r="U276" s="430"/>
      <c r="V276" s="163">
        <f t="shared" si="132"/>
        <v>0</v>
      </c>
      <c r="W276" s="164" t="str">
        <f t="shared" si="131"/>
        <v/>
      </c>
      <c r="X276" s="163"/>
      <c r="Y276" s="163"/>
      <c r="Z276" s="163"/>
      <c r="AA276" s="163"/>
    </row>
    <row r="277" spans="1:27" ht="20.100000000000001" hidden="1" customHeight="1">
      <c r="A277" s="157">
        <v>201372</v>
      </c>
      <c r="B277" s="431" t="s">
        <v>415</v>
      </c>
      <c r="C277" s="232" t="s">
        <v>417</v>
      </c>
      <c r="D277" s="139">
        <v>5</v>
      </c>
      <c r="E277" s="139"/>
      <c r="F277" s="158"/>
      <c r="G277" s="159"/>
      <c r="H277" s="438">
        <f t="shared" si="124"/>
        <v>0</v>
      </c>
      <c r="I277" s="160"/>
      <c r="J277" s="161"/>
      <c r="K277" s="162">
        <f t="array" ref="K277">IF(ISERROR(G277/L277),"",G277/L277)</f>
        <v>0</v>
      </c>
      <c r="L277" s="160">
        <v>5</v>
      </c>
      <c r="M277" s="140">
        <f t="shared" si="128"/>
        <v>0</v>
      </c>
      <c r="N277" s="161">
        <f t="shared" si="129"/>
        <v>0</v>
      </c>
      <c r="O277" s="430"/>
      <c r="P277" s="430"/>
      <c r="Q277" s="430"/>
      <c r="R277" s="430"/>
      <c r="S277" s="430"/>
      <c r="T277" s="430"/>
      <c r="U277" s="430"/>
      <c r="V277" s="163"/>
      <c r="W277" s="164"/>
      <c r="X277" s="163"/>
      <c r="Y277" s="163"/>
      <c r="Z277" s="163"/>
      <c r="AA277" s="163"/>
    </row>
    <row r="278" spans="1:27" ht="20.100000000000001" hidden="1" customHeight="1">
      <c r="A278" s="157">
        <v>201374</v>
      </c>
      <c r="B278" s="431" t="s">
        <v>415</v>
      </c>
      <c r="C278" s="232" t="s">
        <v>425</v>
      </c>
      <c r="D278" s="139">
        <v>5</v>
      </c>
      <c r="E278" s="139"/>
      <c r="F278" s="158"/>
      <c r="G278" s="159"/>
      <c r="H278" s="438">
        <f t="shared" si="124"/>
        <v>0</v>
      </c>
      <c r="I278" s="160"/>
      <c r="J278" s="161"/>
      <c r="K278" s="162">
        <f t="array" ref="K278">IF(ISERROR(G278/L278),"",G278/L278)</f>
        <v>0</v>
      </c>
      <c r="L278" s="160">
        <v>5</v>
      </c>
      <c r="M278" s="140">
        <f t="shared" si="128"/>
        <v>0</v>
      </c>
      <c r="N278" s="161">
        <f t="shared" si="129"/>
        <v>0</v>
      </c>
      <c r="O278" s="430"/>
      <c r="P278" s="430"/>
      <c r="Q278" s="430"/>
      <c r="R278" s="430"/>
      <c r="S278" s="430"/>
      <c r="T278" s="430"/>
      <c r="U278" s="430"/>
      <c r="V278" s="163"/>
      <c r="W278" s="164"/>
      <c r="X278" s="163"/>
      <c r="Y278" s="163"/>
      <c r="Z278" s="163"/>
      <c r="AA278" s="163"/>
    </row>
    <row r="279" spans="1:27" ht="20.100000000000001" hidden="1" customHeight="1">
      <c r="A279" s="157">
        <v>201373</v>
      </c>
      <c r="B279" s="431" t="s">
        <v>427</v>
      </c>
      <c r="C279" s="232" t="s">
        <v>428</v>
      </c>
      <c r="D279" s="139">
        <v>5</v>
      </c>
      <c r="E279" s="139"/>
      <c r="F279" s="158"/>
      <c r="G279" s="159"/>
      <c r="H279" s="438">
        <f t="shared" si="124"/>
        <v>0</v>
      </c>
      <c r="I279" s="160"/>
      <c r="J279" s="161"/>
      <c r="K279" s="162">
        <f t="array" ref="K279">IF(ISERROR(G279/L279),"",G279/L279)</f>
        <v>0</v>
      </c>
      <c r="L279" s="160">
        <v>5</v>
      </c>
      <c r="M279" s="140">
        <f t="shared" si="128"/>
        <v>0</v>
      </c>
      <c r="N279" s="161">
        <f t="shared" si="129"/>
        <v>0</v>
      </c>
      <c r="O279" s="430"/>
      <c r="P279" s="430"/>
      <c r="Q279" s="430"/>
      <c r="R279" s="430"/>
      <c r="S279" s="430"/>
      <c r="T279" s="430"/>
      <c r="U279" s="430"/>
      <c r="V279" s="163"/>
      <c r="W279" s="164"/>
      <c r="X279" s="163"/>
      <c r="Y279" s="163"/>
      <c r="Z279" s="163"/>
      <c r="AA279" s="163"/>
    </row>
    <row r="280" spans="1:27" ht="20.100000000000001" hidden="1" customHeight="1">
      <c r="A280" s="157">
        <v>201066</v>
      </c>
      <c r="B280" s="431" t="s">
        <v>361</v>
      </c>
      <c r="C280" s="232" t="s">
        <v>392</v>
      </c>
      <c r="D280" s="139">
        <v>5</v>
      </c>
      <c r="E280" s="139"/>
      <c r="F280" s="158"/>
      <c r="G280" s="159"/>
      <c r="H280" s="438">
        <f t="shared" si="124"/>
        <v>0</v>
      </c>
      <c r="I280" s="160"/>
      <c r="J280" s="161"/>
      <c r="K280" s="162">
        <f t="array" ref="K280">IF(ISERROR(G280/L280),"",G280/L280)</f>
        <v>0</v>
      </c>
      <c r="L280" s="160">
        <v>5</v>
      </c>
      <c r="M280" s="140">
        <f t="shared" si="128"/>
        <v>0</v>
      </c>
      <c r="N280" s="161">
        <f t="shared" si="129"/>
        <v>0</v>
      </c>
      <c r="O280" s="430"/>
      <c r="P280" s="430"/>
      <c r="Q280" s="430"/>
      <c r="R280" s="430"/>
      <c r="S280" s="430"/>
      <c r="T280" s="430"/>
      <c r="U280" s="430"/>
      <c r="V280" s="163"/>
      <c r="W280" s="164"/>
      <c r="X280" s="163"/>
      <c r="Y280" s="163"/>
      <c r="Z280" s="163"/>
      <c r="AA280" s="163"/>
    </row>
    <row r="281" spans="1:27" ht="20.100000000000001" hidden="1" customHeight="1">
      <c r="A281" s="157">
        <v>201064</v>
      </c>
      <c r="B281" s="431" t="s">
        <v>363</v>
      </c>
      <c r="C281" s="157" t="s">
        <v>365</v>
      </c>
      <c r="D281" s="139">
        <v>5</v>
      </c>
      <c r="E281" s="139"/>
      <c r="F281" s="158"/>
      <c r="G281" s="159"/>
      <c r="H281" s="438">
        <f t="shared" si="124"/>
        <v>0</v>
      </c>
      <c r="I281" s="160"/>
      <c r="J281" s="161"/>
      <c r="K281" s="162">
        <f t="array" ref="K281">IF(ISERROR(G281/L281),"",G281/L281)</f>
        <v>0</v>
      </c>
      <c r="L281" s="160">
        <v>5</v>
      </c>
      <c r="M281" s="140">
        <f t="shared" si="128"/>
        <v>0</v>
      </c>
      <c r="N281" s="161">
        <f t="shared" si="129"/>
        <v>0</v>
      </c>
      <c r="O281" s="430"/>
      <c r="P281" s="430"/>
      <c r="Q281" s="430"/>
      <c r="R281" s="430"/>
      <c r="S281" s="430"/>
      <c r="T281" s="430"/>
      <c r="U281" s="430"/>
      <c r="V281" s="163"/>
      <c r="W281" s="164"/>
      <c r="X281" s="163"/>
      <c r="Y281" s="163"/>
      <c r="Z281" s="163"/>
      <c r="AA281" s="163"/>
    </row>
    <row r="282" spans="1:27" ht="20.100000000000001" hidden="1" customHeight="1">
      <c r="A282" s="157">
        <v>201065</v>
      </c>
      <c r="B282" s="431" t="s">
        <v>363</v>
      </c>
      <c r="C282" s="157" t="s">
        <v>367</v>
      </c>
      <c r="D282" s="139">
        <v>5</v>
      </c>
      <c r="E282" s="139"/>
      <c r="F282" s="158"/>
      <c r="G282" s="159"/>
      <c r="H282" s="438">
        <f t="shared" si="124"/>
        <v>0</v>
      </c>
      <c r="I282" s="160"/>
      <c r="J282" s="161"/>
      <c r="K282" s="162">
        <f t="array" ref="K282">IF(ISERROR(G282/L282),"",G282/L282)</f>
        <v>0</v>
      </c>
      <c r="L282" s="160">
        <v>5</v>
      </c>
      <c r="M282" s="140">
        <f t="shared" si="128"/>
        <v>0</v>
      </c>
      <c r="N282" s="161">
        <f t="shared" si="129"/>
        <v>0</v>
      </c>
      <c r="O282" s="430"/>
      <c r="P282" s="430"/>
      <c r="Q282" s="430"/>
      <c r="R282" s="430"/>
      <c r="S282" s="430"/>
      <c r="T282" s="430"/>
      <c r="U282" s="430"/>
      <c r="V282" s="163"/>
      <c r="W282" s="164"/>
      <c r="X282" s="163"/>
      <c r="Y282" s="163"/>
      <c r="Z282" s="163"/>
      <c r="AA282" s="163"/>
    </row>
    <row r="283" spans="1:27" ht="20.100000000000001" hidden="1" customHeight="1">
      <c r="A283" s="186">
        <v>200088</v>
      </c>
      <c r="B283" s="187" t="s">
        <v>232</v>
      </c>
      <c r="C283" s="157" t="s">
        <v>194</v>
      </c>
      <c r="D283" s="139">
        <v>5.0599999999999996</v>
      </c>
      <c r="E283" s="139"/>
      <c r="F283" s="158"/>
      <c r="G283" s="159"/>
      <c r="H283" s="438">
        <f t="shared" si="124"/>
        <v>0</v>
      </c>
      <c r="I283" s="160"/>
      <c r="J283" s="161" t="str">
        <f t="array" ref="J283">IF(ISERROR(G283/I283),"",G283/I283)</f>
        <v/>
      </c>
      <c r="K283" s="162">
        <f t="array" ref="K283">IF(ISERROR(G283/L283),"",G283/L283)</f>
        <v>0</v>
      </c>
      <c r="L283" s="160">
        <v>15.5</v>
      </c>
      <c r="M283" s="140">
        <f t="shared" si="128"/>
        <v>0</v>
      </c>
      <c r="N283" s="161">
        <f t="shared" si="129"/>
        <v>0</v>
      </c>
      <c r="O283" s="430"/>
      <c r="P283" s="430"/>
      <c r="Q283" s="430"/>
      <c r="R283" s="430"/>
      <c r="S283" s="430"/>
      <c r="T283" s="430"/>
      <c r="U283" s="430"/>
      <c r="V283" s="163">
        <f t="shared" ref="V283:V284" si="133">SUM(X283:AA283)</f>
        <v>0</v>
      </c>
      <c r="W283" s="164" t="str">
        <f t="shared" ref="W283:W284" si="134">IF(ISERROR(V283/G283),"",V283/G283)</f>
        <v/>
      </c>
      <c r="X283" s="163"/>
      <c r="Y283" s="163"/>
      <c r="Z283" s="163"/>
      <c r="AA283" s="163"/>
    </row>
    <row r="284" spans="1:27" ht="20.100000000000001" hidden="1" customHeight="1">
      <c r="A284" s="186">
        <v>200089</v>
      </c>
      <c r="B284" s="187" t="s">
        <v>232</v>
      </c>
      <c r="C284" s="157" t="s">
        <v>210</v>
      </c>
      <c r="D284" s="139">
        <v>5.0599999999999996</v>
      </c>
      <c r="E284" s="139"/>
      <c r="F284" s="158"/>
      <c r="G284" s="159"/>
      <c r="H284" s="438">
        <f t="shared" si="124"/>
        <v>0</v>
      </c>
      <c r="I284" s="160"/>
      <c r="J284" s="161" t="str">
        <f t="array" ref="J284">IF(ISERROR(G284/I284),"",G284/I284)</f>
        <v/>
      </c>
      <c r="K284" s="162">
        <f t="array" ref="K284">IF(ISERROR(G284/L284),"",G284/L284)</f>
        <v>0</v>
      </c>
      <c r="L284" s="160">
        <v>15.5</v>
      </c>
      <c r="M284" s="140">
        <f t="shared" si="128"/>
        <v>0</v>
      </c>
      <c r="N284" s="161">
        <f t="shared" si="129"/>
        <v>0</v>
      </c>
      <c r="O284" s="430"/>
      <c r="P284" s="430"/>
      <c r="Q284" s="430"/>
      <c r="R284" s="430"/>
      <c r="S284" s="430"/>
      <c r="T284" s="430"/>
      <c r="U284" s="430"/>
      <c r="V284" s="163">
        <f t="shared" si="133"/>
        <v>0</v>
      </c>
      <c r="W284" s="164" t="str">
        <f t="shared" si="134"/>
        <v/>
      </c>
      <c r="X284" s="163"/>
      <c r="Y284" s="163"/>
      <c r="Z284" s="163"/>
      <c r="AA284" s="163"/>
    </row>
    <row r="285" spans="1:27" ht="20.100000000000001" hidden="1" customHeight="1">
      <c r="A285" s="186">
        <v>2001383</v>
      </c>
      <c r="B285" s="187" t="s">
        <v>446</v>
      </c>
      <c r="C285" s="232" t="s">
        <v>73</v>
      </c>
      <c r="D285" s="139">
        <v>5.03</v>
      </c>
      <c r="E285" s="139"/>
      <c r="F285" s="158"/>
      <c r="G285" s="159"/>
      <c r="H285" s="438">
        <f t="shared" si="124"/>
        <v>0</v>
      </c>
      <c r="I285" s="160"/>
      <c r="J285" s="161"/>
      <c r="K285" s="162"/>
      <c r="L285" s="160">
        <v>24</v>
      </c>
      <c r="M285" s="140"/>
      <c r="N285" s="161"/>
      <c r="O285" s="430"/>
      <c r="P285" s="430"/>
      <c r="Q285" s="430"/>
      <c r="R285" s="430"/>
      <c r="S285" s="430"/>
      <c r="T285" s="430"/>
      <c r="U285" s="430"/>
      <c r="V285" s="163"/>
      <c r="W285" s="164"/>
      <c r="X285" s="163"/>
      <c r="Y285" s="163"/>
      <c r="Z285" s="163"/>
      <c r="AA285" s="163"/>
    </row>
    <row r="286" spans="1:27" ht="20.100000000000001" hidden="1" customHeight="1">
      <c r="A286" s="186">
        <v>2001384</v>
      </c>
      <c r="B286" s="187" t="s">
        <v>446</v>
      </c>
      <c r="C286" s="232" t="s">
        <v>60</v>
      </c>
      <c r="D286" s="139">
        <v>5.03</v>
      </c>
      <c r="E286" s="139"/>
      <c r="F286" s="158"/>
      <c r="G286" s="159"/>
      <c r="H286" s="438">
        <f t="shared" si="124"/>
        <v>0</v>
      </c>
      <c r="I286" s="160"/>
      <c r="J286" s="161"/>
      <c r="K286" s="162"/>
      <c r="L286" s="160">
        <v>24</v>
      </c>
      <c r="M286" s="140"/>
      <c r="N286" s="161"/>
      <c r="O286" s="430"/>
      <c r="P286" s="430"/>
      <c r="Q286" s="430"/>
      <c r="R286" s="430"/>
      <c r="S286" s="430"/>
      <c r="T286" s="430"/>
      <c r="U286" s="430"/>
      <c r="V286" s="163"/>
      <c r="W286" s="164"/>
      <c r="X286" s="163"/>
      <c r="Y286" s="163"/>
      <c r="Z286" s="163"/>
      <c r="AA286" s="163"/>
    </row>
    <row r="287" spans="1:27" ht="20.100000000000001" hidden="1" customHeight="1">
      <c r="A287" s="186">
        <v>2001385</v>
      </c>
      <c r="B287" s="187" t="s">
        <v>446</v>
      </c>
      <c r="C287" s="232" t="s">
        <v>449</v>
      </c>
      <c r="D287" s="139">
        <v>5.03</v>
      </c>
      <c r="E287" s="139"/>
      <c r="F287" s="158"/>
      <c r="G287" s="159"/>
      <c r="H287" s="438">
        <f t="shared" si="124"/>
        <v>0</v>
      </c>
      <c r="I287" s="160"/>
      <c r="J287" s="161"/>
      <c r="K287" s="162"/>
      <c r="L287" s="160">
        <v>24</v>
      </c>
      <c r="M287" s="140"/>
      <c r="N287" s="161"/>
      <c r="O287" s="430"/>
      <c r="P287" s="430"/>
      <c r="Q287" s="430"/>
      <c r="R287" s="430"/>
      <c r="S287" s="430"/>
      <c r="T287" s="430"/>
      <c r="U287" s="430"/>
      <c r="V287" s="163"/>
      <c r="W287" s="164"/>
      <c r="X287" s="163"/>
      <c r="Y287" s="163"/>
      <c r="Z287" s="163"/>
      <c r="AA287" s="163"/>
    </row>
    <row r="288" spans="1:27" ht="20.100000000000001" hidden="1" customHeight="1">
      <c r="A288" s="186">
        <v>200121</v>
      </c>
      <c r="B288" s="187" t="s">
        <v>233</v>
      </c>
      <c r="C288" s="157" t="s">
        <v>211</v>
      </c>
      <c r="D288" s="139">
        <v>5.07</v>
      </c>
      <c r="E288" s="139"/>
      <c r="F288" s="158"/>
      <c r="G288" s="159"/>
      <c r="H288" s="438">
        <f t="shared" si="124"/>
        <v>0</v>
      </c>
      <c r="I288" s="160"/>
      <c r="J288" s="161" t="str">
        <f t="array" ref="J288">IF(ISERROR(G288/I288),"",G288/I288)</f>
        <v/>
      </c>
      <c r="K288" s="162">
        <f t="array" ref="K288">IF(ISERROR(G288/L288),"",G288/L288)</f>
        <v>0</v>
      </c>
      <c r="L288" s="160">
        <v>9</v>
      </c>
      <c r="M288" s="140">
        <f t="shared" ref="M288:M290" si="135">IF(ISERROR(I288-K288),"",I288-K288)</f>
        <v>0</v>
      </c>
      <c r="N288" s="161">
        <f t="shared" ref="N288:N290" si="136">SUM(O288:U288)</f>
        <v>0</v>
      </c>
      <c r="O288" s="430"/>
      <c r="P288" s="430"/>
      <c r="Q288" s="430"/>
      <c r="R288" s="430"/>
      <c r="S288" s="430"/>
      <c r="T288" s="430"/>
      <c r="U288" s="430"/>
      <c r="V288" s="163">
        <f t="shared" ref="V288:V290" si="137">SUM(X288:AA288)</f>
        <v>0</v>
      </c>
      <c r="W288" s="164" t="str">
        <f t="shared" ref="W288:W312" si="138">IF(ISERROR(V288/G288),"",V288/G288)</f>
        <v/>
      </c>
      <c r="X288" s="163"/>
      <c r="Y288" s="163"/>
      <c r="Z288" s="163"/>
      <c r="AA288" s="163"/>
    </row>
    <row r="289" spans="1:27" ht="20.100000000000001" hidden="1" customHeight="1">
      <c r="A289" s="186">
        <v>200164</v>
      </c>
      <c r="B289" s="187" t="s">
        <v>233</v>
      </c>
      <c r="C289" s="157" t="s">
        <v>186</v>
      </c>
      <c r="D289" s="139">
        <v>5.07</v>
      </c>
      <c r="E289" s="139"/>
      <c r="F289" s="158"/>
      <c r="G289" s="159"/>
      <c r="H289" s="438">
        <f t="shared" si="124"/>
        <v>0</v>
      </c>
      <c r="I289" s="160"/>
      <c r="J289" s="161" t="str">
        <f t="array" ref="J289">IF(ISERROR(G289/I289),"",G289/I289)</f>
        <v/>
      </c>
      <c r="K289" s="162">
        <f t="array" ref="K289">IF(ISERROR(G289/L289),"",G289/L289)</f>
        <v>0</v>
      </c>
      <c r="L289" s="160">
        <v>9</v>
      </c>
      <c r="M289" s="140">
        <f t="shared" si="135"/>
        <v>0</v>
      </c>
      <c r="N289" s="161">
        <f t="shared" si="136"/>
        <v>0</v>
      </c>
      <c r="O289" s="430"/>
      <c r="P289" s="430"/>
      <c r="Q289" s="430"/>
      <c r="R289" s="430"/>
      <c r="S289" s="430"/>
      <c r="T289" s="430"/>
      <c r="U289" s="430"/>
      <c r="V289" s="163">
        <f t="shared" si="137"/>
        <v>0</v>
      </c>
      <c r="W289" s="164" t="str">
        <f t="shared" si="138"/>
        <v/>
      </c>
      <c r="X289" s="163"/>
      <c r="Y289" s="163"/>
      <c r="Z289" s="163"/>
      <c r="AA289" s="163"/>
    </row>
    <row r="290" spans="1:27" ht="20.100000000000001" hidden="1" customHeight="1">
      <c r="A290" s="186">
        <v>200165</v>
      </c>
      <c r="B290" s="187" t="s">
        <v>233</v>
      </c>
      <c r="C290" s="157" t="s">
        <v>193</v>
      </c>
      <c r="D290" s="139">
        <v>5.0599999999999996</v>
      </c>
      <c r="E290" s="139"/>
      <c r="F290" s="189"/>
      <c r="G290" s="159"/>
      <c r="H290" s="438">
        <f t="shared" si="124"/>
        <v>0</v>
      </c>
      <c r="I290" s="160"/>
      <c r="J290" s="161" t="str">
        <f t="array" ref="J290">IF(ISERROR(G290/I290),"",G290/I290)</f>
        <v/>
      </c>
      <c r="K290" s="438">
        <f t="array" ref="K290">IF(ISERROR(G290/L290),"",G290/L290)</f>
        <v>0</v>
      </c>
      <c r="L290" s="160">
        <v>9</v>
      </c>
      <c r="M290" s="140">
        <f t="shared" si="135"/>
        <v>0</v>
      </c>
      <c r="N290" s="161">
        <f t="shared" si="136"/>
        <v>0</v>
      </c>
      <c r="O290" s="430"/>
      <c r="P290" s="430"/>
      <c r="Q290" s="430"/>
      <c r="R290" s="430"/>
      <c r="S290" s="430"/>
      <c r="T290" s="430"/>
      <c r="U290" s="430"/>
      <c r="V290" s="163">
        <f t="shared" si="137"/>
        <v>0</v>
      </c>
      <c r="W290" s="164" t="str">
        <f t="shared" si="138"/>
        <v/>
      </c>
      <c r="X290" s="163"/>
      <c r="Y290" s="163"/>
      <c r="Z290" s="163"/>
      <c r="AA290" s="163"/>
    </row>
    <row r="291" spans="1:27" ht="20.100000000000001" hidden="1" customHeight="1">
      <c r="A291" s="465" t="s">
        <v>234</v>
      </c>
      <c r="B291" s="466"/>
      <c r="C291" s="436" t="s">
        <v>209</v>
      </c>
      <c r="D291" s="177"/>
      <c r="E291" s="177"/>
      <c r="F291" s="178"/>
      <c r="G291" s="179">
        <f>SUM(G257:G290)</f>
        <v>0</v>
      </c>
      <c r="H291" s="180">
        <f>SUM(H257:H290)</f>
        <v>0</v>
      </c>
      <c r="I291" s="180">
        <f>SUM(I257:I290)</f>
        <v>0</v>
      </c>
      <c r="J291" s="161" t="str">
        <f t="array" ref="J291">IF(ISERROR(G291/I291),"",G291/I291)</f>
        <v/>
      </c>
      <c r="K291" s="180">
        <f>SUM(K257:K290)</f>
        <v>0</v>
      </c>
      <c r="L291" s="181"/>
      <c r="M291" s="185">
        <f t="shared" ref="M291:V291" si="139">SUM(M257:M290)</f>
        <v>0</v>
      </c>
      <c r="N291" s="180">
        <f t="shared" si="139"/>
        <v>0</v>
      </c>
      <c r="O291" s="182">
        <f t="shared" si="139"/>
        <v>0</v>
      </c>
      <c r="P291" s="182">
        <f t="shared" si="139"/>
        <v>0</v>
      </c>
      <c r="Q291" s="182">
        <f t="shared" si="139"/>
        <v>0</v>
      </c>
      <c r="R291" s="182">
        <f t="shared" si="139"/>
        <v>0</v>
      </c>
      <c r="S291" s="182">
        <f t="shared" si="139"/>
        <v>0</v>
      </c>
      <c r="T291" s="182">
        <f t="shared" si="139"/>
        <v>0</v>
      </c>
      <c r="U291" s="182">
        <f t="shared" si="139"/>
        <v>0</v>
      </c>
      <c r="V291" s="183">
        <f t="shared" si="139"/>
        <v>0</v>
      </c>
      <c r="W291" s="164" t="str">
        <f t="shared" si="138"/>
        <v/>
      </c>
      <c r="X291" s="183">
        <f>SUM(X257:X290)</f>
        <v>0</v>
      </c>
      <c r="Y291" s="183">
        <f>SUM(Y257:Y290)</f>
        <v>0</v>
      </c>
      <c r="Z291" s="183">
        <f>SUM(Z257:Z290)</f>
        <v>0</v>
      </c>
      <c r="AA291" s="183">
        <f>SUM(AA257:AA290)</f>
        <v>0</v>
      </c>
    </row>
    <row r="292" spans="1:27" ht="20.100000000000001" hidden="1" customHeight="1">
      <c r="A292" s="157">
        <v>200036</v>
      </c>
      <c r="B292" s="166" t="s">
        <v>235</v>
      </c>
      <c r="C292" s="157" t="s">
        <v>236</v>
      </c>
      <c r="D292" s="139">
        <v>5.03</v>
      </c>
      <c r="E292" s="139"/>
      <c r="F292" s="158"/>
      <c r="G292" s="188"/>
      <c r="H292" s="438">
        <f t="shared" ref="H292:H306" si="140">D292*G292</f>
        <v>0</v>
      </c>
      <c r="I292" s="160"/>
      <c r="J292" s="161" t="str">
        <f t="array" ref="J292">IF(ISERROR(G292/I292),"",G292/I292)</f>
        <v/>
      </c>
      <c r="K292" s="162">
        <f t="array" ref="K292">IF(ISERROR(G292/L292),"",G292/L292)</f>
        <v>0</v>
      </c>
      <c r="L292" s="160">
        <v>25</v>
      </c>
      <c r="M292" s="140">
        <f t="shared" ref="M292:M306" si="141">IF(ISERROR(I292-K292),"",I292-K292)</f>
        <v>0</v>
      </c>
      <c r="N292" s="161">
        <f t="shared" ref="N292:N306" si="142">SUM(O292:U292)</f>
        <v>0</v>
      </c>
      <c r="O292" s="430"/>
      <c r="P292" s="430"/>
      <c r="Q292" s="430"/>
      <c r="R292" s="430"/>
      <c r="S292" s="430"/>
      <c r="T292" s="430"/>
      <c r="U292" s="430"/>
      <c r="V292" s="163">
        <f t="shared" ref="V292:V306" si="143">SUM(X292:AA292)</f>
        <v>0</v>
      </c>
      <c r="W292" s="164" t="str">
        <f t="shared" si="138"/>
        <v/>
      </c>
      <c r="X292" s="163"/>
      <c r="Y292" s="163"/>
      <c r="Z292" s="163"/>
      <c r="AA292" s="163"/>
    </row>
    <row r="293" spans="1:27" ht="20.100000000000001" hidden="1" customHeight="1">
      <c r="A293" s="157">
        <v>200037</v>
      </c>
      <c r="B293" s="166" t="s">
        <v>235</v>
      </c>
      <c r="C293" s="157" t="s">
        <v>211</v>
      </c>
      <c r="D293" s="139">
        <v>5.03</v>
      </c>
      <c r="E293" s="139"/>
      <c r="F293" s="158"/>
      <c r="G293" s="159"/>
      <c r="H293" s="438">
        <f t="shared" si="140"/>
        <v>0</v>
      </c>
      <c r="I293" s="160"/>
      <c r="J293" s="161" t="str">
        <f t="array" ref="J293">IF(ISERROR(G293/I293),"",G293/I293)</f>
        <v/>
      </c>
      <c r="K293" s="162">
        <f t="array" ref="K293">IF(ISERROR(G293/L293),"",G293/L293)</f>
        <v>0</v>
      </c>
      <c r="L293" s="160">
        <v>25</v>
      </c>
      <c r="M293" s="140">
        <f t="shared" si="141"/>
        <v>0</v>
      </c>
      <c r="N293" s="161">
        <f t="shared" si="142"/>
        <v>0</v>
      </c>
      <c r="O293" s="430"/>
      <c r="P293" s="430"/>
      <c r="Q293" s="430"/>
      <c r="R293" s="430"/>
      <c r="S293" s="430"/>
      <c r="T293" s="430"/>
      <c r="U293" s="430"/>
      <c r="V293" s="163">
        <f t="shared" si="143"/>
        <v>0</v>
      </c>
      <c r="W293" s="164" t="str">
        <f t="shared" si="138"/>
        <v/>
      </c>
      <c r="X293" s="163"/>
      <c r="Y293" s="163"/>
      <c r="Z293" s="163"/>
      <c r="AA293" s="163"/>
    </row>
    <row r="294" spans="1:27" ht="20.100000000000001" hidden="1" customHeight="1">
      <c r="A294" s="165">
        <v>200074</v>
      </c>
      <c r="B294" s="166" t="s">
        <v>191</v>
      </c>
      <c r="C294" s="157" t="s">
        <v>201</v>
      </c>
      <c r="D294" s="139">
        <v>5.04</v>
      </c>
      <c r="E294" s="139"/>
      <c r="F294" s="158"/>
      <c r="G294" s="159"/>
      <c r="H294" s="438">
        <f t="shared" si="140"/>
        <v>0</v>
      </c>
      <c r="I294" s="160"/>
      <c r="J294" s="161" t="str">
        <f t="array" ref="J294">IF(ISERROR(G294/I294),"",G294/I294)</f>
        <v/>
      </c>
      <c r="K294" s="162">
        <f t="array" ref="K294">IF(ISERROR(G294/L294),"",G294/L294)</f>
        <v>0</v>
      </c>
      <c r="L294" s="160">
        <v>20</v>
      </c>
      <c r="M294" s="140">
        <f t="shared" si="141"/>
        <v>0</v>
      </c>
      <c r="N294" s="161">
        <f t="shared" si="142"/>
        <v>0</v>
      </c>
      <c r="O294" s="430"/>
      <c r="P294" s="430"/>
      <c r="Q294" s="430"/>
      <c r="R294" s="430"/>
      <c r="S294" s="430"/>
      <c r="T294" s="430"/>
      <c r="U294" s="430"/>
      <c r="V294" s="163">
        <f t="shared" si="143"/>
        <v>0</v>
      </c>
      <c r="W294" s="164" t="str">
        <f t="shared" si="138"/>
        <v/>
      </c>
      <c r="X294" s="163"/>
      <c r="Y294" s="163"/>
      <c r="Z294" s="163"/>
      <c r="AA294" s="163"/>
    </row>
    <row r="295" spans="1:27" ht="20.100000000000001" hidden="1" customHeight="1">
      <c r="A295" s="172">
        <v>200904</v>
      </c>
      <c r="B295" s="174" t="s">
        <v>237</v>
      </c>
      <c r="C295" s="157" t="s">
        <v>219</v>
      </c>
      <c r="D295" s="139">
        <v>5.03</v>
      </c>
      <c r="E295" s="139"/>
      <c r="F295" s="158"/>
      <c r="G295" s="159"/>
      <c r="H295" s="438">
        <f t="shared" si="140"/>
        <v>0</v>
      </c>
      <c r="I295" s="160"/>
      <c r="J295" s="161" t="str">
        <f t="array" ref="J295">IF(ISERROR(G295/I295),"",G295/I295)</f>
        <v/>
      </c>
      <c r="K295" s="162">
        <f t="array" ref="K295">IF(ISERROR(G295/L295),"",G295/L295)</f>
        <v>0</v>
      </c>
      <c r="L295" s="160">
        <v>4</v>
      </c>
      <c r="M295" s="140">
        <f t="shared" si="141"/>
        <v>0</v>
      </c>
      <c r="N295" s="161">
        <f t="shared" si="142"/>
        <v>0</v>
      </c>
      <c r="O295" s="430"/>
      <c r="P295" s="430"/>
      <c r="Q295" s="430"/>
      <c r="R295" s="430"/>
      <c r="S295" s="430"/>
      <c r="T295" s="430"/>
      <c r="U295" s="430"/>
      <c r="V295" s="163">
        <f t="shared" si="143"/>
        <v>0</v>
      </c>
      <c r="W295" s="164" t="str">
        <f t="shared" si="138"/>
        <v/>
      </c>
      <c r="X295" s="163"/>
      <c r="Y295" s="163"/>
      <c r="Z295" s="163"/>
      <c r="AA295" s="163"/>
    </row>
    <row r="296" spans="1:27" ht="20.100000000000001" hidden="1" customHeight="1">
      <c r="A296" s="172">
        <v>200905</v>
      </c>
      <c r="B296" s="174" t="s">
        <v>237</v>
      </c>
      <c r="C296" s="434" t="s">
        <v>210</v>
      </c>
      <c r="D296" s="139">
        <v>5.03</v>
      </c>
      <c r="E296" s="139"/>
      <c r="F296" s="158"/>
      <c r="G296" s="188"/>
      <c r="H296" s="438">
        <f t="shared" si="140"/>
        <v>0</v>
      </c>
      <c r="I296" s="160"/>
      <c r="J296" s="161" t="str">
        <f t="array" ref="J296">IF(ISERROR(G296/I296),"",G296/I296)</f>
        <v/>
      </c>
      <c r="K296" s="162">
        <f t="array" ref="K296">IF(ISERROR(G296/L296),"",G296/L296)</f>
        <v>0</v>
      </c>
      <c r="L296" s="160">
        <v>4</v>
      </c>
      <c r="M296" s="140">
        <f t="shared" si="141"/>
        <v>0</v>
      </c>
      <c r="N296" s="161">
        <f t="shared" si="142"/>
        <v>0</v>
      </c>
      <c r="O296" s="430"/>
      <c r="P296" s="430"/>
      <c r="Q296" s="430"/>
      <c r="R296" s="430"/>
      <c r="S296" s="430"/>
      <c r="T296" s="430"/>
      <c r="U296" s="430"/>
      <c r="V296" s="163">
        <f t="shared" si="143"/>
        <v>0</v>
      </c>
      <c r="W296" s="164" t="str">
        <f t="shared" si="138"/>
        <v/>
      </c>
      <c r="X296" s="163"/>
      <c r="Y296" s="163"/>
      <c r="Z296" s="163"/>
      <c r="AA296" s="163"/>
    </row>
    <row r="297" spans="1:27" ht="20.100000000000001" hidden="1" customHeight="1">
      <c r="A297" s="172">
        <v>200906</v>
      </c>
      <c r="B297" s="174" t="s">
        <v>237</v>
      </c>
      <c r="C297" s="157" t="s">
        <v>206</v>
      </c>
      <c r="D297" s="139">
        <v>5.03</v>
      </c>
      <c r="E297" s="139"/>
      <c r="F297" s="158"/>
      <c r="G297" s="159"/>
      <c r="H297" s="438">
        <f t="shared" si="140"/>
        <v>0</v>
      </c>
      <c r="I297" s="160"/>
      <c r="J297" s="161" t="str">
        <f t="array" ref="J297">IF(ISERROR(G297/I297),"",G297/I297)</f>
        <v/>
      </c>
      <c r="K297" s="162">
        <f t="array" ref="K297">IF(ISERROR(G297/L297),"",G297/L297)</f>
        <v>0</v>
      </c>
      <c r="L297" s="160">
        <v>4</v>
      </c>
      <c r="M297" s="140">
        <f t="shared" si="141"/>
        <v>0</v>
      </c>
      <c r="N297" s="161">
        <f t="shared" si="142"/>
        <v>0</v>
      </c>
      <c r="O297" s="430"/>
      <c r="P297" s="430"/>
      <c r="Q297" s="430"/>
      <c r="R297" s="430"/>
      <c r="S297" s="430"/>
      <c r="T297" s="430"/>
      <c r="U297" s="430"/>
      <c r="V297" s="163">
        <f t="shared" si="143"/>
        <v>0</v>
      </c>
      <c r="W297" s="164" t="str">
        <f t="shared" si="138"/>
        <v/>
      </c>
      <c r="X297" s="163"/>
      <c r="Y297" s="163"/>
      <c r="Z297" s="163"/>
      <c r="AA297" s="163"/>
    </row>
    <row r="298" spans="1:27" ht="20.100000000000001" hidden="1" customHeight="1">
      <c r="A298" s="172">
        <v>200907</v>
      </c>
      <c r="B298" s="174" t="s">
        <v>237</v>
      </c>
      <c r="C298" s="157" t="s">
        <v>193</v>
      </c>
      <c r="D298" s="139">
        <v>5.03</v>
      </c>
      <c r="E298" s="139"/>
      <c r="F298" s="158"/>
      <c r="G298" s="159"/>
      <c r="H298" s="438">
        <f t="shared" si="140"/>
        <v>0</v>
      </c>
      <c r="I298" s="160"/>
      <c r="J298" s="161" t="str">
        <f t="array" ref="J298">IF(ISERROR(G298/I298),"",G298/I298)</f>
        <v/>
      </c>
      <c r="K298" s="162">
        <f t="array" ref="K298">IF(ISERROR(G298/L298),"",G298/L298)</f>
        <v>0</v>
      </c>
      <c r="L298" s="160">
        <v>4</v>
      </c>
      <c r="M298" s="140">
        <f t="shared" si="141"/>
        <v>0</v>
      </c>
      <c r="N298" s="161">
        <f t="shared" si="142"/>
        <v>0</v>
      </c>
      <c r="O298" s="430"/>
      <c r="P298" s="430"/>
      <c r="Q298" s="430"/>
      <c r="R298" s="430"/>
      <c r="S298" s="430"/>
      <c r="T298" s="430"/>
      <c r="U298" s="430"/>
      <c r="V298" s="163">
        <f t="shared" si="143"/>
        <v>0</v>
      </c>
      <c r="W298" s="164" t="str">
        <f t="shared" si="138"/>
        <v/>
      </c>
      <c r="X298" s="163"/>
      <c r="Y298" s="163"/>
      <c r="Z298" s="163"/>
      <c r="AA298" s="163"/>
    </row>
    <row r="299" spans="1:27" ht="20.100000000000001" hidden="1" customHeight="1">
      <c r="A299" s="172">
        <v>200908</v>
      </c>
      <c r="B299" s="174" t="s">
        <v>237</v>
      </c>
      <c r="C299" s="434" t="s">
        <v>238</v>
      </c>
      <c r="D299" s="139">
        <v>5.03</v>
      </c>
      <c r="E299" s="139"/>
      <c r="F299" s="158"/>
      <c r="G299" s="159"/>
      <c r="H299" s="438">
        <f t="shared" si="140"/>
        <v>0</v>
      </c>
      <c r="I299" s="160"/>
      <c r="J299" s="161" t="str">
        <f t="array" ref="J299">IF(ISERROR(G299/I299),"",G299/I299)</f>
        <v/>
      </c>
      <c r="K299" s="162">
        <f t="array" ref="K299">IF(ISERROR(G299/L299),"",G299/L299)</f>
        <v>0</v>
      </c>
      <c r="L299" s="160">
        <v>4</v>
      </c>
      <c r="M299" s="140">
        <f t="shared" si="141"/>
        <v>0</v>
      </c>
      <c r="N299" s="161">
        <f t="shared" si="142"/>
        <v>0</v>
      </c>
      <c r="O299" s="430"/>
      <c r="P299" s="430"/>
      <c r="Q299" s="430"/>
      <c r="R299" s="430"/>
      <c r="S299" s="430"/>
      <c r="T299" s="430"/>
      <c r="U299" s="430"/>
      <c r="V299" s="163">
        <f t="shared" si="143"/>
        <v>0</v>
      </c>
      <c r="W299" s="164" t="str">
        <f t="shared" si="138"/>
        <v/>
      </c>
      <c r="X299" s="163"/>
      <c r="Y299" s="163"/>
      <c r="Z299" s="163"/>
      <c r="AA299" s="163"/>
    </row>
    <row r="300" spans="1:27" ht="20.100000000000001" hidden="1" customHeight="1">
      <c r="A300" s="172">
        <v>200904</v>
      </c>
      <c r="B300" s="174" t="s">
        <v>239</v>
      </c>
      <c r="C300" s="434" t="s">
        <v>219</v>
      </c>
      <c r="D300" s="139">
        <v>5.03</v>
      </c>
      <c r="E300" s="139"/>
      <c r="F300" s="158"/>
      <c r="G300" s="159"/>
      <c r="H300" s="438">
        <f t="shared" si="140"/>
        <v>0</v>
      </c>
      <c r="I300" s="160"/>
      <c r="J300" s="161" t="str">
        <f t="array" ref="J300">IF(ISERROR(G300/I300),"",G300/I300)</f>
        <v/>
      </c>
      <c r="K300" s="162" t="str">
        <f t="array" ref="K300">IF(ISERROR(G300/L300),"",G300/L300)</f>
        <v/>
      </c>
      <c r="L300" s="160"/>
      <c r="M300" s="140" t="str">
        <f t="shared" si="141"/>
        <v/>
      </c>
      <c r="N300" s="161">
        <f t="shared" si="142"/>
        <v>0</v>
      </c>
      <c r="O300" s="430"/>
      <c r="P300" s="430"/>
      <c r="Q300" s="430"/>
      <c r="R300" s="430"/>
      <c r="S300" s="430"/>
      <c r="T300" s="430"/>
      <c r="U300" s="430"/>
      <c r="V300" s="163">
        <f t="shared" si="143"/>
        <v>0</v>
      </c>
      <c r="W300" s="164" t="str">
        <f t="shared" si="138"/>
        <v/>
      </c>
      <c r="X300" s="163"/>
      <c r="Y300" s="163"/>
      <c r="Z300" s="163"/>
      <c r="AA300" s="163"/>
    </row>
    <row r="301" spans="1:27" ht="20.100000000000001" hidden="1" customHeight="1">
      <c r="A301" s="172">
        <v>200905</v>
      </c>
      <c r="B301" s="174" t="s">
        <v>239</v>
      </c>
      <c r="C301" s="434" t="s">
        <v>210</v>
      </c>
      <c r="D301" s="139">
        <v>5.03</v>
      </c>
      <c r="E301" s="139"/>
      <c r="F301" s="158"/>
      <c r="G301" s="159"/>
      <c r="H301" s="438">
        <f t="shared" si="140"/>
        <v>0</v>
      </c>
      <c r="I301" s="160"/>
      <c r="J301" s="161" t="str">
        <f t="array" ref="J301">IF(ISERROR(G301/I301),"",G301/I301)</f>
        <v/>
      </c>
      <c r="K301" s="162" t="str">
        <f t="array" ref="K301">IF(ISERROR(G301/L301),"",G301/L301)</f>
        <v/>
      </c>
      <c r="L301" s="160"/>
      <c r="M301" s="140" t="str">
        <f t="shared" si="141"/>
        <v/>
      </c>
      <c r="N301" s="161">
        <f t="shared" si="142"/>
        <v>0</v>
      </c>
      <c r="O301" s="430"/>
      <c r="P301" s="430"/>
      <c r="Q301" s="430"/>
      <c r="R301" s="430"/>
      <c r="S301" s="430"/>
      <c r="T301" s="430"/>
      <c r="U301" s="430"/>
      <c r="V301" s="163">
        <f t="shared" si="143"/>
        <v>0</v>
      </c>
      <c r="W301" s="164" t="str">
        <f t="shared" si="138"/>
        <v/>
      </c>
      <c r="X301" s="163"/>
      <c r="Y301" s="163"/>
      <c r="Z301" s="163"/>
      <c r="AA301" s="163"/>
    </row>
    <row r="302" spans="1:27" ht="20.100000000000001" hidden="1" customHeight="1">
      <c r="A302" s="172">
        <v>200904</v>
      </c>
      <c r="B302" s="174" t="s">
        <v>239</v>
      </c>
      <c r="C302" s="434" t="s">
        <v>193</v>
      </c>
      <c r="D302" s="139">
        <v>5.03</v>
      </c>
      <c r="E302" s="139"/>
      <c r="F302" s="158"/>
      <c r="G302" s="159"/>
      <c r="H302" s="438">
        <f t="shared" si="140"/>
        <v>0</v>
      </c>
      <c r="I302" s="160"/>
      <c r="J302" s="161" t="str">
        <f t="array" ref="J302">IF(ISERROR(G302/I302),"",G302/I302)</f>
        <v/>
      </c>
      <c r="K302" s="162" t="str">
        <f t="array" ref="K302">IF(ISERROR(G302/L302),"",G302/L302)</f>
        <v/>
      </c>
      <c r="L302" s="160"/>
      <c r="M302" s="140" t="str">
        <f t="shared" si="141"/>
        <v/>
      </c>
      <c r="N302" s="161">
        <f t="shared" si="142"/>
        <v>0</v>
      </c>
      <c r="O302" s="430"/>
      <c r="P302" s="430"/>
      <c r="Q302" s="430"/>
      <c r="R302" s="430"/>
      <c r="S302" s="430"/>
      <c r="T302" s="430"/>
      <c r="U302" s="430"/>
      <c r="V302" s="163">
        <f t="shared" si="143"/>
        <v>0</v>
      </c>
      <c r="W302" s="164" t="str">
        <f t="shared" si="138"/>
        <v/>
      </c>
      <c r="X302" s="163"/>
      <c r="Y302" s="163"/>
      <c r="Z302" s="163"/>
      <c r="AA302" s="163"/>
    </row>
    <row r="303" spans="1:27" ht="20.100000000000001" hidden="1" customHeight="1">
      <c r="A303" s="172">
        <v>200904</v>
      </c>
      <c r="B303" s="174" t="s">
        <v>239</v>
      </c>
      <c r="C303" s="434" t="s">
        <v>238</v>
      </c>
      <c r="D303" s="139">
        <v>5.03</v>
      </c>
      <c r="E303" s="139"/>
      <c r="F303" s="158"/>
      <c r="G303" s="159"/>
      <c r="H303" s="438">
        <f t="shared" si="140"/>
        <v>0</v>
      </c>
      <c r="I303" s="160"/>
      <c r="J303" s="161" t="str">
        <f t="array" ref="J303">IF(ISERROR(G303/I303),"",G303/I303)</f>
        <v/>
      </c>
      <c r="K303" s="162" t="str">
        <f t="array" ref="K303">IF(ISERROR(G303/L303),"",G303/L303)</f>
        <v/>
      </c>
      <c r="L303" s="160"/>
      <c r="M303" s="140" t="str">
        <f t="shared" si="141"/>
        <v/>
      </c>
      <c r="N303" s="161">
        <f t="shared" si="142"/>
        <v>0</v>
      </c>
      <c r="O303" s="430"/>
      <c r="P303" s="430"/>
      <c r="Q303" s="430"/>
      <c r="R303" s="430"/>
      <c r="S303" s="430"/>
      <c r="T303" s="430"/>
      <c r="U303" s="430"/>
      <c r="V303" s="163">
        <f t="shared" si="143"/>
        <v>0</v>
      </c>
      <c r="W303" s="164" t="str">
        <f t="shared" si="138"/>
        <v/>
      </c>
      <c r="X303" s="163"/>
      <c r="Y303" s="163"/>
      <c r="Z303" s="163"/>
      <c r="AA303" s="163"/>
    </row>
    <row r="304" spans="1:27" ht="20.100000000000001" hidden="1" customHeight="1">
      <c r="A304" s="172">
        <v>200908</v>
      </c>
      <c r="B304" s="174" t="s">
        <v>239</v>
      </c>
      <c r="C304" s="434" t="s">
        <v>206</v>
      </c>
      <c r="D304" s="139">
        <v>5.03</v>
      </c>
      <c r="E304" s="139"/>
      <c r="F304" s="158"/>
      <c r="G304" s="159"/>
      <c r="H304" s="438">
        <f t="shared" si="140"/>
        <v>0</v>
      </c>
      <c r="I304" s="160"/>
      <c r="J304" s="161" t="str">
        <f t="array" ref="J304">IF(ISERROR(G304/I304),"",G304/I304)</f>
        <v/>
      </c>
      <c r="K304" s="162" t="str">
        <f t="array" ref="K304">IF(ISERROR(G304/L304),"",G304/L304)</f>
        <v/>
      </c>
      <c r="L304" s="160"/>
      <c r="M304" s="140" t="str">
        <f t="shared" si="141"/>
        <v/>
      </c>
      <c r="N304" s="161">
        <f t="shared" si="142"/>
        <v>0</v>
      </c>
      <c r="O304" s="430"/>
      <c r="P304" s="430"/>
      <c r="Q304" s="430"/>
      <c r="R304" s="430"/>
      <c r="S304" s="430"/>
      <c r="T304" s="430"/>
      <c r="U304" s="430"/>
      <c r="V304" s="163">
        <f t="shared" si="143"/>
        <v>0</v>
      </c>
      <c r="W304" s="164" t="str">
        <f t="shared" si="138"/>
        <v/>
      </c>
      <c r="X304" s="163"/>
      <c r="Y304" s="163"/>
      <c r="Z304" s="163"/>
      <c r="AA304" s="163"/>
    </row>
    <row r="305" spans="1:27" ht="20.100000000000001" hidden="1" customHeight="1">
      <c r="A305" s="165">
        <v>200096</v>
      </c>
      <c r="B305" s="166" t="s">
        <v>240</v>
      </c>
      <c r="C305" s="157" t="s">
        <v>211</v>
      </c>
      <c r="D305" s="139">
        <v>5.0599999999999996</v>
      </c>
      <c r="E305" s="139"/>
      <c r="F305" s="158"/>
      <c r="G305" s="159"/>
      <c r="H305" s="438">
        <f t="shared" si="140"/>
        <v>0</v>
      </c>
      <c r="I305" s="160"/>
      <c r="J305" s="161" t="str">
        <f t="array" ref="J305">IF(ISERROR(G305/I305),"",G305/I305)</f>
        <v/>
      </c>
      <c r="K305" s="162">
        <f t="array" ref="K305">IF(ISERROR(G305/L305),"",G305/L305)</f>
        <v>0</v>
      </c>
      <c r="L305" s="160">
        <v>25</v>
      </c>
      <c r="M305" s="140">
        <f t="shared" si="141"/>
        <v>0</v>
      </c>
      <c r="N305" s="161">
        <f t="shared" si="142"/>
        <v>0</v>
      </c>
      <c r="O305" s="430"/>
      <c r="P305" s="430"/>
      <c r="Q305" s="430"/>
      <c r="R305" s="430"/>
      <c r="S305" s="430"/>
      <c r="T305" s="430"/>
      <c r="U305" s="430"/>
      <c r="V305" s="163">
        <f t="shared" si="143"/>
        <v>0</v>
      </c>
      <c r="W305" s="164" t="str">
        <f t="shared" si="138"/>
        <v/>
      </c>
      <c r="X305" s="163"/>
      <c r="Y305" s="163"/>
      <c r="Z305" s="163"/>
      <c r="AA305" s="163"/>
    </row>
    <row r="306" spans="1:27" ht="20.100000000000001" customHeight="1">
      <c r="A306" s="165">
        <v>200097</v>
      </c>
      <c r="B306" s="166" t="s">
        <v>240</v>
      </c>
      <c r="C306" s="157" t="s">
        <v>236</v>
      </c>
      <c r="D306" s="139">
        <v>5.0599999999999996</v>
      </c>
      <c r="E306" s="139"/>
      <c r="F306" s="158">
        <v>42619</v>
      </c>
      <c r="G306" s="159">
        <f>120-30</f>
        <v>90</v>
      </c>
      <c r="H306" s="438">
        <f t="shared" si="140"/>
        <v>455.4</v>
      </c>
      <c r="I306" s="160">
        <f>2*3</f>
        <v>6</v>
      </c>
      <c r="J306" s="161">
        <f t="array" ref="J306">IF(ISERROR(G306/I306),"",G306/I306)</f>
        <v>15</v>
      </c>
      <c r="K306" s="162">
        <f t="array" ref="K306">IF(ISERROR(G306/L306),"",G306/L306)</f>
        <v>3.6</v>
      </c>
      <c r="L306" s="160">
        <v>25</v>
      </c>
      <c r="M306" s="140">
        <f t="shared" si="141"/>
        <v>2.4</v>
      </c>
      <c r="N306" s="161">
        <f t="shared" si="142"/>
        <v>0</v>
      </c>
      <c r="O306" s="430"/>
      <c r="P306" s="430"/>
      <c r="Q306" s="430"/>
      <c r="R306" s="430"/>
      <c r="S306" s="430"/>
      <c r="T306" s="430"/>
      <c r="U306" s="430"/>
      <c r="V306" s="163">
        <f t="shared" si="143"/>
        <v>0</v>
      </c>
      <c r="W306" s="164">
        <f t="shared" si="138"/>
        <v>0</v>
      </c>
      <c r="X306" s="163"/>
      <c r="Y306" s="163"/>
      <c r="Z306" s="163"/>
      <c r="AA306" s="163"/>
    </row>
    <row r="307" spans="1:27" ht="20.100000000000001" customHeight="1">
      <c r="A307" s="465" t="s">
        <v>241</v>
      </c>
      <c r="B307" s="466"/>
      <c r="C307" s="436" t="s">
        <v>209</v>
      </c>
      <c r="D307" s="177"/>
      <c r="E307" s="177"/>
      <c r="F307" s="178"/>
      <c r="G307" s="179">
        <f>SUM(G292:G306)</f>
        <v>90</v>
      </c>
      <c r="H307" s="180">
        <f>SUM(H292:H306)</f>
        <v>455.4</v>
      </c>
      <c r="I307" s="180">
        <f>SUM(I292:I306)</f>
        <v>6</v>
      </c>
      <c r="J307" s="161">
        <f t="array" ref="J307">IF(ISERROR(G307/I307),"",G307/I307)</f>
        <v>15</v>
      </c>
      <c r="K307" s="180">
        <f>SUM(K292:K306)</f>
        <v>3.6</v>
      </c>
      <c r="L307" s="180"/>
      <c r="M307" s="185">
        <f>SUM(M292:M306)</f>
        <v>2.4</v>
      </c>
      <c r="N307" s="180">
        <f>SUM(N292:N306)</f>
        <v>0</v>
      </c>
      <c r="O307" s="182">
        <f>SUM(O292:O306)</f>
        <v>0</v>
      </c>
      <c r="P307" s="182">
        <f>SUM(P292:P306)</f>
        <v>0</v>
      </c>
      <c r="Q307" s="182">
        <f>SUM(Q292:Q306)</f>
        <v>0</v>
      </c>
      <c r="R307" s="182"/>
      <c r="S307" s="182">
        <f>SUM(S292:S306)</f>
        <v>0</v>
      </c>
      <c r="T307" s="182">
        <f>SUM(T292:T306)</f>
        <v>0</v>
      </c>
      <c r="U307" s="182">
        <f>SUM(U292:U306)</f>
        <v>0</v>
      </c>
      <c r="V307" s="183">
        <f>SUM(V292:V306)</f>
        <v>0</v>
      </c>
      <c r="W307" s="164">
        <f t="shared" si="138"/>
        <v>0</v>
      </c>
      <c r="X307" s="183">
        <f>SUM(X292:X306)</f>
        <v>0</v>
      </c>
      <c r="Y307" s="183">
        <f>SUM(Y292:Y306)</f>
        <v>0</v>
      </c>
      <c r="Z307" s="183">
        <f>SUM(Z292:Z306)</f>
        <v>0</v>
      </c>
      <c r="AA307" s="183">
        <f>SUM(AA292:AA306)</f>
        <v>0</v>
      </c>
    </row>
    <row r="308" spans="1:27" ht="20.100000000000001" hidden="1" customHeight="1">
      <c r="A308" s="165">
        <v>200544</v>
      </c>
      <c r="B308" s="166" t="s">
        <v>242</v>
      </c>
      <c r="C308" s="157" t="s">
        <v>186</v>
      </c>
      <c r="D308" s="139">
        <v>5.04</v>
      </c>
      <c r="E308" s="139"/>
      <c r="F308" s="158"/>
      <c r="G308" s="159"/>
      <c r="H308" s="438">
        <f t="shared" ref="H308:H312" si="144">D308*G308</f>
        <v>0</v>
      </c>
      <c r="I308" s="160"/>
      <c r="J308" s="161" t="str">
        <f t="array" ref="J308">IF(ISERROR(G308/I308),"",G308/I308)</f>
        <v/>
      </c>
      <c r="K308" s="162">
        <f t="array" ref="K308">IF(ISERROR(G308/L308),"",G308/L308)</f>
        <v>0</v>
      </c>
      <c r="L308" s="160">
        <v>22</v>
      </c>
      <c r="M308" s="140">
        <f t="shared" ref="M308:M312" si="145">IF(ISERROR(I308-K308),"",I308-K308)</f>
        <v>0</v>
      </c>
      <c r="N308" s="161">
        <f t="shared" ref="N308:N312" si="146">SUM(O308:U308)</f>
        <v>0</v>
      </c>
      <c r="O308" s="430"/>
      <c r="P308" s="430"/>
      <c r="Q308" s="430"/>
      <c r="R308" s="430"/>
      <c r="S308" s="430"/>
      <c r="T308" s="430"/>
      <c r="U308" s="430"/>
      <c r="V308" s="163">
        <f t="shared" ref="V308:V312" si="147">SUM(X308:AA308)</f>
        <v>0</v>
      </c>
      <c r="W308" s="164" t="str">
        <f t="shared" si="138"/>
        <v/>
      </c>
      <c r="X308" s="163"/>
      <c r="Y308" s="163"/>
      <c r="Z308" s="163"/>
      <c r="AA308" s="163"/>
    </row>
    <row r="309" spans="1:27" ht="20.100000000000001" hidden="1" customHeight="1">
      <c r="A309" s="165">
        <v>200545</v>
      </c>
      <c r="B309" s="166" t="s">
        <v>242</v>
      </c>
      <c r="C309" s="157" t="s">
        <v>193</v>
      </c>
      <c r="D309" s="139">
        <v>5.04</v>
      </c>
      <c r="E309" s="139"/>
      <c r="F309" s="158"/>
      <c r="G309" s="159"/>
      <c r="H309" s="438">
        <f t="shared" si="144"/>
        <v>0</v>
      </c>
      <c r="I309" s="160"/>
      <c r="J309" s="161" t="str">
        <f t="array" ref="J309">IF(ISERROR(G309/I309),"",G309/I309)</f>
        <v/>
      </c>
      <c r="K309" s="162">
        <f t="array" ref="K309">IF(ISERROR(G309/L309),"",G309/L309)</f>
        <v>0</v>
      </c>
      <c r="L309" s="160">
        <v>22</v>
      </c>
      <c r="M309" s="140">
        <f t="shared" si="145"/>
        <v>0</v>
      </c>
      <c r="N309" s="161">
        <f t="shared" si="146"/>
        <v>0</v>
      </c>
      <c r="O309" s="430"/>
      <c r="P309" s="430"/>
      <c r="Q309" s="430"/>
      <c r="R309" s="430"/>
      <c r="S309" s="430"/>
      <c r="T309" s="430"/>
      <c r="U309" s="430"/>
      <c r="V309" s="163">
        <f t="shared" si="147"/>
        <v>0</v>
      </c>
      <c r="W309" s="164" t="str">
        <f t="shared" si="138"/>
        <v/>
      </c>
      <c r="X309" s="163"/>
      <c r="Y309" s="163"/>
      <c r="Z309" s="163"/>
      <c r="AA309" s="163"/>
    </row>
    <row r="310" spans="1:27" ht="20.100000000000001" hidden="1" customHeight="1">
      <c r="A310" s="165">
        <v>200546</v>
      </c>
      <c r="B310" s="166" t="s">
        <v>242</v>
      </c>
      <c r="C310" s="157" t="s">
        <v>211</v>
      </c>
      <c r="D310" s="139">
        <v>5.04</v>
      </c>
      <c r="E310" s="139"/>
      <c r="F310" s="158"/>
      <c r="G310" s="159"/>
      <c r="H310" s="438">
        <f t="shared" si="144"/>
        <v>0</v>
      </c>
      <c r="I310" s="160"/>
      <c r="J310" s="161" t="str">
        <f t="array" ref="J310">IF(ISERROR(G310/I310),"",G310/I310)</f>
        <v/>
      </c>
      <c r="K310" s="162">
        <f t="array" ref="K310">IF(ISERROR(G310/L310),"",G310/L310)</f>
        <v>0</v>
      </c>
      <c r="L310" s="160">
        <v>22</v>
      </c>
      <c r="M310" s="140">
        <f t="shared" si="145"/>
        <v>0</v>
      </c>
      <c r="N310" s="161">
        <f t="shared" si="146"/>
        <v>0</v>
      </c>
      <c r="O310" s="430"/>
      <c r="P310" s="430"/>
      <c r="Q310" s="430"/>
      <c r="R310" s="430"/>
      <c r="S310" s="430"/>
      <c r="T310" s="430"/>
      <c r="U310" s="430"/>
      <c r="V310" s="163">
        <f t="shared" si="147"/>
        <v>0</v>
      </c>
      <c r="W310" s="164" t="str">
        <f t="shared" si="138"/>
        <v/>
      </c>
      <c r="X310" s="163"/>
      <c r="Y310" s="163"/>
      <c r="Z310" s="163"/>
      <c r="AA310" s="163"/>
    </row>
    <row r="311" spans="1:27" ht="20.100000000000001" hidden="1" customHeight="1">
      <c r="A311" s="165">
        <v>200547</v>
      </c>
      <c r="B311" s="166" t="s">
        <v>242</v>
      </c>
      <c r="C311" s="157" t="s">
        <v>202</v>
      </c>
      <c r="D311" s="139">
        <v>5.04</v>
      </c>
      <c r="E311" s="139"/>
      <c r="F311" s="158"/>
      <c r="G311" s="159"/>
      <c r="H311" s="438">
        <f t="shared" si="144"/>
        <v>0</v>
      </c>
      <c r="I311" s="160"/>
      <c r="J311" s="161" t="str">
        <f t="array" ref="J311">IF(ISERROR(G311/I311),"",G311/I311)</f>
        <v/>
      </c>
      <c r="K311" s="162">
        <f t="array" ref="K311">IF(ISERROR(G311/L311),"",G311/L311)</f>
        <v>0</v>
      </c>
      <c r="L311" s="160">
        <v>22</v>
      </c>
      <c r="M311" s="140">
        <f t="shared" si="145"/>
        <v>0</v>
      </c>
      <c r="N311" s="161">
        <f t="shared" si="146"/>
        <v>0</v>
      </c>
      <c r="O311" s="430"/>
      <c r="P311" s="430"/>
      <c r="Q311" s="430"/>
      <c r="R311" s="430"/>
      <c r="S311" s="430"/>
      <c r="T311" s="430"/>
      <c r="U311" s="430"/>
      <c r="V311" s="163">
        <f t="shared" si="147"/>
        <v>0</v>
      </c>
      <c r="W311" s="164" t="str">
        <f t="shared" si="138"/>
        <v/>
      </c>
      <c r="X311" s="163"/>
      <c r="Y311" s="163"/>
      <c r="Z311" s="163"/>
      <c r="AA311" s="163"/>
    </row>
    <row r="312" spans="1:27" ht="20.100000000000001" hidden="1" customHeight="1">
      <c r="A312" s="165">
        <v>200548</v>
      </c>
      <c r="B312" s="166" t="s">
        <v>242</v>
      </c>
      <c r="C312" s="157" t="s">
        <v>243</v>
      </c>
      <c r="D312" s="139">
        <v>5.04</v>
      </c>
      <c r="E312" s="139"/>
      <c r="F312" s="158"/>
      <c r="G312" s="159"/>
      <c r="H312" s="438">
        <f t="shared" si="144"/>
        <v>0</v>
      </c>
      <c r="I312" s="160"/>
      <c r="J312" s="161" t="str">
        <f t="array" ref="J312">IF(ISERROR(G312/I312),"",G312/I312)</f>
        <v/>
      </c>
      <c r="K312" s="162">
        <f t="array" ref="K312">IF(ISERROR(G312/L312),"",G312/L312)</f>
        <v>0</v>
      </c>
      <c r="L312" s="160">
        <v>22</v>
      </c>
      <c r="M312" s="140">
        <f t="shared" si="145"/>
        <v>0</v>
      </c>
      <c r="N312" s="161">
        <f t="shared" si="146"/>
        <v>0</v>
      </c>
      <c r="O312" s="430"/>
      <c r="P312" s="430"/>
      <c r="Q312" s="430"/>
      <c r="R312" s="430"/>
      <c r="S312" s="430"/>
      <c r="T312" s="430"/>
      <c r="U312" s="430"/>
      <c r="V312" s="163">
        <f t="shared" si="147"/>
        <v>0</v>
      </c>
      <c r="W312" s="164" t="str">
        <f t="shared" si="138"/>
        <v/>
      </c>
      <c r="X312" s="163"/>
      <c r="Y312" s="163"/>
      <c r="Z312" s="163"/>
      <c r="AA312" s="163"/>
    </row>
    <row r="313" spans="1:27" ht="20.100000000000001" hidden="1" customHeight="1">
      <c r="A313" s="165">
        <v>201407</v>
      </c>
      <c r="B313" s="166" t="s">
        <v>475</v>
      </c>
      <c r="C313" s="232" t="s">
        <v>477</v>
      </c>
      <c r="D313" s="139">
        <v>5.03</v>
      </c>
      <c r="E313" s="139"/>
      <c r="F313" s="158"/>
      <c r="G313" s="159"/>
      <c r="H313" s="438"/>
      <c r="I313" s="160"/>
      <c r="J313" s="161"/>
      <c r="K313" s="162"/>
      <c r="L313" s="160"/>
      <c r="M313" s="140"/>
      <c r="N313" s="161"/>
      <c r="O313" s="430"/>
      <c r="P313" s="430"/>
      <c r="Q313" s="430"/>
      <c r="R313" s="430"/>
      <c r="S313" s="430"/>
      <c r="T313" s="430"/>
      <c r="U313" s="430"/>
      <c r="V313" s="163"/>
      <c r="W313" s="164"/>
      <c r="X313" s="163"/>
      <c r="Y313" s="163"/>
      <c r="Z313" s="163"/>
      <c r="AA313" s="163"/>
    </row>
    <row r="314" spans="1:27" ht="20.100000000000001" hidden="1" customHeight="1">
      <c r="A314" s="165">
        <v>200549</v>
      </c>
      <c r="B314" s="166" t="s">
        <v>242</v>
      </c>
      <c r="C314" s="157" t="s">
        <v>188</v>
      </c>
      <c r="D314" s="139">
        <v>5.04</v>
      </c>
      <c r="E314" s="139"/>
      <c r="F314" s="158"/>
      <c r="G314" s="159"/>
      <c r="H314" s="438">
        <f t="shared" ref="H314" si="148">D314*G314</f>
        <v>0</v>
      </c>
      <c r="I314" s="160"/>
      <c r="J314" s="161" t="str">
        <f t="array" ref="J314">IF(ISERROR(G314/I314),"",G314/I314)</f>
        <v/>
      </c>
      <c r="K314" s="162">
        <f t="array" ref="K314">IF(ISERROR(G314/L314),"",G314/L314)</f>
        <v>0</v>
      </c>
      <c r="L314" s="160">
        <v>22</v>
      </c>
      <c r="M314" s="140">
        <f t="shared" ref="M314" si="149">IF(ISERROR(I314-K314),"",I314-K314)</f>
        <v>0</v>
      </c>
      <c r="N314" s="161">
        <f t="shared" ref="N314" si="150">SUM(O314:U314)</f>
        <v>0</v>
      </c>
      <c r="O314" s="430"/>
      <c r="P314" s="430"/>
      <c r="Q314" s="430"/>
      <c r="R314" s="430"/>
      <c r="S314" s="430"/>
      <c r="T314" s="430"/>
      <c r="U314" s="430"/>
      <c r="V314" s="163">
        <f t="shared" ref="V314" si="151">SUM(X314:AA314)</f>
        <v>0</v>
      </c>
      <c r="W314" s="164" t="str">
        <f t="shared" ref="W314:W319" si="152">IF(ISERROR(V314/G314),"",V314/G314)</f>
        <v/>
      </c>
      <c r="X314" s="163"/>
      <c r="Y314" s="163"/>
      <c r="Z314" s="163"/>
      <c r="AA314" s="163"/>
    </row>
    <row r="315" spans="1:27" ht="20.100000000000001" hidden="1" customHeight="1">
      <c r="A315" s="465" t="s">
        <v>244</v>
      </c>
      <c r="B315" s="466"/>
      <c r="C315" s="436" t="s">
        <v>209</v>
      </c>
      <c r="D315" s="177"/>
      <c r="E315" s="177"/>
      <c r="F315" s="178"/>
      <c r="G315" s="179">
        <f>SUM(G308:G314)</f>
        <v>0</v>
      </c>
      <c r="H315" s="180">
        <f>SUM(H308:H314)</f>
        <v>0</v>
      </c>
      <c r="I315" s="180">
        <f>SUM(I308:I314)</f>
        <v>0</v>
      </c>
      <c r="J315" s="161" t="str">
        <f t="array" ref="J315">IF(ISERROR(G315/I315),"",G315/I315)</f>
        <v/>
      </c>
      <c r="K315" s="180">
        <f>SUM(K308:K314)</f>
        <v>0</v>
      </c>
      <c r="L315" s="181"/>
      <c r="M315" s="185">
        <f>SUM(M308:M314)</f>
        <v>0</v>
      </c>
      <c r="N315" s="180">
        <f>SUM(N308:N314)</f>
        <v>0</v>
      </c>
      <c r="O315" s="182">
        <f>SUM(O308:O314)</f>
        <v>0</v>
      </c>
      <c r="P315" s="182">
        <f>SUM(P308:P314)</f>
        <v>0</v>
      </c>
      <c r="Q315" s="182">
        <f>SUM(Q308:Q314)</f>
        <v>0</v>
      </c>
      <c r="R315" s="182"/>
      <c r="S315" s="182">
        <f>SUM(S308:S314)</f>
        <v>0</v>
      </c>
      <c r="T315" s="182">
        <f>SUM(T308:T314)</f>
        <v>0</v>
      </c>
      <c r="U315" s="182">
        <f>SUM(U308:U314)</f>
        <v>0</v>
      </c>
      <c r="V315" s="183">
        <f>SUM(V308:V314)</f>
        <v>0</v>
      </c>
      <c r="W315" s="164" t="str">
        <f t="shared" si="152"/>
        <v/>
      </c>
      <c r="X315" s="183">
        <f>SUM(X308:X314)</f>
        <v>0</v>
      </c>
      <c r="Y315" s="183">
        <f>SUM(Y308:Y314)</f>
        <v>0</v>
      </c>
      <c r="Z315" s="183">
        <f>SUM(Z308:Z314)</f>
        <v>0</v>
      </c>
      <c r="AA315" s="183">
        <f>SUM(AA308:AA314)</f>
        <v>0</v>
      </c>
    </row>
    <row r="316" spans="1:27" ht="20.100000000000001" hidden="1" customHeight="1">
      <c r="A316" s="157">
        <v>200112</v>
      </c>
      <c r="B316" s="175" t="s">
        <v>245</v>
      </c>
      <c r="C316" s="429"/>
      <c r="D316" s="139">
        <v>3.65</v>
      </c>
      <c r="E316" s="139"/>
      <c r="F316" s="189"/>
      <c r="G316" s="159"/>
      <c r="H316" s="438">
        <f t="shared" ref="H316:H319" si="153">D316*G316</f>
        <v>0</v>
      </c>
      <c r="I316" s="160"/>
      <c r="J316" s="161" t="str">
        <f t="array" ref="J316">IF(ISERROR(G316/I316),"",G316/I316)</f>
        <v/>
      </c>
      <c r="K316" s="438">
        <f t="array" ref="K316">IF(ISERROR(G316/L316),"",G316/L316)</f>
        <v>0</v>
      </c>
      <c r="L316" s="160">
        <v>5</v>
      </c>
      <c r="M316" s="140">
        <f t="shared" ref="M316:M319" si="154">IF(ISERROR(I316-K316),"",I316-K316)</f>
        <v>0</v>
      </c>
      <c r="N316" s="161">
        <f t="shared" ref="N316:N319" si="155">SUM(O316:U316)</f>
        <v>0</v>
      </c>
      <c r="O316" s="430"/>
      <c r="P316" s="430"/>
      <c r="Q316" s="430"/>
      <c r="R316" s="430"/>
      <c r="S316" s="430"/>
      <c r="T316" s="430"/>
      <c r="U316" s="430"/>
      <c r="V316" s="163">
        <f t="shared" ref="V316:V319" si="156">SUM(X316:AA316)</f>
        <v>0</v>
      </c>
      <c r="W316" s="164" t="str">
        <f t="shared" si="152"/>
        <v/>
      </c>
      <c r="X316" s="163"/>
      <c r="Y316" s="163"/>
      <c r="Z316" s="163"/>
      <c r="AA316" s="163"/>
    </row>
    <row r="317" spans="1:27" ht="20.100000000000001" hidden="1" customHeight="1">
      <c r="A317" s="157">
        <v>200116</v>
      </c>
      <c r="B317" s="175" t="s">
        <v>246</v>
      </c>
      <c r="C317" s="429"/>
      <c r="D317" s="139">
        <v>6.58</v>
      </c>
      <c r="E317" s="139"/>
      <c r="F317" s="158"/>
      <c r="G317" s="159"/>
      <c r="H317" s="438">
        <f t="shared" si="153"/>
        <v>0</v>
      </c>
      <c r="I317" s="160"/>
      <c r="J317" s="161" t="str">
        <f t="array" ref="J317">IF(ISERROR(G317/I317),"",G317/I317)</f>
        <v/>
      </c>
      <c r="K317" s="162">
        <f t="array" ref="K317">IF(ISERROR(G317/L317),"",G317/L317)</f>
        <v>0</v>
      </c>
      <c r="L317" s="160">
        <v>5</v>
      </c>
      <c r="M317" s="140">
        <f t="shared" si="154"/>
        <v>0</v>
      </c>
      <c r="N317" s="161">
        <f t="shared" si="155"/>
        <v>0</v>
      </c>
      <c r="O317" s="430"/>
      <c r="P317" s="430"/>
      <c r="Q317" s="430"/>
      <c r="R317" s="430"/>
      <c r="S317" s="430"/>
      <c r="T317" s="430"/>
      <c r="U317" s="430"/>
      <c r="V317" s="163">
        <f t="shared" si="156"/>
        <v>0</v>
      </c>
      <c r="W317" s="164" t="str">
        <f t="shared" si="152"/>
        <v/>
      </c>
      <c r="X317" s="163"/>
      <c r="Y317" s="163"/>
      <c r="Z317" s="163"/>
      <c r="AA317" s="163"/>
    </row>
    <row r="318" spans="1:27" ht="20.100000000000001" hidden="1" customHeight="1">
      <c r="A318" s="157">
        <v>200120</v>
      </c>
      <c r="B318" s="175" t="s">
        <v>247</v>
      </c>
      <c r="C318" s="429"/>
      <c r="D318" s="139">
        <v>7.8</v>
      </c>
      <c r="E318" s="139"/>
      <c r="F318" s="158"/>
      <c r="G318" s="159"/>
      <c r="H318" s="438">
        <f t="shared" si="153"/>
        <v>0</v>
      </c>
      <c r="I318" s="160"/>
      <c r="J318" s="161" t="str">
        <f t="array" ref="J318">IF(ISERROR(G318/I318),"",G318/I318)</f>
        <v/>
      </c>
      <c r="K318" s="162">
        <f t="array" ref="K318">IF(ISERROR(G318/L318),"",G318/L318)</f>
        <v>0</v>
      </c>
      <c r="L318" s="160">
        <v>4.5999999999999996</v>
      </c>
      <c r="M318" s="140">
        <f t="shared" si="154"/>
        <v>0</v>
      </c>
      <c r="N318" s="161">
        <f t="shared" si="155"/>
        <v>0</v>
      </c>
      <c r="O318" s="430"/>
      <c r="P318" s="430"/>
      <c r="Q318" s="430"/>
      <c r="R318" s="430"/>
      <c r="S318" s="430"/>
      <c r="T318" s="430"/>
      <c r="U318" s="430"/>
      <c r="V318" s="163">
        <f t="shared" si="156"/>
        <v>0</v>
      </c>
      <c r="W318" s="164" t="str">
        <f t="shared" si="152"/>
        <v/>
      </c>
      <c r="X318" s="163"/>
      <c r="Y318" s="163"/>
      <c r="Z318" s="163"/>
      <c r="AA318" s="163"/>
    </row>
    <row r="319" spans="1:27" ht="20.100000000000001" hidden="1" customHeight="1">
      <c r="A319" s="157">
        <v>200528</v>
      </c>
      <c r="B319" s="175" t="s">
        <v>248</v>
      </c>
      <c r="C319" s="429"/>
      <c r="D319" s="139">
        <v>4.4000000000000004</v>
      </c>
      <c r="E319" s="139"/>
      <c r="F319" s="158"/>
      <c r="G319" s="159"/>
      <c r="H319" s="438">
        <f t="shared" si="153"/>
        <v>0</v>
      </c>
      <c r="I319" s="160"/>
      <c r="J319" s="161" t="str">
        <f t="array" ref="J319">IF(ISERROR(G319/I319),"",G319/I319)</f>
        <v/>
      </c>
      <c r="K319" s="162">
        <f t="array" ref="K319">IF(ISERROR(G319/L319),"",G319/L319)</f>
        <v>0</v>
      </c>
      <c r="L319" s="160">
        <v>5.8</v>
      </c>
      <c r="M319" s="140">
        <f t="shared" si="154"/>
        <v>0</v>
      </c>
      <c r="N319" s="161">
        <f t="shared" si="155"/>
        <v>0</v>
      </c>
      <c r="O319" s="430"/>
      <c r="P319" s="430"/>
      <c r="Q319" s="430"/>
      <c r="R319" s="430"/>
      <c r="S319" s="430"/>
      <c r="T319" s="430"/>
      <c r="U319" s="430"/>
      <c r="V319" s="163">
        <f t="shared" si="156"/>
        <v>0</v>
      </c>
      <c r="W319" s="164" t="str">
        <f t="shared" si="152"/>
        <v/>
      </c>
      <c r="X319" s="163"/>
      <c r="Y319" s="163"/>
      <c r="Z319" s="163"/>
      <c r="AA319" s="163"/>
    </row>
    <row r="320" spans="1:27" ht="20.100000000000001" hidden="1" customHeight="1">
      <c r="A320" s="157">
        <v>201062</v>
      </c>
      <c r="B320" s="158" t="s">
        <v>379</v>
      </c>
      <c r="C320" s="429"/>
      <c r="D320" s="139"/>
      <c r="E320" s="139"/>
      <c r="F320" s="158"/>
      <c r="G320" s="159"/>
      <c r="H320" s="438"/>
      <c r="I320" s="160"/>
      <c r="J320" s="161"/>
      <c r="K320" s="162"/>
      <c r="L320" s="160">
        <v>6</v>
      </c>
      <c r="M320" s="140"/>
      <c r="N320" s="161"/>
      <c r="O320" s="430"/>
      <c r="P320" s="430"/>
      <c r="Q320" s="430"/>
      <c r="R320" s="430"/>
      <c r="S320" s="430"/>
      <c r="T320" s="430"/>
      <c r="U320" s="430"/>
      <c r="V320" s="163"/>
      <c r="W320" s="164"/>
      <c r="X320" s="163"/>
      <c r="Y320" s="163"/>
      <c r="Z320" s="163"/>
      <c r="AA320" s="163"/>
    </row>
    <row r="321" spans="1:27" ht="20.100000000000001" hidden="1" customHeight="1">
      <c r="A321" s="190">
        <v>200298</v>
      </c>
      <c r="B321" s="429" t="s">
        <v>249</v>
      </c>
      <c r="C321" s="429" t="s">
        <v>186</v>
      </c>
      <c r="D321" s="139">
        <v>6.04</v>
      </c>
      <c r="E321" s="139"/>
      <c r="F321" s="158"/>
      <c r="G321" s="159"/>
      <c r="H321" s="438">
        <f t="shared" ref="H321:H328" si="157">D321*G321</f>
        <v>0</v>
      </c>
      <c r="I321" s="160"/>
      <c r="J321" s="161" t="str">
        <f t="array" ref="J321">IF(ISERROR(G321/I321),"",G321/I321)</f>
        <v/>
      </c>
      <c r="K321" s="162">
        <f t="array" ref="K321">IF(ISERROR(G321/L321),"",G321/L321)</f>
        <v>0</v>
      </c>
      <c r="L321" s="160">
        <v>6</v>
      </c>
      <c r="M321" s="140">
        <f t="shared" ref="M321:M322" si="158">IF(ISERROR(I321-K321),"",I321-K321)</f>
        <v>0</v>
      </c>
      <c r="N321" s="161">
        <f t="shared" ref="N321:N322" si="159">SUM(O321:U321)</f>
        <v>0</v>
      </c>
      <c r="O321" s="430"/>
      <c r="P321" s="430"/>
      <c r="Q321" s="430"/>
      <c r="R321" s="430"/>
      <c r="S321" s="430"/>
      <c r="T321" s="430"/>
      <c r="U321" s="430"/>
      <c r="V321" s="163">
        <f t="shared" ref="V321:V322" si="160">SUM(X321:AA321)</f>
        <v>0</v>
      </c>
      <c r="W321" s="164" t="str">
        <f t="shared" ref="W321:W322" si="161">IF(ISERROR(V321/G321),"",V321/G321)</f>
        <v/>
      </c>
      <c r="X321" s="163"/>
      <c r="Y321" s="163"/>
      <c r="Z321" s="163"/>
      <c r="AA321" s="163"/>
    </row>
    <row r="322" spans="1:27" ht="20.100000000000001" hidden="1" customHeight="1">
      <c r="A322" s="190">
        <v>200299</v>
      </c>
      <c r="B322" s="429" t="s">
        <v>249</v>
      </c>
      <c r="C322" s="429" t="s">
        <v>193</v>
      </c>
      <c r="D322" s="139">
        <v>6.04</v>
      </c>
      <c r="E322" s="139"/>
      <c r="F322" s="158"/>
      <c r="G322" s="159"/>
      <c r="H322" s="438">
        <f t="shared" si="157"/>
        <v>0</v>
      </c>
      <c r="I322" s="160"/>
      <c r="J322" s="161" t="str">
        <f t="array" ref="J322">IF(ISERROR(G322/I322),"",G322/I322)</f>
        <v/>
      </c>
      <c r="K322" s="162">
        <f t="array" ref="K322">IF(ISERROR(G322/L322),"",G322/L322)</f>
        <v>0</v>
      </c>
      <c r="L322" s="160">
        <v>6</v>
      </c>
      <c r="M322" s="140">
        <f t="shared" si="158"/>
        <v>0</v>
      </c>
      <c r="N322" s="161">
        <f t="shared" si="159"/>
        <v>0</v>
      </c>
      <c r="O322" s="430"/>
      <c r="P322" s="430"/>
      <c r="Q322" s="430"/>
      <c r="R322" s="430"/>
      <c r="S322" s="430"/>
      <c r="T322" s="430"/>
      <c r="U322" s="430"/>
      <c r="V322" s="163">
        <f t="shared" si="160"/>
        <v>0</v>
      </c>
      <c r="W322" s="164" t="str">
        <f t="shared" si="161"/>
        <v/>
      </c>
      <c r="X322" s="163"/>
      <c r="Y322" s="163"/>
      <c r="Z322" s="163"/>
      <c r="AA322" s="163"/>
    </row>
    <row r="323" spans="1:27" ht="20.100000000000001" hidden="1" customHeight="1">
      <c r="A323" s="190">
        <v>201492</v>
      </c>
      <c r="B323" s="429" t="s">
        <v>479</v>
      </c>
      <c r="C323" s="429" t="s">
        <v>186</v>
      </c>
      <c r="D323" s="139">
        <v>6</v>
      </c>
      <c r="E323" s="139"/>
      <c r="F323" s="158"/>
      <c r="G323" s="159"/>
      <c r="H323" s="438">
        <f t="shared" si="157"/>
        <v>0</v>
      </c>
      <c r="I323" s="160"/>
      <c r="J323" s="161"/>
      <c r="K323" s="162"/>
      <c r="L323" s="160"/>
      <c r="M323" s="140"/>
      <c r="N323" s="161"/>
      <c r="O323" s="430"/>
      <c r="P323" s="430"/>
      <c r="Q323" s="430"/>
      <c r="R323" s="430"/>
      <c r="S323" s="430"/>
      <c r="T323" s="430"/>
      <c r="U323" s="430"/>
      <c r="V323" s="163"/>
      <c r="W323" s="164"/>
      <c r="X323" s="163"/>
      <c r="Y323" s="163"/>
      <c r="Z323" s="163"/>
      <c r="AA323" s="163"/>
    </row>
    <row r="324" spans="1:27" ht="20.100000000000001" customHeight="1">
      <c r="A324" s="190">
        <v>201491</v>
      </c>
      <c r="B324" s="429" t="s">
        <v>479</v>
      </c>
      <c r="C324" s="429" t="s">
        <v>60</v>
      </c>
      <c r="D324" s="139">
        <v>6</v>
      </c>
      <c r="E324" s="139"/>
      <c r="F324" s="158">
        <v>42619</v>
      </c>
      <c r="G324" s="159">
        <f>186-6</f>
        <v>180</v>
      </c>
      <c r="H324" s="438">
        <f t="shared" si="157"/>
        <v>1080</v>
      </c>
      <c r="I324" s="160">
        <f>11.5*5</f>
        <v>57.5</v>
      </c>
      <c r="J324" s="161">
        <f t="array" ref="J324">IF(ISERROR(G324/I324),"",G324/I324)</f>
        <v>3.1304347826086958</v>
      </c>
      <c r="K324" s="162" t="str">
        <f t="array" ref="K324">IF(ISERROR(G324/L324),"",G324/L324)</f>
        <v/>
      </c>
      <c r="L324" s="160"/>
      <c r="M324" s="140"/>
      <c r="N324" s="161"/>
      <c r="O324" s="430"/>
      <c r="P324" s="430"/>
      <c r="Q324" s="430"/>
      <c r="R324" s="430"/>
      <c r="S324" s="430"/>
      <c r="T324" s="430"/>
      <c r="U324" s="430"/>
      <c r="V324" s="163"/>
      <c r="W324" s="164"/>
      <c r="X324" s="163"/>
      <c r="Y324" s="163"/>
      <c r="Z324" s="163"/>
      <c r="AA324" s="163"/>
    </row>
    <row r="325" spans="1:27" ht="20.100000000000001" hidden="1" customHeight="1">
      <c r="A325" s="157">
        <v>200948</v>
      </c>
      <c r="B325" s="431" t="s">
        <v>251</v>
      </c>
      <c r="C325" s="157"/>
      <c r="D325" s="139">
        <f>78*120/1000</f>
        <v>9.36</v>
      </c>
      <c r="E325" s="139"/>
      <c r="F325" s="158"/>
      <c r="G325" s="159"/>
      <c r="H325" s="438">
        <f t="shared" si="157"/>
        <v>0</v>
      </c>
      <c r="I325" s="160"/>
      <c r="J325" s="161"/>
      <c r="K325" s="162">
        <f t="array" ref="K325">IF(ISERROR(G325/L325),"",G325/L325)</f>
        <v>0</v>
      </c>
      <c r="L325" s="160">
        <v>7.5</v>
      </c>
      <c r="M325" s="140"/>
      <c r="N325" s="161">
        <f t="shared" ref="N325" si="162">SUM(O325:U325)</f>
        <v>0</v>
      </c>
      <c r="O325" s="430"/>
      <c r="P325" s="430"/>
      <c r="Q325" s="430"/>
      <c r="R325" s="430"/>
      <c r="S325" s="430"/>
      <c r="T325" s="430"/>
      <c r="U325" s="430"/>
      <c r="V325" s="163">
        <f t="shared" ref="V325" si="163">SUM(X325:AA325)</f>
        <v>0</v>
      </c>
      <c r="W325" s="164" t="str">
        <f t="shared" ref="W325" si="164">IF(ISERROR(V325/G325),"",V325/G325)</f>
        <v/>
      </c>
      <c r="X325" s="163"/>
      <c r="Y325" s="163"/>
      <c r="Z325" s="163"/>
      <c r="AA325" s="163"/>
    </row>
    <row r="326" spans="1:27" ht="20.100000000000001" hidden="1" customHeight="1">
      <c r="A326" s="157">
        <v>201012</v>
      </c>
      <c r="B326" s="253" t="s">
        <v>397</v>
      </c>
      <c r="C326" s="157"/>
      <c r="D326" s="139"/>
      <c r="E326" s="139"/>
      <c r="F326" s="158"/>
      <c r="G326" s="159"/>
      <c r="H326" s="438">
        <f t="shared" si="157"/>
        <v>0</v>
      </c>
      <c r="I326" s="160"/>
      <c r="J326" s="161"/>
      <c r="K326" s="162" t="str">
        <f t="array" ref="K326">IF(ISERROR(G326/L326),"",G326/L326)</f>
        <v/>
      </c>
      <c r="L326" s="160"/>
      <c r="M326" s="140"/>
      <c r="N326" s="161"/>
      <c r="O326" s="430"/>
      <c r="P326" s="430"/>
      <c r="Q326" s="430"/>
      <c r="R326" s="430"/>
      <c r="S326" s="430"/>
      <c r="T326" s="430"/>
      <c r="U326" s="430"/>
      <c r="V326" s="163"/>
      <c r="W326" s="164"/>
      <c r="X326" s="163"/>
      <c r="Y326" s="163"/>
      <c r="Z326" s="163"/>
      <c r="AA326" s="163"/>
    </row>
    <row r="327" spans="1:27" ht="20.100000000000001" hidden="1" customHeight="1">
      <c r="A327" s="157">
        <v>201010</v>
      </c>
      <c r="B327" s="431" t="s">
        <v>252</v>
      </c>
      <c r="C327" s="157"/>
      <c r="D327" s="139">
        <v>4.5</v>
      </c>
      <c r="E327" s="139"/>
      <c r="F327" s="158"/>
      <c r="G327" s="159"/>
      <c r="H327" s="438">
        <f t="shared" si="157"/>
        <v>0</v>
      </c>
      <c r="I327" s="160"/>
      <c r="J327" s="161"/>
      <c r="K327" s="162" t="str">
        <f t="array" ref="K327">IF(ISERROR(G327/L327),"",G327/L327)</f>
        <v/>
      </c>
      <c r="L327" s="160"/>
      <c r="M327" s="140"/>
      <c r="N327" s="161"/>
      <c r="O327" s="430"/>
      <c r="P327" s="430"/>
      <c r="Q327" s="430"/>
      <c r="R327" s="430"/>
      <c r="S327" s="430"/>
      <c r="T327" s="430"/>
      <c r="U327" s="430"/>
      <c r="V327" s="163"/>
      <c r="W327" s="164"/>
      <c r="X327" s="163"/>
      <c r="Y327" s="163"/>
      <c r="Z327" s="163"/>
      <c r="AA327" s="163"/>
    </row>
    <row r="328" spans="1:27" ht="20.100000000000001" hidden="1" customHeight="1">
      <c r="A328" s="157"/>
      <c r="B328" s="253" t="s">
        <v>474</v>
      </c>
      <c r="C328" s="157"/>
      <c r="D328" s="139">
        <v>4.5</v>
      </c>
      <c r="E328" s="139"/>
      <c r="F328" s="158"/>
      <c r="G328" s="159"/>
      <c r="H328" s="438">
        <f t="shared" si="157"/>
        <v>0</v>
      </c>
      <c r="I328" s="160"/>
      <c r="J328" s="161"/>
      <c r="K328" s="162" t="str">
        <f t="array" ref="K328">IF(ISERROR(G328/L328),"",G328/L328)</f>
        <v/>
      </c>
      <c r="L328" s="160"/>
      <c r="M328" s="140"/>
      <c r="N328" s="161"/>
      <c r="O328" s="430"/>
      <c r="P328" s="430"/>
      <c r="Q328" s="430"/>
      <c r="R328" s="430"/>
      <c r="S328" s="430"/>
      <c r="T328" s="430"/>
      <c r="U328" s="430"/>
      <c r="V328" s="163"/>
      <c r="W328" s="164"/>
      <c r="X328" s="163"/>
      <c r="Y328" s="163"/>
      <c r="Z328" s="163"/>
      <c r="AA328" s="163"/>
    </row>
    <row r="329" spans="1:27" ht="20.100000000000001" customHeight="1">
      <c r="A329" s="465" t="s">
        <v>254</v>
      </c>
      <c r="B329" s="466"/>
      <c r="C329" s="436" t="s">
        <v>209</v>
      </c>
      <c r="D329" s="177"/>
      <c r="E329" s="177"/>
      <c r="F329" s="178"/>
      <c r="G329" s="179">
        <f>SUM(G316:G328)</f>
        <v>180</v>
      </c>
      <c r="H329" s="180">
        <f>SUM(H316:H325)</f>
        <v>1080</v>
      </c>
      <c r="I329" s="180">
        <f>SUM(I316:I328)</f>
        <v>57.5</v>
      </c>
      <c r="J329" s="161"/>
      <c r="K329" s="180">
        <f>SUM(K316:K325)</f>
        <v>0</v>
      </c>
      <c r="L329" s="181"/>
      <c r="M329" s="185">
        <f t="shared" ref="M329:AA329" si="165">SUM(M316:M325)</f>
        <v>0</v>
      </c>
      <c r="N329" s="180">
        <f t="shared" si="165"/>
        <v>0</v>
      </c>
      <c r="O329" s="182">
        <f t="shared" si="165"/>
        <v>0</v>
      </c>
      <c r="P329" s="182">
        <f t="shared" si="165"/>
        <v>0</v>
      </c>
      <c r="Q329" s="182">
        <f t="shared" si="165"/>
        <v>0</v>
      </c>
      <c r="R329" s="182">
        <f t="shared" si="165"/>
        <v>0</v>
      </c>
      <c r="S329" s="182">
        <f t="shared" si="165"/>
        <v>0</v>
      </c>
      <c r="T329" s="182">
        <f t="shared" si="165"/>
        <v>0</v>
      </c>
      <c r="U329" s="182">
        <f t="shared" si="165"/>
        <v>0</v>
      </c>
      <c r="V329" s="183">
        <f t="shared" si="165"/>
        <v>0</v>
      </c>
      <c r="W329" s="164">
        <f t="shared" si="165"/>
        <v>0</v>
      </c>
      <c r="X329" s="183">
        <f t="shared" si="165"/>
        <v>0</v>
      </c>
      <c r="Y329" s="183">
        <f t="shared" si="165"/>
        <v>0</v>
      </c>
      <c r="Z329" s="183">
        <f t="shared" si="165"/>
        <v>0</v>
      </c>
      <c r="AA329" s="183">
        <f t="shared" si="165"/>
        <v>0</v>
      </c>
    </row>
    <row r="330" spans="1:27" ht="20.100000000000001" customHeight="1">
      <c r="A330" s="467" t="s">
        <v>256</v>
      </c>
      <c r="B330" s="468"/>
      <c r="C330" s="468"/>
      <c r="D330" s="468"/>
      <c r="E330" s="468"/>
      <c r="F330" s="469"/>
      <c r="G330" s="191">
        <f>SUM(G198,G256,G291,G307,G315,G329)</f>
        <v>936</v>
      </c>
      <c r="H330" s="191">
        <f>SUM(H198,H256,H291,H307,H315,H329)</f>
        <v>4905.3600000000006</v>
      </c>
      <c r="I330" s="191">
        <f>SUM(I198,I256,I291,I307,I315,I329)</f>
        <v>100.5</v>
      </c>
      <c r="J330" s="192">
        <f t="array" ref="J330">IF(ISERROR(G330/I330),"",G330/I330)</f>
        <v>9.3134328358208958</v>
      </c>
      <c r="K330" s="191">
        <f>SUM(K198,K256,K291,K307,K315,K329)</f>
        <v>36.983458646616548</v>
      </c>
      <c r="L330" s="192">
        <f>IF(ISERROR(G330/K330),"",G330/K330)</f>
        <v>25.308611856550375</v>
      </c>
      <c r="M330" s="191">
        <f t="shared" ref="M330:AA330" si="166">SUM(M198,M256,M291,M307,M315,M329)</f>
        <v>6.0165413533834577</v>
      </c>
      <c r="N330" s="191">
        <f t="shared" si="166"/>
        <v>0</v>
      </c>
      <c r="O330" s="191">
        <f t="shared" si="166"/>
        <v>0</v>
      </c>
      <c r="P330" s="191">
        <f t="shared" si="166"/>
        <v>0</v>
      </c>
      <c r="Q330" s="191">
        <f t="shared" si="166"/>
        <v>0</v>
      </c>
      <c r="R330" s="191">
        <f t="shared" si="166"/>
        <v>0</v>
      </c>
      <c r="S330" s="191">
        <f t="shared" si="166"/>
        <v>0</v>
      </c>
      <c r="T330" s="191">
        <f t="shared" si="166"/>
        <v>0</v>
      </c>
      <c r="U330" s="191">
        <f t="shared" si="166"/>
        <v>0</v>
      </c>
      <c r="V330" s="191">
        <f t="shared" si="166"/>
        <v>0</v>
      </c>
      <c r="W330" s="191">
        <f t="shared" si="166"/>
        <v>0</v>
      </c>
      <c r="X330" s="191">
        <f t="shared" si="166"/>
        <v>0</v>
      </c>
      <c r="Y330" s="191">
        <f t="shared" si="166"/>
        <v>0</v>
      </c>
      <c r="Z330" s="191">
        <f t="shared" si="166"/>
        <v>0</v>
      </c>
      <c r="AA330" s="191">
        <f t="shared" si="166"/>
        <v>0</v>
      </c>
    </row>
    <row r="331" spans="1:27" ht="20.100000000000001" customHeight="1">
      <c r="A331" s="470" t="s">
        <v>257</v>
      </c>
      <c r="B331" s="435" t="s">
        <v>258</v>
      </c>
      <c r="C331" s="473" t="s">
        <v>259</v>
      </c>
      <c r="D331" s="474"/>
      <c r="E331" s="475" t="s">
        <v>260</v>
      </c>
      <c r="F331" s="475"/>
      <c r="G331" s="478" t="s">
        <v>261</v>
      </c>
      <c r="H331" s="478"/>
      <c r="I331" s="475" t="s">
        <v>262</v>
      </c>
      <c r="J331" s="475"/>
      <c r="K331" s="475" t="s">
        <v>263</v>
      </c>
      <c r="L331" s="475"/>
      <c r="M331" s="475" t="s">
        <v>264</v>
      </c>
      <c r="N331" s="475"/>
      <c r="O331" s="475" t="s">
        <v>265</v>
      </c>
      <c r="P331" s="478" t="s">
        <v>266</v>
      </c>
      <c r="Q331" s="478"/>
      <c r="R331" s="478" t="s">
        <v>263</v>
      </c>
      <c r="S331" s="478"/>
      <c r="T331" s="478" t="s">
        <v>267</v>
      </c>
      <c r="U331" s="478"/>
      <c r="V331" s="478" t="s">
        <v>268</v>
      </c>
      <c r="W331" s="478"/>
      <c r="X331" s="478" t="s">
        <v>263</v>
      </c>
      <c r="Y331" s="478"/>
      <c r="Z331" s="478" t="s">
        <v>267</v>
      </c>
      <c r="AA331" s="478"/>
    </row>
    <row r="332" spans="1:27" ht="20.100000000000001" customHeight="1">
      <c r="A332" s="471"/>
      <c r="B332" s="435" t="s">
        <v>269</v>
      </c>
      <c r="C332" s="510">
        <v>1</v>
      </c>
      <c r="D332" s="511"/>
      <c r="E332" s="477">
        <f>C332*11</f>
        <v>11</v>
      </c>
      <c r="F332" s="477"/>
      <c r="G332" s="478">
        <v>1</v>
      </c>
      <c r="H332" s="478"/>
      <c r="I332" s="477">
        <f>G332*11</f>
        <v>11</v>
      </c>
      <c r="J332" s="477"/>
      <c r="K332" s="477">
        <f>E332-I332</f>
        <v>0</v>
      </c>
      <c r="L332" s="477"/>
      <c r="M332" s="479">
        <f>IF(ISERROR(K332/E332),"",K332/E332)</f>
        <v>0</v>
      </c>
      <c r="N332" s="479"/>
      <c r="O332" s="475"/>
      <c r="P332" s="478" t="s">
        <v>208</v>
      </c>
      <c r="Q332" s="478"/>
      <c r="R332" s="480">
        <f>SUM(O198:U198)</f>
        <v>0</v>
      </c>
      <c r="S332" s="480"/>
      <c r="T332" s="481" t="str">
        <f t="array" ref="T332">IF(ISERROR(R332/R339),"",R332/R339)</f>
        <v/>
      </c>
      <c r="U332" s="481"/>
      <c r="V332" s="478" t="s">
        <v>270</v>
      </c>
      <c r="W332" s="478"/>
      <c r="X332" s="512">
        <f>SUM(P197,P255,P290,P306,P314,P328)</f>
        <v>0</v>
      </c>
      <c r="Y332" s="513"/>
      <c r="Z332" s="481" t="str">
        <f t="array" ref="Z332">IF(ISERROR(X332/X339),"",X332/X339)</f>
        <v/>
      </c>
      <c r="AA332" s="481"/>
    </row>
    <row r="333" spans="1:27" ht="20.100000000000001" customHeight="1">
      <c r="A333" s="471"/>
      <c r="B333" s="435" t="s">
        <v>271</v>
      </c>
      <c r="C333" s="473">
        <v>0</v>
      </c>
      <c r="D333" s="474"/>
      <c r="E333" s="477">
        <f>C333*11</f>
        <v>0</v>
      </c>
      <c r="F333" s="477"/>
      <c r="G333" s="478">
        <v>0</v>
      </c>
      <c r="H333" s="478"/>
      <c r="I333" s="477">
        <f>G333*11</f>
        <v>0</v>
      </c>
      <c r="J333" s="477"/>
      <c r="K333" s="477">
        <f>E333-I333</f>
        <v>0</v>
      </c>
      <c r="L333" s="477"/>
      <c r="M333" s="479" t="str">
        <f>IF(ISERROR(K333/E333),"",K333/E333)</f>
        <v/>
      </c>
      <c r="N333" s="479"/>
      <c r="O333" s="475"/>
      <c r="P333" s="478" t="s">
        <v>223</v>
      </c>
      <c r="Q333" s="478"/>
      <c r="R333" s="480">
        <f>SUM(O256:U256)</f>
        <v>0</v>
      </c>
      <c r="S333" s="480"/>
      <c r="T333" s="481" t="str">
        <f>IF(ISERROR(R333/R339),"",R333/R339)</f>
        <v/>
      </c>
      <c r="U333" s="481"/>
      <c r="V333" s="478" t="s">
        <v>272</v>
      </c>
      <c r="W333" s="478"/>
      <c r="X333" s="512">
        <f>SUM(P198,P256,P291,P307,P315,P329)</f>
        <v>0</v>
      </c>
      <c r="Y333" s="513"/>
      <c r="Z333" s="481" t="str">
        <f>IF(ISERROR(X333/X339),"",X333/X339)</f>
        <v/>
      </c>
      <c r="AA333" s="481"/>
    </row>
    <row r="334" spans="1:27" ht="20.100000000000001" customHeight="1">
      <c r="A334" s="471"/>
      <c r="B334" s="435" t="s">
        <v>273</v>
      </c>
      <c r="C334" s="473">
        <v>0</v>
      </c>
      <c r="D334" s="474"/>
      <c r="E334" s="477">
        <f>C334*8</f>
        <v>0</v>
      </c>
      <c r="F334" s="477"/>
      <c r="G334" s="478">
        <v>1</v>
      </c>
      <c r="H334" s="478"/>
      <c r="I334" s="477">
        <f>G334*8</f>
        <v>8</v>
      </c>
      <c r="J334" s="477"/>
      <c r="K334" s="477">
        <f>E334-I334</f>
        <v>-8</v>
      </c>
      <c r="L334" s="477"/>
      <c r="M334" s="479" t="str">
        <f>IF(ISERROR(K334/E334),"",K334/E334)</f>
        <v/>
      </c>
      <c r="N334" s="479"/>
      <c r="O334" s="475"/>
      <c r="P334" s="478" t="s">
        <v>234</v>
      </c>
      <c r="Q334" s="478"/>
      <c r="R334" s="480">
        <f>SUM(O291:U291)</f>
        <v>0</v>
      </c>
      <c r="S334" s="480"/>
      <c r="T334" s="481" t="str">
        <f>IF(ISERROR(R334/R339),"",R334/R339)</f>
        <v/>
      </c>
      <c r="U334" s="481"/>
      <c r="V334" s="478" t="s">
        <v>274</v>
      </c>
      <c r="W334" s="478"/>
      <c r="X334" s="512">
        <f>SUM(P199,P257,P292,P308,P316,P330)</f>
        <v>0</v>
      </c>
      <c r="Y334" s="513"/>
      <c r="Z334" s="481" t="str">
        <f>IF(ISERROR(X334/X339),"",X334/X339)</f>
        <v/>
      </c>
      <c r="AA334" s="481"/>
    </row>
    <row r="335" spans="1:27" ht="20.100000000000001" customHeight="1">
      <c r="A335" s="471"/>
      <c r="B335" s="435" t="s">
        <v>275</v>
      </c>
      <c r="C335" s="473">
        <v>1</v>
      </c>
      <c r="D335" s="474"/>
      <c r="E335" s="477">
        <f>C335*11</f>
        <v>11</v>
      </c>
      <c r="F335" s="477"/>
      <c r="G335" s="478">
        <v>1</v>
      </c>
      <c r="H335" s="478"/>
      <c r="I335" s="477">
        <f>G335*11</f>
        <v>11</v>
      </c>
      <c r="J335" s="477"/>
      <c r="K335" s="477">
        <f>E335-I335</f>
        <v>0</v>
      </c>
      <c r="L335" s="477"/>
      <c r="M335" s="479">
        <f>IF(ISERROR(K335/E335),"",K335/E335)</f>
        <v>0</v>
      </c>
      <c r="N335" s="479"/>
      <c r="O335" s="475"/>
      <c r="P335" s="478" t="s">
        <v>241</v>
      </c>
      <c r="Q335" s="478"/>
      <c r="R335" s="480">
        <f>SUM(O307:U307)</f>
        <v>0</v>
      </c>
      <c r="S335" s="480"/>
      <c r="T335" s="481" t="str">
        <f>IF(ISERROR(R335/R339),"",R335/R339)</f>
        <v/>
      </c>
      <c r="U335" s="481"/>
      <c r="V335" s="478" t="s">
        <v>276</v>
      </c>
      <c r="W335" s="478"/>
      <c r="X335" s="512">
        <f>SUM(P201,P258,P293,P309,P317,P331)</f>
        <v>0</v>
      </c>
      <c r="Y335" s="513"/>
      <c r="Z335" s="481" t="str">
        <f>IF(ISERROR(X335/X339),"",X335/X339)</f>
        <v/>
      </c>
      <c r="AA335" s="481"/>
    </row>
    <row r="336" spans="1:27" ht="20.100000000000001" customHeight="1">
      <c r="A336" s="472"/>
      <c r="B336" s="435" t="s">
        <v>277</v>
      </c>
      <c r="C336" s="483">
        <f>SUM(C332:D335)</f>
        <v>2</v>
      </c>
      <c r="D336" s="484"/>
      <c r="E336" s="477">
        <f>SUM(E332:F335)</f>
        <v>22</v>
      </c>
      <c r="F336" s="477"/>
      <c r="G336" s="478">
        <f>SUM(G332:H335)</f>
        <v>3</v>
      </c>
      <c r="H336" s="478"/>
      <c r="I336" s="477">
        <f>SUM(I332:J335)</f>
        <v>30</v>
      </c>
      <c r="J336" s="477"/>
      <c r="K336" s="477">
        <f>SUM(K332:L335)</f>
        <v>-8</v>
      </c>
      <c r="L336" s="477"/>
      <c r="M336" s="479">
        <f>IF(ISERROR(K336/E336),"",K336/E336)</f>
        <v>-0.36363636363636365</v>
      </c>
      <c r="N336" s="479"/>
      <c r="O336" s="475"/>
      <c r="P336" s="478" t="s">
        <v>244</v>
      </c>
      <c r="Q336" s="478"/>
      <c r="R336" s="480">
        <f>SUM(O315:U315)</f>
        <v>0</v>
      </c>
      <c r="S336" s="480"/>
      <c r="T336" s="481" t="str">
        <f>IF(ISERROR(R336/R339),"",R336/R339)</f>
        <v/>
      </c>
      <c r="U336" s="481"/>
      <c r="V336" s="478" t="s">
        <v>278</v>
      </c>
      <c r="W336" s="478"/>
      <c r="X336" s="512">
        <f>SUM(P202,P259,P294,P310,P318,P332)</f>
        <v>0</v>
      </c>
      <c r="Y336" s="513"/>
      <c r="Z336" s="481" t="str">
        <f>IF(ISERROR(X336/X339),"",X336/X339)</f>
        <v/>
      </c>
      <c r="AA336" s="481"/>
    </row>
    <row r="337" spans="1:27" ht="20.100000000000001" customHeight="1">
      <c r="A337" s="194" t="s">
        <v>279</v>
      </c>
      <c r="B337" s="435">
        <f>G330</f>
        <v>936</v>
      </c>
      <c r="C337" s="485" t="s">
        <v>280</v>
      </c>
      <c r="D337" s="486"/>
      <c r="E337" s="478">
        <f>H330</f>
        <v>4905.3600000000006</v>
      </c>
      <c r="F337" s="478"/>
      <c r="G337" s="478" t="s">
        <v>281</v>
      </c>
      <c r="H337" s="478"/>
      <c r="I337" s="487">
        <f>L330</f>
        <v>25.308611856550375</v>
      </c>
      <c r="J337" s="487"/>
      <c r="K337" s="475" t="s">
        <v>282</v>
      </c>
      <c r="L337" s="475"/>
      <c r="M337" s="487">
        <f>J330</f>
        <v>9.3134328358208958</v>
      </c>
      <c r="N337" s="487"/>
      <c r="O337" s="475"/>
      <c r="P337" s="478" t="s">
        <v>254</v>
      </c>
      <c r="Q337" s="478"/>
      <c r="R337" s="480">
        <f>SUM(O329:U329)</f>
        <v>0</v>
      </c>
      <c r="S337" s="480"/>
      <c r="T337" s="481" t="str">
        <f>IF(ISERROR(R337/R339),"",R337/R339)</f>
        <v/>
      </c>
      <c r="U337" s="481"/>
      <c r="V337" s="478" t="s">
        <v>283</v>
      </c>
      <c r="W337" s="478"/>
      <c r="X337" s="512">
        <f>SUM(P203,P260,P295,P311,P319,P333)</f>
        <v>0</v>
      </c>
      <c r="Y337" s="513"/>
      <c r="Z337" s="481" t="str">
        <f>IF(ISERROR(X337/X339),"",X337/X339)</f>
        <v/>
      </c>
      <c r="AA337" s="481"/>
    </row>
    <row r="338" spans="1:27" ht="20.100000000000001" customHeight="1">
      <c r="A338" s="195" t="s">
        <v>284</v>
      </c>
      <c r="B338" s="435">
        <f>I330+C336</f>
        <v>102.5</v>
      </c>
      <c r="C338" s="488" t="s">
        <v>262</v>
      </c>
      <c r="D338" s="489"/>
      <c r="E338" s="490">
        <f>K330+I336</f>
        <v>66.983458646616555</v>
      </c>
      <c r="F338" s="490"/>
      <c r="G338" s="478" t="s">
        <v>285</v>
      </c>
      <c r="H338" s="478"/>
      <c r="I338" s="487">
        <f>B338-E338</f>
        <v>35.516541353383445</v>
      </c>
      <c r="J338" s="487"/>
      <c r="K338" s="475" t="s">
        <v>286</v>
      </c>
      <c r="L338" s="475"/>
      <c r="M338" s="479">
        <f>IF(ISERROR(I338/E338),"",I338/E338)</f>
        <v>0.53022853807471237</v>
      </c>
      <c r="N338" s="479"/>
      <c r="O338" s="475"/>
      <c r="P338" s="478" t="s">
        <v>255</v>
      </c>
      <c r="Q338" s="478"/>
      <c r="R338" s="480"/>
      <c r="S338" s="480"/>
      <c r="T338" s="481" t="str">
        <f>IF(ISERROR(R338/R339),"",R338/R339)</f>
        <v/>
      </c>
      <c r="U338" s="481"/>
      <c r="V338" s="478" t="s">
        <v>275</v>
      </c>
      <c r="W338" s="478"/>
      <c r="X338" s="512">
        <f>SUM(P204,P261,P296,P312,P320,P334)</f>
        <v>0</v>
      </c>
      <c r="Y338" s="513"/>
      <c r="Z338" s="481" t="str">
        <f>IF(ISERROR(X338/X339),"",X338/X339)</f>
        <v/>
      </c>
      <c r="AA338" s="481"/>
    </row>
    <row r="339" spans="1:27" ht="20.100000000000001" customHeight="1">
      <c r="A339" s="195" t="s">
        <v>287</v>
      </c>
      <c r="B339" s="435">
        <f>N330</f>
        <v>0</v>
      </c>
      <c r="C339" s="488" t="s">
        <v>288</v>
      </c>
      <c r="D339" s="489"/>
      <c r="E339" s="481">
        <f>IF(ISERROR(B339/B338),"",B339/B338)</f>
        <v>0</v>
      </c>
      <c r="F339" s="481"/>
      <c r="G339" s="478" t="s">
        <v>289</v>
      </c>
      <c r="H339" s="478"/>
      <c r="I339" s="475">
        <f>V330</f>
        <v>0</v>
      </c>
      <c r="J339" s="475"/>
      <c r="K339" s="475" t="s">
        <v>290</v>
      </c>
      <c r="L339" s="475"/>
      <c r="M339" s="479">
        <f t="array" ref="M339">IF(ISERROR(I339/B337),"",I339/B337)</f>
        <v>0</v>
      </c>
      <c r="N339" s="479"/>
      <c r="O339" s="475"/>
      <c r="P339" s="478" t="s">
        <v>277</v>
      </c>
      <c r="Q339" s="478"/>
      <c r="R339" s="480">
        <f>SUM(R332:S338)</f>
        <v>0</v>
      </c>
      <c r="S339" s="480"/>
      <c r="T339" s="481"/>
      <c r="U339" s="481"/>
      <c r="V339" s="478" t="s">
        <v>277</v>
      </c>
      <c r="W339" s="478"/>
      <c r="X339" s="482">
        <f>SUM(X332:Y338)</f>
        <v>0</v>
      </c>
      <c r="Y339" s="482"/>
      <c r="Z339" s="481"/>
      <c r="AA339" s="481"/>
    </row>
    <row r="340" spans="1:27" ht="36" customHeight="1">
      <c r="A340" s="230" t="s">
        <v>353</v>
      </c>
      <c r="B340" s="231"/>
      <c r="C340" s="153"/>
      <c r="D340" s="153"/>
      <c r="E340" s="153"/>
      <c r="F340" s="153"/>
      <c r="G340" s="155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</row>
    <row r="341" spans="1:27" ht="21.95" customHeight="1">
      <c r="A341" s="491" t="s">
        <v>291</v>
      </c>
      <c r="B341" s="491" t="s">
        <v>292</v>
      </c>
      <c r="C341" s="491" t="s">
        <v>293</v>
      </c>
      <c r="D341" s="491" t="s">
        <v>294</v>
      </c>
      <c r="E341" s="494" t="s">
        <v>295</v>
      </c>
      <c r="F341" s="507" t="s">
        <v>296</v>
      </c>
      <c r="G341" s="475" t="s">
        <v>297</v>
      </c>
      <c r="H341" s="475"/>
      <c r="I341" s="491" t="s">
        <v>298</v>
      </c>
      <c r="J341" s="497" t="s">
        <v>282</v>
      </c>
      <c r="K341" s="500" t="s">
        <v>299</v>
      </c>
      <c r="L341" s="491" t="s">
        <v>281</v>
      </c>
      <c r="M341" s="503" t="s">
        <v>300</v>
      </c>
      <c r="N341" s="505" t="s">
        <v>263</v>
      </c>
      <c r="O341" s="475" t="s">
        <v>301</v>
      </c>
      <c r="P341" s="475"/>
      <c r="Q341" s="475"/>
      <c r="R341" s="475"/>
      <c r="S341" s="475"/>
      <c r="T341" s="475"/>
      <c r="U341" s="475"/>
      <c r="V341" s="475" t="s">
        <v>302</v>
      </c>
      <c r="W341" s="505" t="s">
        <v>303</v>
      </c>
      <c r="X341" s="475" t="s">
        <v>304</v>
      </c>
      <c r="Y341" s="475"/>
      <c r="Z341" s="475"/>
      <c r="AA341" s="475"/>
    </row>
    <row r="342" spans="1:27" ht="21.95" customHeight="1">
      <c r="A342" s="492"/>
      <c r="B342" s="492"/>
      <c r="C342" s="492"/>
      <c r="D342" s="492"/>
      <c r="E342" s="495"/>
      <c r="F342" s="508"/>
      <c r="G342" s="475"/>
      <c r="H342" s="475"/>
      <c r="I342" s="492"/>
      <c r="J342" s="498"/>
      <c r="K342" s="501"/>
      <c r="L342" s="492"/>
      <c r="M342" s="504"/>
      <c r="N342" s="505"/>
      <c r="O342" s="475" t="s">
        <v>270</v>
      </c>
      <c r="P342" s="475" t="s">
        <v>272</v>
      </c>
      <c r="Q342" s="475" t="s">
        <v>274</v>
      </c>
      <c r="R342" s="506" t="s">
        <v>276</v>
      </c>
      <c r="S342" s="478" t="s">
        <v>278</v>
      </c>
      <c r="T342" s="475" t="s">
        <v>283</v>
      </c>
      <c r="U342" s="475" t="s">
        <v>275</v>
      </c>
      <c r="V342" s="475"/>
      <c r="W342" s="505"/>
      <c r="X342" s="475" t="s">
        <v>305</v>
      </c>
      <c r="Y342" s="475" t="s">
        <v>306</v>
      </c>
      <c r="Z342" s="475" t="s">
        <v>307</v>
      </c>
      <c r="AA342" s="475" t="s">
        <v>275</v>
      </c>
    </row>
    <row r="343" spans="1:27" ht="21.95" customHeight="1">
      <c r="A343" s="493"/>
      <c r="B343" s="493"/>
      <c r="C343" s="493"/>
      <c r="D343" s="493"/>
      <c r="E343" s="496"/>
      <c r="F343" s="509"/>
      <c r="G343" s="196" t="s">
        <v>308</v>
      </c>
      <c r="H343" s="429" t="s">
        <v>309</v>
      </c>
      <c r="I343" s="493"/>
      <c r="J343" s="499"/>
      <c r="K343" s="502"/>
      <c r="L343" s="493"/>
      <c r="M343" s="504"/>
      <c r="N343" s="505"/>
      <c r="O343" s="475"/>
      <c r="P343" s="475"/>
      <c r="Q343" s="475"/>
      <c r="R343" s="506"/>
      <c r="S343" s="478"/>
      <c r="T343" s="475"/>
      <c r="U343" s="475"/>
      <c r="V343" s="475"/>
      <c r="W343" s="505"/>
      <c r="X343" s="475"/>
      <c r="Y343" s="475"/>
      <c r="Z343" s="475"/>
      <c r="AA343" s="475"/>
    </row>
    <row r="344" spans="1:27" ht="20.100000000000001" hidden="1" customHeight="1">
      <c r="A344" s="157">
        <v>200032</v>
      </c>
      <c r="B344" s="431" t="s">
        <v>185</v>
      </c>
      <c r="C344" s="157" t="s">
        <v>186</v>
      </c>
      <c r="D344" s="139">
        <v>5.03</v>
      </c>
      <c r="E344" s="139"/>
      <c r="F344" s="158"/>
      <c r="G344" s="159"/>
      <c r="H344" s="438">
        <f t="shared" ref="H344:H362" si="167">D344*G344</f>
        <v>0</v>
      </c>
      <c r="I344" s="160"/>
      <c r="J344" s="161" t="str">
        <f t="array" ref="J344">IF(ISERROR(G344/I344),"",G344/I344)</f>
        <v/>
      </c>
      <c r="K344" s="162">
        <f t="array" ref="K344">IF(ISERROR(G344/L344),"",G344/L344)</f>
        <v>0</v>
      </c>
      <c r="L344" s="160">
        <v>16</v>
      </c>
      <c r="M344" s="140">
        <f t="shared" ref="M344:M362" si="168">IF(ISERROR(I344-K344),"",I344-K344)</f>
        <v>0</v>
      </c>
      <c r="N344" s="161">
        <f t="shared" ref="N344:N349" si="169">SUM(O344:U344)</f>
        <v>0</v>
      </c>
      <c r="O344" s="430"/>
      <c r="P344" s="430"/>
      <c r="Q344" s="430"/>
      <c r="R344" s="430"/>
      <c r="S344" s="430"/>
      <c r="T344" s="430"/>
      <c r="U344" s="430"/>
      <c r="V344" s="163">
        <f t="shared" ref="V344:V349" si="170">SUM(X344:AA344)</f>
        <v>0</v>
      </c>
      <c r="W344" s="164" t="str">
        <f t="shared" ref="W344:W349" si="171">IF(ISERROR(V344/G344),"",V344/G344)</f>
        <v/>
      </c>
      <c r="X344" s="163"/>
      <c r="Y344" s="163"/>
      <c r="Z344" s="163"/>
      <c r="AA344" s="163"/>
    </row>
    <row r="345" spans="1:27" ht="20.100000000000001" hidden="1" customHeight="1">
      <c r="A345" s="165">
        <v>200038</v>
      </c>
      <c r="B345" s="166" t="s">
        <v>187</v>
      </c>
      <c r="C345" s="157" t="s">
        <v>186</v>
      </c>
      <c r="D345" s="139">
        <v>5.03</v>
      </c>
      <c r="E345" s="139"/>
      <c r="F345" s="158"/>
      <c r="G345" s="159"/>
      <c r="H345" s="438">
        <f t="shared" si="167"/>
        <v>0</v>
      </c>
      <c r="I345" s="160"/>
      <c r="J345" s="161" t="str">
        <f t="array" ref="J345">IF(ISERROR(G345/I345),"",G345/I345)</f>
        <v/>
      </c>
      <c r="K345" s="162">
        <f t="array" ref="K345">IF(ISERROR(G345/L345),"",G345/L345)</f>
        <v>0</v>
      </c>
      <c r="L345" s="160">
        <v>19</v>
      </c>
      <c r="M345" s="140">
        <f t="shared" si="168"/>
        <v>0</v>
      </c>
      <c r="N345" s="161">
        <f t="shared" si="169"/>
        <v>0</v>
      </c>
      <c r="O345" s="430"/>
      <c r="P345" s="430"/>
      <c r="Q345" s="430"/>
      <c r="R345" s="430"/>
      <c r="S345" s="430"/>
      <c r="T345" s="430"/>
      <c r="U345" s="430"/>
      <c r="V345" s="163">
        <f t="shared" si="170"/>
        <v>0</v>
      </c>
      <c r="W345" s="164" t="str">
        <f t="shared" si="171"/>
        <v/>
      </c>
      <c r="X345" s="163"/>
      <c r="Y345" s="163"/>
      <c r="Z345" s="163"/>
      <c r="AA345" s="163"/>
    </row>
    <row r="346" spans="1:27" ht="20.100000000000001" hidden="1" customHeight="1">
      <c r="A346" s="168">
        <v>200039</v>
      </c>
      <c r="B346" s="166" t="s">
        <v>187</v>
      </c>
      <c r="C346" s="157" t="s">
        <v>188</v>
      </c>
      <c r="D346" s="139">
        <v>5.03</v>
      </c>
      <c r="E346" s="139"/>
      <c r="F346" s="158"/>
      <c r="G346" s="159"/>
      <c r="H346" s="438">
        <f t="shared" si="167"/>
        <v>0</v>
      </c>
      <c r="I346" s="160"/>
      <c r="J346" s="161" t="str">
        <f t="array" ref="J346">IF(ISERROR(G346/I346),"",G346/I346)</f>
        <v/>
      </c>
      <c r="K346" s="162">
        <f t="array" ref="K346">IF(ISERROR(G346/L346),"",G346/L346)</f>
        <v>0</v>
      </c>
      <c r="L346" s="160">
        <v>19</v>
      </c>
      <c r="M346" s="140">
        <f t="shared" si="168"/>
        <v>0</v>
      </c>
      <c r="N346" s="161">
        <f t="shared" si="169"/>
        <v>0</v>
      </c>
      <c r="O346" s="430"/>
      <c r="P346" s="430"/>
      <c r="Q346" s="430"/>
      <c r="R346" s="430"/>
      <c r="S346" s="430"/>
      <c r="T346" s="430"/>
      <c r="U346" s="430"/>
      <c r="V346" s="163">
        <f t="shared" si="170"/>
        <v>0</v>
      </c>
      <c r="W346" s="164" t="str">
        <f t="shared" si="171"/>
        <v/>
      </c>
      <c r="X346" s="163"/>
      <c r="Y346" s="163"/>
      <c r="Z346" s="163"/>
      <c r="AA346" s="163"/>
    </row>
    <row r="347" spans="1:27" ht="20.100000000000001" hidden="1" customHeight="1">
      <c r="A347" s="165">
        <v>200045</v>
      </c>
      <c r="B347" s="166" t="s">
        <v>189</v>
      </c>
      <c r="C347" s="157" t="s">
        <v>186</v>
      </c>
      <c r="D347" s="139">
        <v>5.03</v>
      </c>
      <c r="E347" s="139"/>
      <c r="F347" s="158"/>
      <c r="G347" s="159"/>
      <c r="H347" s="438">
        <f t="shared" si="167"/>
        <v>0</v>
      </c>
      <c r="I347" s="160"/>
      <c r="J347" s="161" t="str">
        <f t="array" ref="J347">IF(ISERROR(G347/I347),"",G347/I347)</f>
        <v/>
      </c>
      <c r="K347" s="162">
        <f t="array" ref="K347">IF(ISERROR(G347/L347),"",G347/L347)</f>
        <v>0</v>
      </c>
      <c r="L347" s="160">
        <v>19</v>
      </c>
      <c r="M347" s="140">
        <f t="shared" si="168"/>
        <v>0</v>
      </c>
      <c r="N347" s="161">
        <f t="shared" si="169"/>
        <v>0</v>
      </c>
      <c r="O347" s="430"/>
      <c r="P347" s="430"/>
      <c r="Q347" s="430"/>
      <c r="R347" s="430"/>
      <c r="S347" s="430"/>
      <c r="T347" s="430"/>
      <c r="U347" s="430"/>
      <c r="V347" s="163">
        <f t="shared" si="170"/>
        <v>0</v>
      </c>
      <c r="W347" s="164" t="str">
        <f t="shared" si="171"/>
        <v/>
      </c>
      <c r="X347" s="163"/>
      <c r="Y347" s="163"/>
      <c r="Z347" s="163"/>
      <c r="AA347" s="163"/>
    </row>
    <row r="348" spans="1:27" ht="20.100000000000001" hidden="1" customHeight="1">
      <c r="A348" s="165">
        <v>200050</v>
      </c>
      <c r="B348" s="166" t="s">
        <v>189</v>
      </c>
      <c r="C348" s="157" t="s">
        <v>190</v>
      </c>
      <c r="D348" s="139">
        <v>5.03</v>
      </c>
      <c r="E348" s="139"/>
      <c r="F348" s="158"/>
      <c r="G348" s="159"/>
      <c r="H348" s="438">
        <f t="shared" si="167"/>
        <v>0</v>
      </c>
      <c r="I348" s="160"/>
      <c r="J348" s="161" t="str">
        <f t="array" ref="J348">IF(ISERROR(G348/I348),"",G348/I348)</f>
        <v/>
      </c>
      <c r="K348" s="162">
        <f t="array" ref="K348">IF(ISERROR(G348/L348),"",G348/L348)</f>
        <v>0</v>
      </c>
      <c r="L348" s="160">
        <v>20</v>
      </c>
      <c r="M348" s="140">
        <f t="shared" si="168"/>
        <v>0</v>
      </c>
      <c r="N348" s="161">
        <f t="shared" si="169"/>
        <v>0</v>
      </c>
      <c r="O348" s="430"/>
      <c r="P348" s="430"/>
      <c r="Q348" s="430"/>
      <c r="R348" s="430"/>
      <c r="S348" s="430"/>
      <c r="T348" s="430"/>
      <c r="U348" s="430"/>
      <c r="V348" s="163">
        <f t="shared" si="170"/>
        <v>0</v>
      </c>
      <c r="W348" s="164" t="str">
        <f t="shared" si="171"/>
        <v/>
      </c>
      <c r="X348" s="163"/>
      <c r="Y348" s="163"/>
      <c r="Z348" s="163"/>
      <c r="AA348" s="163"/>
    </row>
    <row r="349" spans="1:27" ht="20.100000000000001" hidden="1" customHeight="1">
      <c r="A349" s="165">
        <v>200076</v>
      </c>
      <c r="B349" s="166" t="s">
        <v>191</v>
      </c>
      <c r="C349" s="157" t="s">
        <v>186</v>
      </c>
      <c r="D349" s="139">
        <v>5.04</v>
      </c>
      <c r="E349" s="139"/>
      <c r="F349" s="197"/>
      <c r="G349" s="170"/>
      <c r="H349" s="438">
        <f t="shared" si="167"/>
        <v>0</v>
      </c>
      <c r="I349" s="171"/>
      <c r="J349" s="161" t="str">
        <f t="array" ref="J349">IF(ISERROR(G349/I349),"",G349/I349)</f>
        <v/>
      </c>
      <c r="K349" s="162">
        <f t="array" ref="K349">IF(ISERROR(G349/L349),"",G349/L349)</f>
        <v>0</v>
      </c>
      <c r="L349" s="160">
        <v>19</v>
      </c>
      <c r="M349" s="140">
        <f t="shared" si="168"/>
        <v>0</v>
      </c>
      <c r="N349" s="161">
        <f t="shared" si="169"/>
        <v>0</v>
      </c>
      <c r="O349" s="430"/>
      <c r="P349" s="430"/>
      <c r="Q349" s="430"/>
      <c r="R349" s="430"/>
      <c r="S349" s="430"/>
      <c r="T349" s="430"/>
      <c r="U349" s="430"/>
      <c r="V349" s="163">
        <f t="shared" si="170"/>
        <v>0</v>
      </c>
      <c r="W349" s="164" t="str">
        <f t="shared" si="171"/>
        <v/>
      </c>
      <c r="X349" s="163"/>
      <c r="Y349" s="163"/>
      <c r="Z349" s="163"/>
      <c r="AA349" s="163"/>
    </row>
    <row r="350" spans="1:27" ht="20.100000000000001" hidden="1" customHeight="1">
      <c r="A350" s="172">
        <v>200898</v>
      </c>
      <c r="B350" s="166" t="s">
        <v>192</v>
      </c>
      <c r="C350" s="157" t="s">
        <v>193</v>
      </c>
      <c r="D350" s="139">
        <v>5.03</v>
      </c>
      <c r="E350" s="139"/>
      <c r="F350" s="158"/>
      <c r="G350" s="159"/>
      <c r="H350" s="438">
        <f t="shared" si="167"/>
        <v>0</v>
      </c>
      <c r="I350" s="160"/>
      <c r="J350" s="161"/>
      <c r="K350" s="162">
        <f t="array" ref="K350">IF(ISERROR(G350/L350),"",G350/L350)</f>
        <v>0</v>
      </c>
      <c r="L350" s="160">
        <v>3</v>
      </c>
      <c r="M350" s="140">
        <f t="shared" si="168"/>
        <v>0</v>
      </c>
      <c r="N350" s="161"/>
      <c r="O350" s="430"/>
      <c r="P350" s="430"/>
      <c r="Q350" s="430"/>
      <c r="R350" s="430"/>
      <c r="S350" s="430"/>
      <c r="T350" s="430"/>
      <c r="U350" s="430"/>
      <c r="V350" s="163"/>
      <c r="W350" s="164"/>
      <c r="X350" s="163"/>
      <c r="Y350" s="163"/>
      <c r="Z350" s="163"/>
      <c r="AA350" s="163"/>
    </row>
    <row r="351" spans="1:27" ht="20.100000000000001" hidden="1" customHeight="1">
      <c r="A351" s="172">
        <v>200899</v>
      </c>
      <c r="B351" s="166" t="s">
        <v>192</v>
      </c>
      <c r="C351" s="157" t="s">
        <v>194</v>
      </c>
      <c r="D351" s="139">
        <v>5.03</v>
      </c>
      <c r="E351" s="139"/>
      <c r="F351" s="158"/>
      <c r="G351" s="159"/>
      <c r="H351" s="438">
        <f t="shared" si="167"/>
        <v>0</v>
      </c>
      <c r="I351" s="160"/>
      <c r="J351" s="161"/>
      <c r="K351" s="162">
        <f t="array" ref="K351">IF(ISERROR(G351/L351),"",G351/L351)</f>
        <v>0</v>
      </c>
      <c r="L351" s="160">
        <v>3</v>
      </c>
      <c r="M351" s="140">
        <f t="shared" si="168"/>
        <v>0</v>
      </c>
      <c r="N351" s="161"/>
      <c r="O351" s="430"/>
      <c r="P351" s="430"/>
      <c r="Q351" s="430"/>
      <c r="R351" s="430"/>
      <c r="S351" s="430"/>
      <c r="T351" s="430"/>
      <c r="U351" s="430"/>
      <c r="V351" s="163"/>
      <c r="W351" s="164"/>
      <c r="X351" s="163"/>
      <c r="Y351" s="163"/>
      <c r="Z351" s="163"/>
      <c r="AA351" s="163"/>
    </row>
    <row r="352" spans="1:27" ht="20.100000000000001" hidden="1" customHeight="1">
      <c r="A352" s="165">
        <v>200085</v>
      </c>
      <c r="B352" s="166" t="s">
        <v>195</v>
      </c>
      <c r="C352" s="157" t="s">
        <v>196</v>
      </c>
      <c r="D352" s="139">
        <v>5.04</v>
      </c>
      <c r="E352" s="139"/>
      <c r="F352" s="157"/>
      <c r="G352" s="159"/>
      <c r="H352" s="438">
        <f t="shared" si="167"/>
        <v>0</v>
      </c>
      <c r="I352" s="438"/>
      <c r="J352" s="161" t="str">
        <f t="array" ref="J352">IF(ISERROR(G352/I352),"",G352/I352)</f>
        <v/>
      </c>
      <c r="K352" s="162">
        <f t="array" ref="K352">IF(ISERROR(G352/L352),"",G352/L352)</f>
        <v>0</v>
      </c>
      <c r="L352" s="160">
        <v>17</v>
      </c>
      <c r="M352" s="140">
        <f t="shared" si="168"/>
        <v>0</v>
      </c>
      <c r="N352" s="161">
        <f>SUM(O352:U352)</f>
        <v>0</v>
      </c>
      <c r="O352" s="430"/>
      <c r="P352" s="430"/>
      <c r="Q352" s="430"/>
      <c r="R352" s="430"/>
      <c r="S352" s="430"/>
      <c r="T352" s="430"/>
      <c r="U352" s="430"/>
      <c r="V352" s="163">
        <f>SUM(X352:AA352)</f>
        <v>0</v>
      </c>
      <c r="W352" s="164" t="str">
        <f>IF(ISERROR(V352/G352),"",V352/G352)</f>
        <v/>
      </c>
      <c r="X352" s="163"/>
      <c r="Y352" s="163"/>
      <c r="Z352" s="163"/>
      <c r="AA352" s="163"/>
    </row>
    <row r="353" spans="1:27" ht="20.100000000000001" hidden="1" customHeight="1">
      <c r="A353" s="165">
        <v>200087</v>
      </c>
      <c r="B353" s="166" t="s">
        <v>195</v>
      </c>
      <c r="C353" s="157" t="s">
        <v>197</v>
      </c>
      <c r="D353" s="139">
        <v>5.04</v>
      </c>
      <c r="E353" s="139"/>
      <c r="F353" s="157"/>
      <c r="G353" s="159"/>
      <c r="H353" s="438">
        <f t="shared" si="167"/>
        <v>0</v>
      </c>
      <c r="I353" s="438"/>
      <c r="J353" s="161" t="str">
        <f t="array" ref="J353">IF(ISERROR(G353/I353),"",G353/I353)</f>
        <v/>
      </c>
      <c r="K353" s="162">
        <f t="array" ref="K353">IF(ISERROR(G353/L353),"",G353/L353)</f>
        <v>0</v>
      </c>
      <c r="L353" s="160">
        <v>17</v>
      </c>
      <c r="M353" s="140">
        <f t="shared" si="168"/>
        <v>0</v>
      </c>
      <c r="N353" s="161">
        <f>SUM(O353:U353)</f>
        <v>0</v>
      </c>
      <c r="O353" s="430"/>
      <c r="P353" s="430"/>
      <c r="Q353" s="430"/>
      <c r="R353" s="430"/>
      <c r="S353" s="430"/>
      <c r="T353" s="430"/>
      <c r="U353" s="430"/>
      <c r="V353" s="163">
        <f>SUM(X353:AA353)</f>
        <v>0</v>
      </c>
      <c r="W353" s="164" t="str">
        <f>IF(ISERROR(V353/G353),"",V353/G353)</f>
        <v/>
      </c>
      <c r="X353" s="163"/>
      <c r="Y353" s="163"/>
      <c r="Z353" s="163"/>
      <c r="AA353" s="163"/>
    </row>
    <row r="354" spans="1:27" ht="20.100000000000001" hidden="1" customHeight="1">
      <c r="A354" s="165">
        <v>200171</v>
      </c>
      <c r="B354" s="166" t="s">
        <v>203</v>
      </c>
      <c r="C354" s="157" t="s">
        <v>196</v>
      </c>
      <c r="D354" s="139">
        <v>5.0599999999999996</v>
      </c>
      <c r="E354" s="139"/>
      <c r="F354" s="158"/>
      <c r="G354" s="159"/>
      <c r="H354" s="438">
        <f t="shared" si="167"/>
        <v>0</v>
      </c>
      <c r="I354" s="160"/>
      <c r="J354" s="161" t="str">
        <f t="array" ref="J354">IF(ISERROR(G354/I354),"",G354/I354)</f>
        <v/>
      </c>
      <c r="K354" s="162">
        <f t="array" ref="K354">IF(ISERROR(G354/L354),"",G354/L354)</f>
        <v>0</v>
      </c>
      <c r="L354" s="160">
        <v>19</v>
      </c>
      <c r="M354" s="140">
        <f t="shared" si="168"/>
        <v>0</v>
      </c>
      <c r="N354" s="161">
        <f t="shared" ref="N354:N356" si="172">SUM(O354:U354)</f>
        <v>0</v>
      </c>
      <c r="O354" s="430"/>
      <c r="P354" s="430"/>
      <c r="Q354" s="430"/>
      <c r="R354" s="430"/>
      <c r="S354" s="430"/>
      <c r="T354" s="430"/>
      <c r="U354" s="430"/>
      <c r="V354" s="163">
        <f t="shared" ref="V354:V356" si="173">SUM(X354:AA354)</f>
        <v>0</v>
      </c>
      <c r="W354" s="164" t="str">
        <f t="shared" ref="W354:W356" si="174">IF(ISERROR(V354/G354),"",V354/G354)</f>
        <v/>
      </c>
      <c r="X354" s="163"/>
      <c r="Y354" s="163"/>
      <c r="Z354" s="163"/>
      <c r="AA354" s="163"/>
    </row>
    <row r="355" spans="1:27" ht="20.100000000000001" hidden="1" customHeight="1">
      <c r="A355" s="165">
        <v>200009</v>
      </c>
      <c r="B355" s="166" t="s">
        <v>204</v>
      </c>
      <c r="C355" s="157" t="s">
        <v>196</v>
      </c>
      <c r="D355" s="139">
        <v>5.09</v>
      </c>
      <c r="E355" s="139"/>
      <c r="F355" s="158"/>
      <c r="G355" s="159"/>
      <c r="H355" s="438">
        <f t="shared" si="167"/>
        <v>0</v>
      </c>
      <c r="I355" s="160"/>
      <c r="J355" s="161" t="str">
        <f t="array" ref="J355">IF(ISERROR(G355/I355),"",G355/I355)</f>
        <v/>
      </c>
      <c r="K355" s="162">
        <f t="array" ref="K355">IF(ISERROR(G355/L355),"",G355/L355)</f>
        <v>0</v>
      </c>
      <c r="L355" s="160">
        <v>23</v>
      </c>
      <c r="M355" s="140">
        <f t="shared" si="168"/>
        <v>0</v>
      </c>
      <c r="N355" s="161">
        <f t="shared" si="172"/>
        <v>0</v>
      </c>
      <c r="O355" s="430"/>
      <c r="P355" s="430"/>
      <c r="Q355" s="430"/>
      <c r="R355" s="430"/>
      <c r="S355" s="430"/>
      <c r="T355" s="430"/>
      <c r="U355" s="430"/>
      <c r="V355" s="163">
        <f t="shared" si="173"/>
        <v>0</v>
      </c>
      <c r="W355" s="164" t="str">
        <f t="shared" si="174"/>
        <v/>
      </c>
      <c r="X355" s="163"/>
      <c r="Y355" s="163"/>
      <c r="Z355" s="163"/>
      <c r="AA355" s="163"/>
    </row>
    <row r="356" spans="1:27" ht="20.100000000000001" hidden="1" customHeight="1">
      <c r="A356" s="165">
        <v>200010</v>
      </c>
      <c r="B356" s="166" t="s">
        <v>204</v>
      </c>
      <c r="C356" s="157" t="s">
        <v>197</v>
      </c>
      <c r="D356" s="139">
        <v>5.09</v>
      </c>
      <c r="E356" s="139"/>
      <c r="F356" s="158"/>
      <c r="G356" s="159"/>
      <c r="H356" s="438">
        <f t="shared" si="167"/>
        <v>0</v>
      </c>
      <c r="I356" s="160"/>
      <c r="J356" s="161" t="str">
        <f t="array" ref="J356">IF(ISERROR(G356/I356),"",G356/I356)</f>
        <v/>
      </c>
      <c r="K356" s="162">
        <f t="array" ref="K356">IF(ISERROR(G356/L356),"",G356/L356)</f>
        <v>0</v>
      </c>
      <c r="L356" s="160">
        <v>23</v>
      </c>
      <c r="M356" s="140">
        <f t="shared" si="168"/>
        <v>0</v>
      </c>
      <c r="N356" s="161">
        <f t="shared" si="172"/>
        <v>0</v>
      </c>
      <c r="O356" s="430"/>
      <c r="P356" s="430"/>
      <c r="Q356" s="430"/>
      <c r="R356" s="430"/>
      <c r="S356" s="430"/>
      <c r="T356" s="430"/>
      <c r="U356" s="430"/>
      <c r="V356" s="163">
        <f t="shared" si="173"/>
        <v>0</v>
      </c>
      <c r="W356" s="164" t="str">
        <f t="shared" si="174"/>
        <v/>
      </c>
      <c r="X356" s="163"/>
      <c r="Y356" s="163"/>
      <c r="Z356" s="163"/>
      <c r="AA356" s="163"/>
    </row>
    <row r="357" spans="1:27" ht="20.100000000000001" hidden="1" customHeight="1">
      <c r="A357" s="165">
        <v>200342</v>
      </c>
      <c r="B357" s="175" t="s">
        <v>205</v>
      </c>
      <c r="C357" s="429" t="s">
        <v>197</v>
      </c>
      <c r="D357" s="139">
        <v>4.8</v>
      </c>
      <c r="E357" s="139"/>
      <c r="F357" s="158"/>
      <c r="G357" s="159"/>
      <c r="H357" s="438">
        <f t="shared" si="167"/>
        <v>0</v>
      </c>
      <c r="I357" s="160"/>
      <c r="J357" s="161"/>
      <c r="K357" s="162">
        <f t="array" ref="K357">IF(ISERROR(G357/L357),"",G357/L357)</f>
        <v>0</v>
      </c>
      <c r="L357" s="160">
        <v>4</v>
      </c>
      <c r="M357" s="140">
        <f t="shared" si="168"/>
        <v>0</v>
      </c>
      <c r="N357" s="161"/>
      <c r="O357" s="430"/>
      <c r="P357" s="430"/>
      <c r="Q357" s="430"/>
      <c r="R357" s="430"/>
      <c r="S357" s="430"/>
      <c r="T357" s="430"/>
      <c r="U357" s="430"/>
      <c r="V357" s="163"/>
      <c r="W357" s="164"/>
      <c r="X357" s="163"/>
      <c r="Y357" s="163"/>
      <c r="Z357" s="163"/>
      <c r="AA357" s="163"/>
    </row>
    <row r="358" spans="1:27" ht="20.100000000000001" hidden="1" customHeight="1">
      <c r="A358" s="165">
        <v>200341</v>
      </c>
      <c r="B358" s="175" t="s">
        <v>205</v>
      </c>
      <c r="C358" s="429" t="s">
        <v>194</v>
      </c>
      <c r="D358" s="139">
        <v>4.8</v>
      </c>
      <c r="E358" s="139"/>
      <c r="F358" s="158"/>
      <c r="G358" s="159"/>
      <c r="H358" s="438">
        <f t="shared" si="167"/>
        <v>0</v>
      </c>
      <c r="I358" s="160"/>
      <c r="J358" s="161"/>
      <c r="K358" s="162">
        <f t="array" ref="K358">IF(ISERROR(G358/L358),"",G358/L358)</f>
        <v>0</v>
      </c>
      <c r="L358" s="160">
        <v>4</v>
      </c>
      <c r="M358" s="140">
        <f t="shared" si="168"/>
        <v>0</v>
      </c>
      <c r="N358" s="161"/>
      <c r="O358" s="430"/>
      <c r="P358" s="430"/>
      <c r="Q358" s="430"/>
      <c r="R358" s="430"/>
      <c r="S358" s="430"/>
      <c r="T358" s="430"/>
      <c r="U358" s="430"/>
      <c r="V358" s="163"/>
      <c r="W358" s="164"/>
      <c r="X358" s="163"/>
      <c r="Y358" s="163"/>
      <c r="Z358" s="163"/>
      <c r="AA358" s="163"/>
    </row>
    <row r="359" spans="1:27" ht="20.100000000000001" hidden="1" customHeight="1">
      <c r="A359" s="165">
        <v>200343</v>
      </c>
      <c r="B359" s="175" t="s">
        <v>205</v>
      </c>
      <c r="C359" s="429" t="s">
        <v>186</v>
      </c>
      <c r="D359" s="139">
        <v>4.8</v>
      </c>
      <c r="E359" s="139"/>
      <c r="F359" s="158"/>
      <c r="G359" s="159"/>
      <c r="H359" s="438">
        <f t="shared" si="167"/>
        <v>0</v>
      </c>
      <c r="I359" s="160"/>
      <c r="J359" s="161"/>
      <c r="K359" s="162">
        <f t="array" ref="K359">IF(ISERROR(G359/L359),"",G359/L359)</f>
        <v>0</v>
      </c>
      <c r="L359" s="160">
        <v>4</v>
      </c>
      <c r="M359" s="140">
        <f t="shared" si="168"/>
        <v>0</v>
      </c>
      <c r="N359" s="161"/>
      <c r="O359" s="430"/>
      <c r="P359" s="430"/>
      <c r="Q359" s="430"/>
      <c r="R359" s="430"/>
      <c r="S359" s="430"/>
      <c r="T359" s="430"/>
      <c r="U359" s="430"/>
      <c r="V359" s="163"/>
      <c r="W359" s="164"/>
      <c r="X359" s="163"/>
      <c r="Y359" s="163"/>
      <c r="Z359" s="163"/>
      <c r="AA359" s="163"/>
    </row>
    <row r="360" spans="1:27" ht="20.100000000000001" hidden="1" customHeight="1">
      <c r="A360" s="165">
        <v>200344</v>
      </c>
      <c r="B360" s="175" t="s">
        <v>205</v>
      </c>
      <c r="C360" s="429" t="s">
        <v>206</v>
      </c>
      <c r="D360" s="139">
        <v>4.8</v>
      </c>
      <c r="E360" s="139"/>
      <c r="F360" s="158"/>
      <c r="G360" s="159"/>
      <c r="H360" s="438">
        <f t="shared" si="167"/>
        <v>0</v>
      </c>
      <c r="I360" s="160"/>
      <c r="J360" s="161"/>
      <c r="K360" s="162">
        <f t="array" ref="K360">IF(ISERROR(G360/L360),"",G360/L360)</f>
        <v>0</v>
      </c>
      <c r="L360" s="160">
        <v>4</v>
      </c>
      <c r="M360" s="140">
        <f t="shared" si="168"/>
        <v>0</v>
      </c>
      <c r="N360" s="161"/>
      <c r="O360" s="430"/>
      <c r="P360" s="430"/>
      <c r="Q360" s="430"/>
      <c r="R360" s="430"/>
      <c r="S360" s="430"/>
      <c r="T360" s="430"/>
      <c r="U360" s="430"/>
      <c r="V360" s="163"/>
      <c r="W360" s="164"/>
      <c r="X360" s="163"/>
      <c r="Y360" s="163"/>
      <c r="Z360" s="163"/>
      <c r="AA360" s="163"/>
    </row>
    <row r="361" spans="1:27" ht="20.100000000000001" hidden="1" customHeight="1">
      <c r="A361" s="157">
        <v>200105</v>
      </c>
      <c r="B361" s="175" t="s">
        <v>207</v>
      </c>
      <c r="C361" s="157" t="s">
        <v>197</v>
      </c>
      <c r="D361" s="139">
        <v>4.99</v>
      </c>
      <c r="E361" s="139"/>
      <c r="F361" s="158"/>
      <c r="G361" s="159"/>
      <c r="H361" s="438">
        <f t="shared" si="167"/>
        <v>0</v>
      </c>
      <c r="I361" s="160"/>
      <c r="J361" s="161" t="str">
        <f t="array" ref="J361">IF(ISERROR(G361/I361),"",G361/I361)</f>
        <v/>
      </c>
      <c r="K361" s="162">
        <f t="array" ref="K361">IF(ISERROR(G361/L361),"",G361/L361)</f>
        <v>0</v>
      </c>
      <c r="L361" s="160">
        <v>23.5</v>
      </c>
      <c r="M361" s="140">
        <f t="shared" si="168"/>
        <v>0</v>
      </c>
      <c r="N361" s="161">
        <f t="shared" ref="N361:N362" si="175">SUM(O361:U361)</f>
        <v>0</v>
      </c>
      <c r="O361" s="430"/>
      <c r="P361" s="430"/>
      <c r="Q361" s="430"/>
      <c r="R361" s="430"/>
      <c r="S361" s="430"/>
      <c r="T361" s="430"/>
      <c r="U361" s="430"/>
      <c r="V361" s="163">
        <f t="shared" ref="V361:V362" si="176">SUM(X361:AA361)</f>
        <v>0</v>
      </c>
      <c r="W361" s="164" t="str">
        <f t="shared" ref="W361:W362" si="177">IF(ISERROR(V361/G361),"",V361/G361)</f>
        <v/>
      </c>
      <c r="X361" s="163"/>
      <c r="Y361" s="163"/>
      <c r="Z361" s="163"/>
      <c r="AA361" s="163"/>
    </row>
    <row r="362" spans="1:27" ht="20.100000000000001" hidden="1" customHeight="1">
      <c r="A362" s="157">
        <v>200106</v>
      </c>
      <c r="B362" s="175" t="s">
        <v>207</v>
      </c>
      <c r="C362" s="157" t="s">
        <v>196</v>
      </c>
      <c r="D362" s="139">
        <v>4.99</v>
      </c>
      <c r="E362" s="139"/>
      <c r="F362" s="176"/>
      <c r="G362" s="159"/>
      <c r="H362" s="438">
        <f t="shared" si="167"/>
        <v>0</v>
      </c>
      <c r="I362" s="160"/>
      <c r="J362" s="161" t="str">
        <f t="array" ref="J362">IF(ISERROR(G362/I362),"",G362/I362)</f>
        <v/>
      </c>
      <c r="K362" s="162">
        <f t="array" ref="K362">IF(ISERROR(G362/L362),"",G362/L362)</f>
        <v>0</v>
      </c>
      <c r="L362" s="160">
        <v>23.5</v>
      </c>
      <c r="M362" s="140">
        <f t="shared" si="168"/>
        <v>0</v>
      </c>
      <c r="N362" s="161">
        <f t="shared" si="175"/>
        <v>0</v>
      </c>
      <c r="O362" s="430"/>
      <c r="P362" s="430"/>
      <c r="Q362" s="430"/>
      <c r="R362" s="430"/>
      <c r="S362" s="430"/>
      <c r="T362" s="430"/>
      <c r="U362" s="430"/>
      <c r="V362" s="163">
        <f t="shared" si="176"/>
        <v>0</v>
      </c>
      <c r="W362" s="164" t="str">
        <f t="shared" si="177"/>
        <v/>
      </c>
      <c r="X362" s="163"/>
      <c r="Y362" s="163"/>
      <c r="Z362" s="163"/>
      <c r="AA362" s="163"/>
    </row>
    <row r="363" spans="1:27" ht="20.100000000000001" hidden="1" customHeight="1">
      <c r="A363" s="465" t="s">
        <v>208</v>
      </c>
      <c r="B363" s="466"/>
      <c r="C363" s="436" t="s">
        <v>209</v>
      </c>
      <c r="D363" s="177"/>
      <c r="E363" s="177"/>
      <c r="F363" s="178"/>
      <c r="G363" s="179">
        <f>SUM(G344:G362)</f>
        <v>0</v>
      </c>
      <c r="H363" s="180">
        <f>SUM(H344:H362)</f>
        <v>0</v>
      </c>
      <c r="I363" s="180">
        <f>SUM(I344:I362)</f>
        <v>0</v>
      </c>
      <c r="J363" s="161" t="str">
        <f t="array" ref="J363">IF(ISERROR(G363/I363),"",G363/I363)</f>
        <v/>
      </c>
      <c r="K363" s="180">
        <f>SUM(K344:K362)</f>
        <v>0</v>
      </c>
      <c r="L363" s="181"/>
      <c r="M363" s="185">
        <f t="shared" ref="M363:AA363" si="178">SUM(M344:M362)</f>
        <v>0</v>
      </c>
      <c r="N363" s="180">
        <f t="shared" si="178"/>
        <v>0</v>
      </c>
      <c r="O363" s="182">
        <f t="shared" si="178"/>
        <v>0</v>
      </c>
      <c r="P363" s="182">
        <f t="shared" si="178"/>
        <v>0</v>
      </c>
      <c r="Q363" s="182">
        <f t="shared" si="178"/>
        <v>0</v>
      </c>
      <c r="R363" s="182">
        <f t="shared" si="178"/>
        <v>0</v>
      </c>
      <c r="S363" s="182">
        <f t="shared" si="178"/>
        <v>0</v>
      </c>
      <c r="T363" s="182">
        <f t="shared" si="178"/>
        <v>0</v>
      </c>
      <c r="U363" s="182">
        <f t="shared" si="178"/>
        <v>0</v>
      </c>
      <c r="V363" s="183">
        <f t="shared" si="178"/>
        <v>0</v>
      </c>
      <c r="W363" s="164">
        <f t="shared" si="178"/>
        <v>0</v>
      </c>
      <c r="X363" s="183">
        <f t="shared" si="178"/>
        <v>0</v>
      </c>
      <c r="Y363" s="183">
        <f t="shared" si="178"/>
        <v>0</v>
      </c>
      <c r="Z363" s="183">
        <f t="shared" si="178"/>
        <v>0</v>
      </c>
      <c r="AA363" s="183">
        <f t="shared" si="178"/>
        <v>0</v>
      </c>
    </row>
    <row r="364" spans="1:27" ht="20.100000000000001" hidden="1" customHeight="1">
      <c r="A364" s="184">
        <v>200011</v>
      </c>
      <c r="B364" s="431" t="s">
        <v>213</v>
      </c>
      <c r="C364" s="157" t="s">
        <v>206</v>
      </c>
      <c r="D364" s="139">
        <v>5.03</v>
      </c>
      <c r="E364" s="139"/>
      <c r="F364" s="158"/>
      <c r="G364" s="159"/>
      <c r="H364" s="438">
        <f t="shared" ref="H364:H420" si="179">D364*G364</f>
        <v>0</v>
      </c>
      <c r="I364" s="160"/>
      <c r="J364" s="161" t="str">
        <f t="array" ref="J364">IF(ISERROR(G364/I364),"",G364/I364)</f>
        <v/>
      </c>
      <c r="K364" s="162">
        <f t="array" ref="K364">IF(ISERROR(G364/L364),"",G364/L364)</f>
        <v>0</v>
      </c>
      <c r="L364" s="160">
        <v>52</v>
      </c>
      <c r="M364" s="140">
        <f t="shared" ref="M364" si="180">IF(ISERROR(I364-K364),"",I364-K364)</f>
        <v>0</v>
      </c>
      <c r="N364" s="161">
        <f t="shared" ref="N364" si="181">SUM(O364:U364)</f>
        <v>0</v>
      </c>
      <c r="O364" s="433"/>
      <c r="P364" s="433"/>
      <c r="Q364" s="433"/>
      <c r="R364" s="433"/>
      <c r="S364" s="433"/>
      <c r="T364" s="433"/>
      <c r="U364" s="433"/>
      <c r="V364" s="163">
        <f t="shared" ref="V364" si="182">SUM(X364:AA364)</f>
        <v>0</v>
      </c>
      <c r="W364" s="164" t="str">
        <f t="shared" ref="W364" si="183">IF(ISERROR(V364/G364),"",V364/G364)</f>
        <v/>
      </c>
      <c r="X364" s="163"/>
      <c r="Y364" s="163"/>
      <c r="Z364" s="163"/>
      <c r="AA364" s="163"/>
    </row>
    <row r="365" spans="1:27" ht="20.100000000000001" hidden="1" customHeight="1">
      <c r="A365" s="184">
        <v>201402</v>
      </c>
      <c r="B365" s="431" t="s">
        <v>454</v>
      </c>
      <c r="C365" s="232" t="s">
        <v>456</v>
      </c>
      <c r="D365" s="139">
        <v>5.03</v>
      </c>
      <c r="E365" s="139"/>
      <c r="F365" s="158"/>
      <c r="G365" s="159"/>
      <c r="H365" s="438">
        <f t="shared" si="179"/>
        <v>0</v>
      </c>
      <c r="I365" s="160"/>
      <c r="J365" s="161"/>
      <c r="K365" s="162">
        <f t="array" ref="K365">IF(ISERROR(G365/L365),"",G365/L365)</f>
        <v>0</v>
      </c>
      <c r="L365" s="160">
        <v>52</v>
      </c>
      <c r="M365" s="140"/>
      <c r="N365" s="161"/>
      <c r="O365" s="433"/>
      <c r="P365" s="433"/>
      <c r="Q365" s="433"/>
      <c r="R365" s="433"/>
      <c r="S365" s="433"/>
      <c r="T365" s="433"/>
      <c r="U365" s="433"/>
      <c r="V365" s="163"/>
      <c r="W365" s="164"/>
      <c r="X365" s="163"/>
      <c r="Y365" s="163"/>
      <c r="Z365" s="163"/>
      <c r="AA365" s="163"/>
    </row>
    <row r="366" spans="1:27" ht="20.100000000000001" hidden="1" customHeight="1">
      <c r="A366" s="184">
        <v>200012</v>
      </c>
      <c r="B366" s="431" t="s">
        <v>213</v>
      </c>
      <c r="C366" s="157" t="s">
        <v>193</v>
      </c>
      <c r="D366" s="139">
        <v>5.03</v>
      </c>
      <c r="E366" s="139"/>
      <c r="F366" s="158"/>
      <c r="G366" s="159"/>
      <c r="H366" s="438">
        <f t="shared" si="179"/>
        <v>0</v>
      </c>
      <c r="I366" s="160"/>
      <c r="J366" s="161" t="str">
        <f t="array" ref="J366">IF(ISERROR(G366/I366),"",G366/I366)</f>
        <v/>
      </c>
      <c r="K366" s="162">
        <f t="array" ref="K366">IF(ISERROR(G366/L366),"",G366/L366)</f>
        <v>0</v>
      </c>
      <c r="L366" s="160">
        <v>52</v>
      </c>
      <c r="M366" s="140">
        <f t="shared" ref="M366:M401" si="184">IF(ISERROR(I366-K366),"",I366-K366)</f>
        <v>0</v>
      </c>
      <c r="N366" s="161">
        <f t="shared" ref="N366:N368" si="185">SUM(O366:U366)</f>
        <v>0</v>
      </c>
      <c r="O366" s="433"/>
      <c r="P366" s="433"/>
      <c r="Q366" s="433"/>
      <c r="R366" s="433"/>
      <c r="S366" s="433"/>
      <c r="T366" s="433"/>
      <c r="U366" s="433"/>
      <c r="V366" s="163">
        <f t="shared" ref="V366:V368" si="186">SUM(X366:AA366)</f>
        <v>0</v>
      </c>
      <c r="W366" s="164" t="str">
        <f t="shared" ref="W366:W368" si="187">IF(ISERROR(V366/G366),"",V366/G366)</f>
        <v/>
      </c>
      <c r="X366" s="163"/>
      <c r="Y366" s="163"/>
      <c r="Z366" s="163"/>
      <c r="AA366" s="163"/>
    </row>
    <row r="367" spans="1:27" ht="20.100000000000001" hidden="1" customHeight="1">
      <c r="A367" s="184">
        <v>200013</v>
      </c>
      <c r="B367" s="431" t="s">
        <v>213</v>
      </c>
      <c r="C367" s="157" t="s">
        <v>210</v>
      </c>
      <c r="D367" s="139">
        <v>5.03</v>
      </c>
      <c r="E367" s="139"/>
      <c r="F367" s="158"/>
      <c r="G367" s="159"/>
      <c r="H367" s="438">
        <f t="shared" si="179"/>
        <v>0</v>
      </c>
      <c r="I367" s="160"/>
      <c r="J367" s="161" t="str">
        <f t="array" ref="J367">IF(ISERROR(G367/I367),"",G367/I367)</f>
        <v/>
      </c>
      <c r="K367" s="162">
        <f t="array" ref="K367">IF(ISERROR(G367/L367),"",G367/L367)</f>
        <v>0</v>
      </c>
      <c r="L367" s="160">
        <v>52</v>
      </c>
      <c r="M367" s="140">
        <f t="shared" si="184"/>
        <v>0</v>
      </c>
      <c r="N367" s="161">
        <f t="shared" si="185"/>
        <v>0</v>
      </c>
      <c r="O367" s="433"/>
      <c r="P367" s="433"/>
      <c r="Q367" s="433"/>
      <c r="R367" s="433"/>
      <c r="S367" s="433"/>
      <c r="T367" s="433"/>
      <c r="U367" s="433"/>
      <c r="V367" s="163">
        <f t="shared" si="186"/>
        <v>0</v>
      </c>
      <c r="W367" s="164" t="str">
        <f t="shared" si="187"/>
        <v/>
      </c>
      <c r="X367" s="163"/>
      <c r="Y367" s="163"/>
      <c r="Z367" s="163"/>
      <c r="AA367" s="163"/>
    </row>
    <row r="368" spans="1:27" ht="20.100000000000001" hidden="1" customHeight="1">
      <c r="A368" s="184">
        <v>200016</v>
      </c>
      <c r="B368" s="431" t="s">
        <v>213</v>
      </c>
      <c r="C368" s="157" t="s">
        <v>214</v>
      </c>
      <c r="D368" s="139">
        <v>5.03</v>
      </c>
      <c r="E368" s="139"/>
      <c r="F368" s="158"/>
      <c r="G368" s="159"/>
      <c r="H368" s="438">
        <f t="shared" si="179"/>
        <v>0</v>
      </c>
      <c r="I368" s="160"/>
      <c r="J368" s="161" t="str">
        <f t="array" ref="J368">IF(ISERROR(G368/I368),"",G368/I368)</f>
        <v/>
      </c>
      <c r="K368" s="162">
        <f t="array" ref="K368">IF(ISERROR(G368/L368),"",G368/L368)</f>
        <v>0</v>
      </c>
      <c r="L368" s="160">
        <v>52</v>
      </c>
      <c r="M368" s="140">
        <f t="shared" si="184"/>
        <v>0</v>
      </c>
      <c r="N368" s="161">
        <f t="shared" si="185"/>
        <v>0</v>
      </c>
      <c r="O368" s="433"/>
      <c r="P368" s="433"/>
      <c r="Q368" s="433"/>
      <c r="R368" s="433"/>
      <c r="S368" s="433"/>
      <c r="T368" s="433"/>
      <c r="U368" s="433"/>
      <c r="V368" s="163">
        <f t="shared" si="186"/>
        <v>0</v>
      </c>
      <c r="W368" s="164" t="str">
        <f t="shared" si="187"/>
        <v/>
      </c>
      <c r="X368" s="163"/>
      <c r="Y368" s="163"/>
      <c r="Z368" s="163"/>
      <c r="AA368" s="163"/>
    </row>
    <row r="369" spans="1:27" ht="20.100000000000001" hidden="1" customHeight="1">
      <c r="A369" s="184">
        <v>201148</v>
      </c>
      <c r="B369" s="431" t="s">
        <v>440</v>
      </c>
      <c r="C369" s="232" t="s">
        <v>441</v>
      </c>
      <c r="D369" s="139"/>
      <c r="E369" s="139"/>
      <c r="F369" s="158"/>
      <c r="G369" s="159"/>
      <c r="H369" s="438">
        <f t="shared" si="179"/>
        <v>0</v>
      </c>
      <c r="I369" s="160"/>
      <c r="J369" s="161"/>
      <c r="K369" s="162">
        <f t="array" ref="K369">IF(ISERROR(G369/L369),"",G369/L369)</f>
        <v>0</v>
      </c>
      <c r="L369" s="160">
        <v>52</v>
      </c>
      <c r="M369" s="140">
        <f t="shared" si="184"/>
        <v>0</v>
      </c>
      <c r="N369" s="161"/>
      <c r="O369" s="433"/>
      <c r="P369" s="433"/>
      <c r="Q369" s="433"/>
      <c r="R369" s="433"/>
      <c r="S369" s="433"/>
      <c r="T369" s="433"/>
      <c r="U369" s="433"/>
      <c r="V369" s="163"/>
      <c r="W369" s="164"/>
      <c r="X369" s="163"/>
      <c r="Y369" s="163"/>
      <c r="Z369" s="163"/>
      <c r="AA369" s="163"/>
    </row>
    <row r="370" spans="1:27" ht="20.100000000000001" hidden="1" customHeight="1">
      <c r="A370" s="184">
        <v>201149</v>
      </c>
      <c r="B370" s="431" t="s">
        <v>440</v>
      </c>
      <c r="C370" s="232" t="s">
        <v>442</v>
      </c>
      <c r="D370" s="139"/>
      <c r="E370" s="139"/>
      <c r="F370" s="158"/>
      <c r="G370" s="159"/>
      <c r="H370" s="438">
        <f t="shared" si="179"/>
        <v>0</v>
      </c>
      <c r="I370" s="160"/>
      <c r="J370" s="161"/>
      <c r="K370" s="162">
        <f t="array" ref="K370">IF(ISERROR(G370/L370),"",G370/L370)</f>
        <v>0</v>
      </c>
      <c r="L370" s="160">
        <v>52</v>
      </c>
      <c r="M370" s="140">
        <f t="shared" si="184"/>
        <v>0</v>
      </c>
      <c r="N370" s="161"/>
      <c r="O370" s="433"/>
      <c r="P370" s="433"/>
      <c r="Q370" s="433"/>
      <c r="R370" s="433"/>
      <c r="S370" s="433"/>
      <c r="T370" s="433"/>
      <c r="U370" s="433"/>
      <c r="V370" s="163"/>
      <c r="W370" s="164"/>
      <c r="X370" s="163"/>
      <c r="Y370" s="163"/>
      <c r="Z370" s="163"/>
      <c r="AA370" s="163"/>
    </row>
    <row r="371" spans="1:27" ht="20.100000000000001" hidden="1" customHeight="1">
      <c r="A371" s="184">
        <v>201150</v>
      </c>
      <c r="B371" s="431" t="s">
        <v>440</v>
      </c>
      <c r="C371" s="232" t="s">
        <v>61</v>
      </c>
      <c r="D371" s="139"/>
      <c r="E371" s="139"/>
      <c r="F371" s="158"/>
      <c r="G371" s="159"/>
      <c r="H371" s="438">
        <f t="shared" si="179"/>
        <v>0</v>
      </c>
      <c r="I371" s="160"/>
      <c r="J371" s="161"/>
      <c r="K371" s="162">
        <f t="array" ref="K371">IF(ISERROR(G371/L371),"",G371/L371)</f>
        <v>0</v>
      </c>
      <c r="L371" s="160">
        <v>52</v>
      </c>
      <c r="M371" s="140">
        <f t="shared" si="184"/>
        <v>0</v>
      </c>
      <c r="N371" s="161"/>
      <c r="O371" s="433"/>
      <c r="P371" s="433"/>
      <c r="Q371" s="433"/>
      <c r="R371" s="433"/>
      <c r="S371" s="433"/>
      <c r="T371" s="433"/>
      <c r="U371" s="433"/>
      <c r="V371" s="163"/>
      <c r="W371" s="164"/>
      <c r="X371" s="163"/>
      <c r="Y371" s="163"/>
      <c r="Z371" s="163"/>
      <c r="AA371" s="163"/>
    </row>
    <row r="372" spans="1:27" ht="20.100000000000001" hidden="1" customHeight="1">
      <c r="A372" s="184">
        <v>200668</v>
      </c>
      <c r="B372" s="431" t="s">
        <v>215</v>
      </c>
      <c r="C372" s="157" t="s">
        <v>186</v>
      </c>
      <c r="D372" s="139">
        <v>5.08</v>
      </c>
      <c r="E372" s="139"/>
      <c r="F372" s="158"/>
      <c r="G372" s="159"/>
      <c r="H372" s="438">
        <f t="shared" si="179"/>
        <v>0</v>
      </c>
      <c r="I372" s="160"/>
      <c r="J372" s="161" t="str">
        <f t="array" ref="J372">IF(ISERROR(G372/I372),"",G372/I372)</f>
        <v/>
      </c>
      <c r="K372" s="162">
        <f t="array" ref="K372">IF(ISERROR(G372/L372),"",G372/L372)</f>
        <v>0</v>
      </c>
      <c r="L372" s="160">
        <v>21</v>
      </c>
      <c r="M372" s="140">
        <f t="shared" si="184"/>
        <v>0</v>
      </c>
      <c r="N372" s="161">
        <f t="shared" ref="N372:N387" si="188">SUM(O372:U372)</f>
        <v>0</v>
      </c>
      <c r="O372" s="433"/>
      <c r="P372" s="433"/>
      <c r="Q372" s="433"/>
      <c r="R372" s="433"/>
      <c r="S372" s="433"/>
      <c r="T372" s="433"/>
      <c r="U372" s="433"/>
      <c r="V372" s="163">
        <f t="shared" ref="V372:V383" si="189">SUM(X372:AA372)</f>
        <v>0</v>
      </c>
      <c r="W372" s="164" t="str">
        <f t="shared" ref="W372:W383" si="190">IF(ISERROR(V372/G372),"",V372/G372)</f>
        <v/>
      </c>
      <c r="X372" s="163"/>
      <c r="Y372" s="163"/>
      <c r="Z372" s="163"/>
      <c r="AA372" s="163"/>
    </row>
    <row r="373" spans="1:27" ht="20.100000000000001" hidden="1" customHeight="1">
      <c r="A373" s="184">
        <v>200667</v>
      </c>
      <c r="B373" s="431" t="s">
        <v>215</v>
      </c>
      <c r="C373" s="157" t="s">
        <v>211</v>
      </c>
      <c r="D373" s="139">
        <v>5.08</v>
      </c>
      <c r="E373" s="139"/>
      <c r="F373" s="158"/>
      <c r="G373" s="159"/>
      <c r="H373" s="438">
        <f t="shared" si="179"/>
        <v>0</v>
      </c>
      <c r="I373" s="160"/>
      <c r="J373" s="161" t="str">
        <f t="array" ref="J373">IF(ISERROR(G373/I373),"",G373/I373)</f>
        <v/>
      </c>
      <c r="K373" s="162">
        <f t="array" ref="K373">IF(ISERROR(G373/L373),"",G373/L373)</f>
        <v>0</v>
      </c>
      <c r="L373" s="160">
        <v>21</v>
      </c>
      <c r="M373" s="140">
        <f t="shared" si="184"/>
        <v>0</v>
      </c>
      <c r="N373" s="161">
        <f t="shared" si="188"/>
        <v>0</v>
      </c>
      <c r="O373" s="433"/>
      <c r="P373" s="433"/>
      <c r="Q373" s="433"/>
      <c r="R373" s="433"/>
      <c r="S373" s="433"/>
      <c r="T373" s="433"/>
      <c r="U373" s="433"/>
      <c r="V373" s="163">
        <f t="shared" si="189"/>
        <v>0</v>
      </c>
      <c r="W373" s="164" t="str">
        <f t="shared" si="190"/>
        <v/>
      </c>
      <c r="X373" s="163"/>
      <c r="Y373" s="163"/>
      <c r="Z373" s="163"/>
      <c r="AA373" s="163"/>
    </row>
    <row r="374" spans="1:27" ht="20.100000000000001" hidden="1" customHeight="1">
      <c r="A374" s="184">
        <v>200666</v>
      </c>
      <c r="B374" s="431" t="s">
        <v>215</v>
      </c>
      <c r="C374" s="157" t="s">
        <v>212</v>
      </c>
      <c r="D374" s="139">
        <v>5.08</v>
      </c>
      <c r="E374" s="139"/>
      <c r="F374" s="158"/>
      <c r="G374" s="159"/>
      <c r="H374" s="438">
        <f t="shared" si="179"/>
        <v>0</v>
      </c>
      <c r="I374" s="160"/>
      <c r="J374" s="161" t="str">
        <f t="array" ref="J374">IF(ISERROR(G374/I374),"",G374/I374)</f>
        <v/>
      </c>
      <c r="K374" s="162">
        <f t="array" ref="K374">IF(ISERROR(G374/L374),"",G374/L374)</f>
        <v>0</v>
      </c>
      <c r="L374" s="160">
        <v>21</v>
      </c>
      <c r="M374" s="140">
        <f t="shared" si="184"/>
        <v>0</v>
      </c>
      <c r="N374" s="161">
        <f t="shared" si="188"/>
        <v>0</v>
      </c>
      <c r="O374" s="433"/>
      <c r="P374" s="433"/>
      <c r="Q374" s="433"/>
      <c r="R374" s="433"/>
      <c r="S374" s="433"/>
      <c r="T374" s="433"/>
      <c r="U374" s="433"/>
      <c r="V374" s="163">
        <f t="shared" si="189"/>
        <v>0</v>
      </c>
      <c r="W374" s="164" t="str">
        <f t="shared" si="190"/>
        <v/>
      </c>
      <c r="X374" s="163"/>
      <c r="Y374" s="163"/>
      <c r="Z374" s="163"/>
      <c r="AA374" s="163"/>
    </row>
    <row r="375" spans="1:27" ht="20.100000000000001" hidden="1" customHeight="1">
      <c r="A375" s="184">
        <v>200662</v>
      </c>
      <c r="B375" s="431" t="s">
        <v>215</v>
      </c>
      <c r="C375" s="157" t="s">
        <v>193</v>
      </c>
      <c r="D375" s="139">
        <v>5.08</v>
      </c>
      <c r="E375" s="139"/>
      <c r="F375" s="158"/>
      <c r="G375" s="159"/>
      <c r="H375" s="438">
        <f t="shared" si="179"/>
        <v>0</v>
      </c>
      <c r="I375" s="160"/>
      <c r="J375" s="161" t="str">
        <f t="array" ref="J375">IF(ISERROR(G375/I375),"",G375/I375)</f>
        <v/>
      </c>
      <c r="K375" s="162">
        <f t="array" ref="K375">IF(ISERROR(G375/L375),"",G375/L375)</f>
        <v>0</v>
      </c>
      <c r="L375" s="160">
        <v>21</v>
      </c>
      <c r="M375" s="140">
        <f t="shared" si="184"/>
        <v>0</v>
      </c>
      <c r="N375" s="161">
        <f t="shared" si="188"/>
        <v>0</v>
      </c>
      <c r="O375" s="433"/>
      <c r="P375" s="433"/>
      <c r="Q375" s="433"/>
      <c r="R375" s="433"/>
      <c r="S375" s="433"/>
      <c r="T375" s="433"/>
      <c r="U375" s="433"/>
      <c r="V375" s="163">
        <f t="shared" si="189"/>
        <v>0</v>
      </c>
      <c r="W375" s="164" t="str">
        <f t="shared" si="190"/>
        <v/>
      </c>
      <c r="X375" s="163"/>
      <c r="Y375" s="163"/>
      <c r="Z375" s="163"/>
      <c r="AA375" s="163"/>
    </row>
    <row r="376" spans="1:27" ht="20.100000000000001" hidden="1" customHeight="1">
      <c r="A376" s="184">
        <v>200661</v>
      </c>
      <c r="B376" s="431" t="s">
        <v>215</v>
      </c>
      <c r="C376" s="157" t="s">
        <v>210</v>
      </c>
      <c r="D376" s="139">
        <v>5.08</v>
      </c>
      <c r="E376" s="139"/>
      <c r="F376" s="158"/>
      <c r="G376" s="159"/>
      <c r="H376" s="438">
        <f t="shared" si="179"/>
        <v>0</v>
      </c>
      <c r="I376" s="160"/>
      <c r="J376" s="161" t="str">
        <f t="array" ref="J376">IF(ISERROR(G376/I376),"",G376/I376)</f>
        <v/>
      </c>
      <c r="K376" s="162">
        <f t="array" ref="K376">IF(ISERROR(G376/L376),"",G376/L376)</f>
        <v>0</v>
      </c>
      <c r="L376" s="160">
        <v>21</v>
      </c>
      <c r="M376" s="140">
        <f t="shared" si="184"/>
        <v>0</v>
      </c>
      <c r="N376" s="161">
        <f t="shared" si="188"/>
        <v>0</v>
      </c>
      <c r="O376" s="433"/>
      <c r="P376" s="433"/>
      <c r="Q376" s="433"/>
      <c r="R376" s="433"/>
      <c r="S376" s="433"/>
      <c r="T376" s="433"/>
      <c r="U376" s="433"/>
      <c r="V376" s="163">
        <f t="shared" si="189"/>
        <v>0</v>
      </c>
      <c r="W376" s="164" t="str">
        <f t="shared" si="190"/>
        <v/>
      </c>
      <c r="X376" s="163"/>
      <c r="Y376" s="163"/>
      <c r="Z376" s="163"/>
      <c r="AA376" s="163"/>
    </row>
    <row r="377" spans="1:27" ht="20.100000000000001" hidden="1" customHeight="1">
      <c r="A377" s="184">
        <v>200663</v>
      </c>
      <c r="B377" s="431" t="s">
        <v>215</v>
      </c>
      <c r="C377" s="157" t="s">
        <v>206</v>
      </c>
      <c r="D377" s="139">
        <v>5.08</v>
      </c>
      <c r="E377" s="139"/>
      <c r="F377" s="158"/>
      <c r="G377" s="159"/>
      <c r="H377" s="438">
        <f t="shared" si="179"/>
        <v>0</v>
      </c>
      <c r="I377" s="160"/>
      <c r="J377" s="161" t="str">
        <f t="array" ref="J377">IF(ISERROR(G377/I377),"",G377/I377)</f>
        <v/>
      </c>
      <c r="K377" s="162">
        <f t="array" ref="K377">IF(ISERROR(G377/L377),"",G377/L377)</f>
        <v>0</v>
      </c>
      <c r="L377" s="160">
        <v>21</v>
      </c>
      <c r="M377" s="140">
        <f t="shared" si="184"/>
        <v>0</v>
      </c>
      <c r="N377" s="161">
        <f t="shared" si="188"/>
        <v>0</v>
      </c>
      <c r="O377" s="430"/>
      <c r="P377" s="430"/>
      <c r="Q377" s="430"/>
      <c r="R377" s="430"/>
      <c r="S377" s="430"/>
      <c r="T377" s="430"/>
      <c r="U377" s="430"/>
      <c r="V377" s="163">
        <f t="shared" si="189"/>
        <v>0</v>
      </c>
      <c r="W377" s="164" t="str">
        <f t="shared" si="190"/>
        <v/>
      </c>
      <c r="X377" s="163"/>
      <c r="Y377" s="163"/>
      <c r="Z377" s="163"/>
      <c r="AA377" s="163"/>
    </row>
    <row r="378" spans="1:27" ht="20.100000000000001" hidden="1" customHeight="1">
      <c r="A378" s="184">
        <v>200665</v>
      </c>
      <c r="B378" s="431" t="s">
        <v>215</v>
      </c>
      <c r="C378" s="157" t="s">
        <v>194</v>
      </c>
      <c r="D378" s="139">
        <v>5.08</v>
      </c>
      <c r="E378" s="139"/>
      <c r="F378" s="158"/>
      <c r="G378" s="159"/>
      <c r="H378" s="438">
        <f t="shared" si="179"/>
        <v>0</v>
      </c>
      <c r="I378" s="160"/>
      <c r="J378" s="161" t="str">
        <f t="array" ref="J378">IF(ISERROR(G378/I378),"",G378/I378)</f>
        <v/>
      </c>
      <c r="K378" s="162">
        <f t="array" ref="K378">IF(ISERROR(G378/L378),"",G378/L378)</f>
        <v>0</v>
      </c>
      <c r="L378" s="160">
        <v>21</v>
      </c>
      <c r="M378" s="140">
        <f t="shared" si="184"/>
        <v>0</v>
      </c>
      <c r="N378" s="161">
        <f t="shared" si="188"/>
        <v>0</v>
      </c>
      <c r="O378" s="433"/>
      <c r="P378" s="433"/>
      <c r="Q378" s="433"/>
      <c r="R378" s="433"/>
      <c r="S378" s="433"/>
      <c r="T378" s="433"/>
      <c r="U378" s="433"/>
      <c r="V378" s="163">
        <f t="shared" si="189"/>
        <v>0</v>
      </c>
      <c r="W378" s="164" t="str">
        <f t="shared" si="190"/>
        <v/>
      </c>
      <c r="X378" s="163"/>
      <c r="Y378" s="163"/>
      <c r="Z378" s="163"/>
      <c r="AA378" s="163"/>
    </row>
    <row r="379" spans="1:27" ht="20.100000000000001" hidden="1" customHeight="1">
      <c r="A379" s="184">
        <v>200664</v>
      </c>
      <c r="B379" s="431" t="s">
        <v>215</v>
      </c>
      <c r="C379" s="157" t="s">
        <v>214</v>
      </c>
      <c r="D379" s="139">
        <v>5.08</v>
      </c>
      <c r="E379" s="139"/>
      <c r="F379" s="158"/>
      <c r="G379" s="159"/>
      <c r="H379" s="438">
        <f t="shared" si="179"/>
        <v>0</v>
      </c>
      <c r="I379" s="160"/>
      <c r="J379" s="161" t="str">
        <f t="array" ref="J379">IF(ISERROR(G379/I379),"",G379/I379)</f>
        <v/>
      </c>
      <c r="K379" s="162">
        <f t="array" ref="K379">IF(ISERROR(G379/L379),"",G379/L379)</f>
        <v>0</v>
      </c>
      <c r="L379" s="160">
        <v>21</v>
      </c>
      <c r="M379" s="140">
        <f t="shared" si="184"/>
        <v>0</v>
      </c>
      <c r="N379" s="161">
        <f t="shared" si="188"/>
        <v>0</v>
      </c>
      <c r="O379" s="430"/>
      <c r="P379" s="430"/>
      <c r="Q379" s="430"/>
      <c r="R379" s="430"/>
      <c r="S379" s="430"/>
      <c r="T379" s="430"/>
      <c r="U379" s="430"/>
      <c r="V379" s="163">
        <f t="shared" si="189"/>
        <v>0</v>
      </c>
      <c r="W379" s="164" t="str">
        <f t="shared" si="190"/>
        <v/>
      </c>
      <c r="X379" s="163"/>
      <c r="Y379" s="163"/>
      <c r="Z379" s="163"/>
      <c r="AA379" s="163"/>
    </row>
    <row r="380" spans="1:27" ht="20.100000000000001" hidden="1" customHeight="1">
      <c r="A380" s="184">
        <v>200027</v>
      </c>
      <c r="B380" s="431" t="s">
        <v>216</v>
      </c>
      <c r="C380" s="157" t="s">
        <v>201</v>
      </c>
      <c r="D380" s="139">
        <v>5.03</v>
      </c>
      <c r="E380" s="139"/>
      <c r="F380" s="158"/>
      <c r="G380" s="159"/>
      <c r="H380" s="438">
        <f t="shared" si="179"/>
        <v>0</v>
      </c>
      <c r="I380" s="160"/>
      <c r="J380" s="161" t="str">
        <f t="array" ref="J380">IF(ISERROR(G380/I380),"",G380/I380)</f>
        <v/>
      </c>
      <c r="K380" s="162">
        <f t="array" ref="K380">IF(ISERROR(G380/L380),"",G380/L380)</f>
        <v>0</v>
      </c>
      <c r="L380" s="160">
        <v>56</v>
      </c>
      <c r="M380" s="140">
        <f t="shared" si="184"/>
        <v>0</v>
      </c>
      <c r="N380" s="161">
        <f t="shared" si="188"/>
        <v>0</v>
      </c>
      <c r="O380" s="433"/>
      <c r="P380" s="433"/>
      <c r="Q380" s="433"/>
      <c r="R380" s="433"/>
      <c r="S380" s="433"/>
      <c r="T380" s="433"/>
      <c r="U380" s="433"/>
      <c r="V380" s="163">
        <f t="shared" si="189"/>
        <v>0</v>
      </c>
      <c r="W380" s="164" t="str">
        <f t="shared" si="190"/>
        <v/>
      </c>
      <c r="X380" s="163"/>
      <c r="Y380" s="163"/>
      <c r="Z380" s="163"/>
      <c r="AA380" s="163"/>
    </row>
    <row r="381" spans="1:27" ht="20.100000000000001" hidden="1" customHeight="1">
      <c r="A381" s="184">
        <v>200028</v>
      </c>
      <c r="B381" s="431" t="s">
        <v>216</v>
      </c>
      <c r="C381" s="157" t="s">
        <v>186</v>
      </c>
      <c r="D381" s="139">
        <v>5.03</v>
      </c>
      <c r="E381" s="139"/>
      <c r="F381" s="158"/>
      <c r="G381" s="159"/>
      <c r="H381" s="438">
        <f t="shared" si="179"/>
        <v>0</v>
      </c>
      <c r="I381" s="160"/>
      <c r="J381" s="161" t="str">
        <f t="array" ref="J381">IF(ISERROR(G381/I381),"",G381/I381)</f>
        <v/>
      </c>
      <c r="K381" s="162">
        <f t="array" ref="K381">IF(ISERROR(G381/L381),"",G381/L381)</f>
        <v>0</v>
      </c>
      <c r="L381" s="160">
        <v>56</v>
      </c>
      <c r="M381" s="140">
        <f t="shared" si="184"/>
        <v>0</v>
      </c>
      <c r="N381" s="161">
        <f t="shared" si="188"/>
        <v>0</v>
      </c>
      <c r="O381" s="433"/>
      <c r="P381" s="433"/>
      <c r="Q381" s="433"/>
      <c r="R381" s="433"/>
      <c r="S381" s="433"/>
      <c r="T381" s="433"/>
      <c r="U381" s="433"/>
      <c r="V381" s="163">
        <f t="shared" si="189"/>
        <v>0</v>
      </c>
      <c r="W381" s="164" t="str">
        <f t="shared" si="190"/>
        <v/>
      </c>
      <c r="X381" s="163"/>
      <c r="Y381" s="163"/>
      <c r="Z381" s="163"/>
      <c r="AA381" s="163"/>
    </row>
    <row r="382" spans="1:27" ht="20.100000000000001" hidden="1" customHeight="1">
      <c r="A382" s="184">
        <v>200029</v>
      </c>
      <c r="B382" s="431" t="s">
        <v>216</v>
      </c>
      <c r="C382" s="157" t="s">
        <v>202</v>
      </c>
      <c r="D382" s="139">
        <v>5.03</v>
      </c>
      <c r="E382" s="139"/>
      <c r="F382" s="158"/>
      <c r="G382" s="159"/>
      <c r="H382" s="438">
        <f t="shared" si="179"/>
        <v>0</v>
      </c>
      <c r="I382" s="160"/>
      <c r="J382" s="161" t="str">
        <f t="array" ref="J382">IF(ISERROR(G382/I382),"",G382/I382)</f>
        <v/>
      </c>
      <c r="K382" s="162">
        <f t="array" ref="K382">IF(ISERROR(G382/L382),"",G382/L382)</f>
        <v>0</v>
      </c>
      <c r="L382" s="160">
        <v>56</v>
      </c>
      <c r="M382" s="140">
        <f t="shared" si="184"/>
        <v>0</v>
      </c>
      <c r="N382" s="161">
        <f t="shared" si="188"/>
        <v>0</v>
      </c>
      <c r="O382" s="433"/>
      <c r="P382" s="433"/>
      <c r="Q382" s="433"/>
      <c r="R382" s="433"/>
      <c r="S382" s="433"/>
      <c r="T382" s="433"/>
      <c r="U382" s="433"/>
      <c r="V382" s="163">
        <f t="shared" si="189"/>
        <v>0</v>
      </c>
      <c r="W382" s="164" t="str">
        <f t="shared" si="190"/>
        <v/>
      </c>
      <c r="X382" s="163"/>
      <c r="Y382" s="163"/>
      <c r="Z382" s="163"/>
      <c r="AA382" s="163"/>
    </row>
    <row r="383" spans="1:27" ht="20.100000000000001" hidden="1" customHeight="1">
      <c r="A383" s="184">
        <v>200704</v>
      </c>
      <c r="B383" s="431" t="s">
        <v>216</v>
      </c>
      <c r="C383" s="157" t="s">
        <v>211</v>
      </c>
      <c r="D383" s="139">
        <v>5.03</v>
      </c>
      <c r="E383" s="139"/>
      <c r="F383" s="158"/>
      <c r="G383" s="159"/>
      <c r="H383" s="438">
        <f t="shared" si="179"/>
        <v>0</v>
      </c>
      <c r="I383" s="160"/>
      <c r="J383" s="161" t="str">
        <f t="array" ref="J383">IF(ISERROR(G383/I383),"",G383/I383)</f>
        <v/>
      </c>
      <c r="K383" s="162">
        <f t="array" ref="K383">IF(ISERROR(G383/L383),"",G383/L383)</f>
        <v>0</v>
      </c>
      <c r="L383" s="160">
        <v>56</v>
      </c>
      <c r="M383" s="140">
        <f t="shared" si="184"/>
        <v>0</v>
      </c>
      <c r="N383" s="161">
        <f t="shared" si="188"/>
        <v>0</v>
      </c>
      <c r="O383" s="433"/>
      <c r="P383" s="433"/>
      <c r="Q383" s="433"/>
      <c r="R383" s="433"/>
      <c r="S383" s="433"/>
      <c r="T383" s="433"/>
      <c r="U383" s="433"/>
      <c r="V383" s="163">
        <f t="shared" si="189"/>
        <v>0</v>
      </c>
      <c r="W383" s="164" t="str">
        <f t="shared" si="190"/>
        <v/>
      </c>
      <c r="X383" s="163"/>
      <c r="Y383" s="163"/>
      <c r="Z383" s="163"/>
      <c r="AA383" s="163"/>
    </row>
    <row r="384" spans="1:27" ht="20.100000000000001" hidden="1" customHeight="1">
      <c r="A384" s="184">
        <v>201286</v>
      </c>
      <c r="B384" s="431" t="s">
        <v>404</v>
      </c>
      <c r="C384" s="232" t="s">
        <v>405</v>
      </c>
      <c r="D384" s="139">
        <v>5.03</v>
      </c>
      <c r="E384" s="139"/>
      <c r="F384" s="158"/>
      <c r="G384" s="159"/>
      <c r="H384" s="438">
        <f t="shared" si="179"/>
        <v>0</v>
      </c>
      <c r="I384" s="160"/>
      <c r="J384" s="161"/>
      <c r="K384" s="162">
        <f t="array" ref="K384">IF(ISERROR(G384/L384),"",G384/L384)</f>
        <v>0</v>
      </c>
      <c r="L384" s="160">
        <v>54</v>
      </c>
      <c r="M384" s="140">
        <f t="shared" si="184"/>
        <v>0</v>
      </c>
      <c r="N384" s="161">
        <f t="shared" si="188"/>
        <v>0</v>
      </c>
      <c r="O384" s="433"/>
      <c r="P384" s="433"/>
      <c r="Q384" s="433"/>
      <c r="R384" s="433"/>
      <c r="S384" s="433"/>
      <c r="T384" s="433"/>
      <c r="U384" s="433"/>
      <c r="V384" s="163"/>
      <c r="W384" s="164"/>
      <c r="X384" s="163"/>
      <c r="Y384" s="163"/>
      <c r="Z384" s="163"/>
      <c r="AA384" s="163"/>
    </row>
    <row r="385" spans="1:27" ht="20.100000000000001" hidden="1" customHeight="1">
      <c r="A385" s="184">
        <v>201287</v>
      </c>
      <c r="B385" s="431" t="s">
        <v>404</v>
      </c>
      <c r="C385" s="232" t="s">
        <v>406</v>
      </c>
      <c r="D385" s="139">
        <v>5.03</v>
      </c>
      <c r="E385" s="139"/>
      <c r="F385" s="158"/>
      <c r="G385" s="159"/>
      <c r="H385" s="438">
        <f t="shared" si="179"/>
        <v>0</v>
      </c>
      <c r="I385" s="160"/>
      <c r="J385" s="161"/>
      <c r="K385" s="162">
        <f t="array" ref="K385">IF(ISERROR(G385/L385),"",G385/L385)</f>
        <v>0</v>
      </c>
      <c r="L385" s="160">
        <v>54</v>
      </c>
      <c r="M385" s="140">
        <f t="shared" si="184"/>
        <v>0</v>
      </c>
      <c r="N385" s="161">
        <f t="shared" si="188"/>
        <v>0</v>
      </c>
      <c r="O385" s="433"/>
      <c r="P385" s="433"/>
      <c r="Q385" s="433"/>
      <c r="R385" s="433"/>
      <c r="S385" s="433"/>
      <c r="T385" s="433"/>
      <c r="U385" s="433"/>
      <c r="V385" s="163"/>
      <c r="W385" s="164"/>
      <c r="X385" s="163"/>
      <c r="Y385" s="163"/>
      <c r="Z385" s="163"/>
      <c r="AA385" s="163"/>
    </row>
    <row r="386" spans="1:27" ht="20.100000000000001" hidden="1" customHeight="1">
      <c r="A386" s="184">
        <v>201288</v>
      </c>
      <c r="B386" s="431" t="s">
        <v>404</v>
      </c>
      <c r="C386" s="232" t="s">
        <v>411</v>
      </c>
      <c r="D386" s="139">
        <v>5.03</v>
      </c>
      <c r="E386" s="139"/>
      <c r="F386" s="158"/>
      <c r="G386" s="159"/>
      <c r="H386" s="438">
        <f t="shared" si="179"/>
        <v>0</v>
      </c>
      <c r="I386" s="160"/>
      <c r="J386" s="161"/>
      <c r="K386" s="162">
        <f t="array" ref="K386">IF(ISERROR(G386/L386),"",G386/L386)</f>
        <v>0</v>
      </c>
      <c r="L386" s="160">
        <v>54</v>
      </c>
      <c r="M386" s="140">
        <f t="shared" si="184"/>
        <v>0</v>
      </c>
      <c r="N386" s="161">
        <f t="shared" si="188"/>
        <v>0</v>
      </c>
      <c r="O386" s="433"/>
      <c r="P386" s="433"/>
      <c r="Q386" s="433"/>
      <c r="R386" s="433"/>
      <c r="S386" s="433"/>
      <c r="T386" s="433"/>
      <c r="U386" s="433"/>
      <c r="V386" s="163"/>
      <c r="W386" s="164"/>
      <c r="X386" s="163"/>
      <c r="Y386" s="163"/>
      <c r="Z386" s="163"/>
      <c r="AA386" s="163"/>
    </row>
    <row r="387" spans="1:27" ht="20.100000000000001" hidden="1" customHeight="1">
      <c r="A387" s="184">
        <v>201289</v>
      </c>
      <c r="B387" s="431" t="s">
        <v>404</v>
      </c>
      <c r="C387" s="232" t="s">
        <v>413</v>
      </c>
      <c r="D387" s="139">
        <v>5.03</v>
      </c>
      <c r="E387" s="139"/>
      <c r="F387" s="158"/>
      <c r="G387" s="159"/>
      <c r="H387" s="438">
        <f t="shared" si="179"/>
        <v>0</v>
      </c>
      <c r="I387" s="160"/>
      <c r="J387" s="161"/>
      <c r="K387" s="162">
        <f t="array" ref="K387">IF(ISERROR(G387/L387),"",G387/L387)</f>
        <v>0</v>
      </c>
      <c r="L387" s="160">
        <v>54</v>
      </c>
      <c r="M387" s="140">
        <f t="shared" si="184"/>
        <v>0</v>
      </c>
      <c r="N387" s="161">
        <f t="shared" si="188"/>
        <v>0</v>
      </c>
      <c r="O387" s="433"/>
      <c r="P387" s="433"/>
      <c r="Q387" s="433"/>
      <c r="R387" s="433"/>
      <c r="S387" s="433"/>
      <c r="T387" s="433"/>
      <c r="U387" s="433"/>
      <c r="V387" s="163"/>
      <c r="W387" s="164"/>
      <c r="X387" s="163"/>
      <c r="Y387" s="163"/>
      <c r="Z387" s="163"/>
      <c r="AA387" s="163"/>
    </row>
    <row r="388" spans="1:27" ht="20.100000000000001" hidden="1" customHeight="1">
      <c r="A388" s="184">
        <v>201077</v>
      </c>
      <c r="B388" s="431" t="s">
        <v>444</v>
      </c>
      <c r="C388" s="232" t="s">
        <v>384</v>
      </c>
      <c r="D388" s="139">
        <v>5.03</v>
      </c>
      <c r="E388" s="139"/>
      <c r="F388" s="158"/>
      <c r="G388" s="159"/>
      <c r="H388" s="438">
        <f t="shared" si="179"/>
        <v>0</v>
      </c>
      <c r="I388" s="160"/>
      <c r="J388" s="161"/>
      <c r="K388" s="162">
        <f t="array" ref="K388">IF(ISERROR(G388/L388),"",G388/L388)</f>
        <v>0</v>
      </c>
      <c r="L388" s="160">
        <v>4</v>
      </c>
      <c r="M388" s="140">
        <f t="shared" si="184"/>
        <v>0</v>
      </c>
      <c r="N388" s="161"/>
      <c r="O388" s="433"/>
      <c r="P388" s="433"/>
      <c r="Q388" s="433"/>
      <c r="R388" s="433"/>
      <c r="S388" s="433"/>
      <c r="T388" s="433"/>
      <c r="U388" s="433"/>
      <c r="V388" s="163"/>
      <c r="W388" s="164"/>
      <c r="X388" s="163"/>
      <c r="Y388" s="163"/>
      <c r="Z388" s="163"/>
      <c r="AA388" s="163"/>
    </row>
    <row r="389" spans="1:27" ht="20.100000000000001" hidden="1" customHeight="1">
      <c r="A389" s="184">
        <v>201078</v>
      </c>
      <c r="B389" s="431" t="s">
        <v>444</v>
      </c>
      <c r="C389" s="232" t="s">
        <v>385</v>
      </c>
      <c r="D389" s="139">
        <v>5.03</v>
      </c>
      <c r="E389" s="139"/>
      <c r="F389" s="158"/>
      <c r="G389" s="159"/>
      <c r="H389" s="438">
        <f t="shared" si="179"/>
        <v>0</v>
      </c>
      <c r="I389" s="160"/>
      <c r="J389" s="161"/>
      <c r="K389" s="162">
        <f t="array" ref="K389">IF(ISERROR(G389/L389),"",G389/L389)</f>
        <v>0</v>
      </c>
      <c r="L389" s="160">
        <v>4</v>
      </c>
      <c r="M389" s="140">
        <f t="shared" si="184"/>
        <v>0</v>
      </c>
      <c r="N389" s="161"/>
      <c r="O389" s="433"/>
      <c r="P389" s="433"/>
      <c r="Q389" s="433"/>
      <c r="R389" s="433"/>
      <c r="S389" s="433"/>
      <c r="T389" s="433"/>
      <c r="U389" s="433"/>
      <c r="V389" s="163"/>
      <c r="W389" s="164"/>
      <c r="X389" s="163"/>
      <c r="Y389" s="163"/>
      <c r="Z389" s="163"/>
      <c r="AA389" s="163"/>
    </row>
    <row r="390" spans="1:27" ht="20.100000000000001" hidden="1" customHeight="1">
      <c r="A390" s="184">
        <v>201079</v>
      </c>
      <c r="B390" s="431" t="s">
        <v>444</v>
      </c>
      <c r="C390" s="232" t="s">
        <v>386</v>
      </c>
      <c r="D390" s="139">
        <v>5.03</v>
      </c>
      <c r="E390" s="139"/>
      <c r="F390" s="158"/>
      <c r="G390" s="159"/>
      <c r="H390" s="438">
        <f t="shared" si="179"/>
        <v>0</v>
      </c>
      <c r="I390" s="160"/>
      <c r="J390" s="161"/>
      <c r="K390" s="162">
        <f t="array" ref="K390">IF(ISERROR(G390/L390),"",G390/L390)</f>
        <v>0</v>
      </c>
      <c r="L390" s="160">
        <v>4</v>
      </c>
      <c r="M390" s="140">
        <f t="shared" si="184"/>
        <v>0</v>
      </c>
      <c r="N390" s="161"/>
      <c r="O390" s="433"/>
      <c r="P390" s="433"/>
      <c r="Q390" s="433"/>
      <c r="R390" s="433"/>
      <c r="S390" s="433"/>
      <c r="T390" s="433"/>
      <c r="U390" s="433"/>
      <c r="V390" s="163"/>
      <c r="W390" s="164"/>
      <c r="X390" s="163"/>
      <c r="Y390" s="163"/>
      <c r="Z390" s="163"/>
      <c r="AA390" s="163"/>
    </row>
    <row r="391" spans="1:27" ht="20.100000000000001" hidden="1" customHeight="1">
      <c r="A391" s="184">
        <v>201080</v>
      </c>
      <c r="B391" s="431" t="s">
        <v>444</v>
      </c>
      <c r="C391" s="232" t="s">
        <v>387</v>
      </c>
      <c r="D391" s="139">
        <v>5.03</v>
      </c>
      <c r="E391" s="139"/>
      <c r="F391" s="158"/>
      <c r="G391" s="159"/>
      <c r="H391" s="438">
        <f t="shared" si="179"/>
        <v>0</v>
      </c>
      <c r="I391" s="160"/>
      <c r="J391" s="161"/>
      <c r="K391" s="162">
        <f t="array" ref="K391">IF(ISERROR(G391/L391),"",G391/L391)</f>
        <v>0</v>
      </c>
      <c r="L391" s="160">
        <v>4</v>
      </c>
      <c r="M391" s="140">
        <f t="shared" si="184"/>
        <v>0</v>
      </c>
      <c r="N391" s="161"/>
      <c r="O391" s="433"/>
      <c r="P391" s="433"/>
      <c r="Q391" s="433"/>
      <c r="R391" s="433"/>
      <c r="S391" s="433"/>
      <c r="T391" s="433"/>
      <c r="U391" s="433"/>
      <c r="V391" s="163"/>
      <c r="W391" s="164"/>
      <c r="X391" s="163"/>
      <c r="Y391" s="163"/>
      <c r="Z391" s="163"/>
      <c r="AA391" s="163"/>
    </row>
    <row r="392" spans="1:27" ht="20.100000000000001" hidden="1" customHeight="1">
      <c r="A392" s="165">
        <v>200534</v>
      </c>
      <c r="B392" s="166" t="s">
        <v>217</v>
      </c>
      <c r="C392" s="157" t="s">
        <v>194</v>
      </c>
      <c r="D392" s="139">
        <v>5.03</v>
      </c>
      <c r="E392" s="139"/>
      <c r="F392" s="158"/>
      <c r="G392" s="159"/>
      <c r="H392" s="438">
        <f t="shared" si="179"/>
        <v>0</v>
      </c>
      <c r="I392" s="160"/>
      <c r="J392" s="161" t="str">
        <f t="array" ref="J392">IF(ISERROR(G392/I392),"",G392/I392)</f>
        <v/>
      </c>
      <c r="K392" s="162">
        <f t="array" ref="K392">IF(ISERROR(G392/L392),"",G392/L392)</f>
        <v>0</v>
      </c>
      <c r="L392" s="160">
        <v>40</v>
      </c>
      <c r="M392" s="140">
        <f t="shared" si="184"/>
        <v>0</v>
      </c>
      <c r="N392" s="161">
        <f t="shared" ref="N392:N401" si="191">SUM(O392:U392)</f>
        <v>0</v>
      </c>
      <c r="O392" s="430"/>
      <c r="P392" s="430"/>
      <c r="Q392" s="430"/>
      <c r="R392" s="430"/>
      <c r="S392" s="430"/>
      <c r="T392" s="430"/>
      <c r="U392" s="430"/>
      <c r="V392" s="163">
        <f t="shared" ref="V392:V401" si="192">SUM(X392:AA392)</f>
        <v>0</v>
      </c>
      <c r="W392" s="164" t="str">
        <f t="shared" ref="W392:W401" si="193">IF(ISERROR(V392/G392),"",V392/G392)</f>
        <v/>
      </c>
      <c r="X392" s="163"/>
      <c r="Y392" s="163"/>
      <c r="Z392" s="163"/>
      <c r="AA392" s="163"/>
    </row>
    <row r="393" spans="1:27" ht="20.100000000000001" hidden="1" customHeight="1">
      <c r="A393" s="165">
        <v>200535</v>
      </c>
      <c r="B393" s="166" t="s">
        <v>217</v>
      </c>
      <c r="C393" s="157" t="s">
        <v>193</v>
      </c>
      <c r="D393" s="139">
        <v>5.03</v>
      </c>
      <c r="E393" s="139"/>
      <c r="F393" s="158"/>
      <c r="G393" s="159"/>
      <c r="H393" s="438">
        <f t="shared" si="179"/>
        <v>0</v>
      </c>
      <c r="I393" s="160"/>
      <c r="J393" s="161" t="str">
        <f t="array" ref="J393">IF(ISERROR(G393/I393),"",G393/I393)</f>
        <v/>
      </c>
      <c r="K393" s="162">
        <f t="array" ref="K393">IF(ISERROR(G393/L393),"",G393/L393)</f>
        <v>0</v>
      </c>
      <c r="L393" s="160">
        <v>40</v>
      </c>
      <c r="M393" s="140">
        <f t="shared" si="184"/>
        <v>0</v>
      </c>
      <c r="N393" s="161">
        <f t="shared" si="191"/>
        <v>0</v>
      </c>
      <c r="O393" s="430"/>
      <c r="P393" s="430"/>
      <c r="Q393" s="430"/>
      <c r="R393" s="430"/>
      <c r="S393" s="430"/>
      <c r="T393" s="430"/>
      <c r="U393" s="430"/>
      <c r="V393" s="163">
        <f t="shared" si="192"/>
        <v>0</v>
      </c>
      <c r="W393" s="164" t="str">
        <f t="shared" si="193"/>
        <v/>
      </c>
      <c r="X393" s="163"/>
      <c r="Y393" s="163"/>
      <c r="Z393" s="163"/>
      <c r="AA393" s="163"/>
    </row>
    <row r="394" spans="1:27" ht="20.100000000000001" hidden="1" customHeight="1">
      <c r="A394" s="165">
        <v>200536</v>
      </c>
      <c r="B394" s="166" t="s">
        <v>217</v>
      </c>
      <c r="C394" s="157" t="s">
        <v>201</v>
      </c>
      <c r="D394" s="139">
        <v>5.03</v>
      </c>
      <c r="E394" s="139"/>
      <c r="F394" s="158"/>
      <c r="G394" s="159"/>
      <c r="H394" s="438">
        <f t="shared" si="179"/>
        <v>0</v>
      </c>
      <c r="I394" s="160"/>
      <c r="J394" s="161" t="str">
        <f t="array" ref="J394">IF(ISERROR(G394/I394),"",G394/I394)</f>
        <v/>
      </c>
      <c r="K394" s="162">
        <f t="array" ref="K394">IF(ISERROR(G394/L394),"",G394/L394)</f>
        <v>0</v>
      </c>
      <c r="L394" s="160">
        <v>40</v>
      </c>
      <c r="M394" s="140">
        <f t="shared" si="184"/>
        <v>0</v>
      </c>
      <c r="N394" s="161">
        <f t="shared" si="191"/>
        <v>0</v>
      </c>
      <c r="O394" s="430"/>
      <c r="P394" s="430"/>
      <c r="Q394" s="430"/>
      <c r="R394" s="430"/>
      <c r="S394" s="430"/>
      <c r="T394" s="430"/>
      <c r="U394" s="430"/>
      <c r="V394" s="163">
        <f t="shared" si="192"/>
        <v>0</v>
      </c>
      <c r="W394" s="164" t="str">
        <f t="shared" si="193"/>
        <v/>
      </c>
      <c r="X394" s="163"/>
      <c r="Y394" s="163"/>
      <c r="Z394" s="163"/>
      <c r="AA394" s="163"/>
    </row>
    <row r="395" spans="1:27" ht="20.100000000000001" hidden="1" customHeight="1">
      <c r="A395" s="165">
        <v>200437</v>
      </c>
      <c r="B395" s="166" t="s">
        <v>218</v>
      </c>
      <c r="C395" s="157" t="s">
        <v>219</v>
      </c>
      <c r="D395" s="139">
        <v>5.03</v>
      </c>
      <c r="E395" s="139"/>
      <c r="F395" s="158"/>
      <c r="G395" s="159"/>
      <c r="H395" s="438">
        <f t="shared" si="179"/>
        <v>0</v>
      </c>
      <c r="I395" s="160"/>
      <c r="J395" s="161" t="str">
        <f t="array" ref="J395">IF(ISERROR(G395/I395),"",G395/I395)</f>
        <v/>
      </c>
      <c r="K395" s="162">
        <f t="array" ref="K395">IF(ISERROR(G395/L395),"",G395/L395)</f>
        <v>0</v>
      </c>
      <c r="L395" s="160">
        <v>50</v>
      </c>
      <c r="M395" s="140">
        <f t="shared" si="184"/>
        <v>0</v>
      </c>
      <c r="N395" s="161">
        <f t="shared" si="191"/>
        <v>0</v>
      </c>
      <c r="O395" s="430"/>
      <c r="P395" s="430"/>
      <c r="Q395" s="430"/>
      <c r="R395" s="430"/>
      <c r="S395" s="430"/>
      <c r="T395" s="430"/>
      <c r="U395" s="430"/>
      <c r="V395" s="163">
        <f t="shared" si="192"/>
        <v>0</v>
      </c>
      <c r="W395" s="164" t="str">
        <f t="shared" si="193"/>
        <v/>
      </c>
      <c r="X395" s="163"/>
      <c r="Y395" s="163"/>
      <c r="Z395" s="163"/>
      <c r="AA395" s="163"/>
    </row>
    <row r="396" spans="1:27" ht="20.100000000000001" hidden="1" customHeight="1">
      <c r="A396" s="165">
        <v>200438</v>
      </c>
      <c r="B396" s="166" t="s">
        <v>218</v>
      </c>
      <c r="C396" s="157" t="s">
        <v>193</v>
      </c>
      <c r="D396" s="139">
        <v>5.03</v>
      </c>
      <c r="E396" s="139"/>
      <c r="F396" s="158"/>
      <c r="G396" s="159"/>
      <c r="H396" s="438">
        <f t="shared" si="179"/>
        <v>0</v>
      </c>
      <c r="I396" s="160"/>
      <c r="J396" s="161" t="str">
        <f t="array" ref="J396">IF(ISERROR(G396/I396),"",G396/I396)</f>
        <v/>
      </c>
      <c r="K396" s="162">
        <f t="array" ref="K396">IF(ISERROR(G396/L396),"",G396/L396)</f>
        <v>0</v>
      </c>
      <c r="L396" s="160">
        <v>50</v>
      </c>
      <c r="M396" s="140">
        <f t="shared" si="184"/>
        <v>0</v>
      </c>
      <c r="N396" s="161">
        <f t="shared" si="191"/>
        <v>0</v>
      </c>
      <c r="O396" s="430"/>
      <c r="P396" s="430"/>
      <c r="Q396" s="430"/>
      <c r="R396" s="430"/>
      <c r="S396" s="430"/>
      <c r="T396" s="430"/>
      <c r="U396" s="430"/>
      <c r="V396" s="163">
        <f t="shared" si="192"/>
        <v>0</v>
      </c>
      <c r="W396" s="164" t="str">
        <f t="shared" si="193"/>
        <v/>
      </c>
      <c r="X396" s="163"/>
      <c r="Y396" s="163"/>
      <c r="Z396" s="163"/>
      <c r="AA396" s="163"/>
    </row>
    <row r="397" spans="1:27" ht="20.100000000000001" hidden="1" customHeight="1">
      <c r="A397" s="165">
        <v>200439</v>
      </c>
      <c r="B397" s="166" t="s">
        <v>218</v>
      </c>
      <c r="C397" s="157" t="s">
        <v>194</v>
      </c>
      <c r="D397" s="139">
        <v>5.03</v>
      </c>
      <c r="E397" s="139"/>
      <c r="F397" s="158"/>
      <c r="G397" s="159"/>
      <c r="H397" s="438">
        <f t="shared" si="179"/>
        <v>0</v>
      </c>
      <c r="I397" s="160"/>
      <c r="J397" s="161" t="str">
        <f t="array" ref="J397">IF(ISERROR(G397/I397),"",G397/I397)</f>
        <v/>
      </c>
      <c r="K397" s="162">
        <f t="array" ref="K397">IF(ISERROR(G397/L397),"",G397/L397)</f>
        <v>0</v>
      </c>
      <c r="L397" s="160">
        <v>50</v>
      </c>
      <c r="M397" s="140">
        <f t="shared" si="184"/>
        <v>0</v>
      </c>
      <c r="N397" s="161">
        <f t="shared" si="191"/>
        <v>0</v>
      </c>
      <c r="O397" s="430"/>
      <c r="P397" s="430"/>
      <c r="Q397" s="430"/>
      <c r="R397" s="430"/>
      <c r="S397" s="430"/>
      <c r="T397" s="430"/>
      <c r="U397" s="430"/>
      <c r="V397" s="163">
        <f t="shared" si="192"/>
        <v>0</v>
      </c>
      <c r="W397" s="164" t="str">
        <f t="shared" si="193"/>
        <v/>
      </c>
      <c r="X397" s="163"/>
      <c r="Y397" s="163"/>
      <c r="Z397" s="163"/>
      <c r="AA397" s="163"/>
    </row>
    <row r="398" spans="1:27" ht="20.100000000000001" hidden="1" customHeight="1">
      <c r="A398" s="165">
        <v>200440</v>
      </c>
      <c r="B398" s="166" t="s">
        <v>218</v>
      </c>
      <c r="C398" s="157" t="s">
        <v>201</v>
      </c>
      <c r="D398" s="139">
        <v>5.03</v>
      </c>
      <c r="E398" s="139"/>
      <c r="F398" s="158"/>
      <c r="G398" s="159"/>
      <c r="H398" s="438">
        <f t="shared" si="179"/>
        <v>0</v>
      </c>
      <c r="I398" s="160"/>
      <c r="J398" s="161" t="str">
        <f t="array" ref="J398">IF(ISERROR(G398/I398),"",G398/I398)</f>
        <v/>
      </c>
      <c r="K398" s="162">
        <f t="array" ref="K398">IF(ISERROR(G398/L398),"",G398/L398)</f>
        <v>0</v>
      </c>
      <c r="L398" s="160">
        <v>50</v>
      </c>
      <c r="M398" s="140">
        <f t="shared" si="184"/>
        <v>0</v>
      </c>
      <c r="N398" s="161">
        <f t="shared" si="191"/>
        <v>0</v>
      </c>
      <c r="O398" s="430"/>
      <c r="P398" s="430"/>
      <c r="Q398" s="430"/>
      <c r="R398" s="430"/>
      <c r="S398" s="430"/>
      <c r="T398" s="430"/>
      <c r="U398" s="430"/>
      <c r="V398" s="163">
        <f t="shared" si="192"/>
        <v>0</v>
      </c>
      <c r="W398" s="164" t="str">
        <f t="shared" si="193"/>
        <v/>
      </c>
      <c r="X398" s="163"/>
      <c r="Y398" s="163"/>
      <c r="Z398" s="163"/>
      <c r="AA398" s="163"/>
    </row>
    <row r="399" spans="1:27" ht="20.100000000000001" hidden="1" customHeight="1">
      <c r="A399" s="165">
        <v>200051</v>
      </c>
      <c r="B399" s="166" t="s">
        <v>220</v>
      </c>
      <c r="C399" s="157" t="s">
        <v>206</v>
      </c>
      <c r="D399" s="139">
        <v>5.03</v>
      </c>
      <c r="E399" s="139"/>
      <c r="F399" s="158"/>
      <c r="G399" s="159"/>
      <c r="H399" s="438">
        <f t="shared" si="179"/>
        <v>0</v>
      </c>
      <c r="I399" s="160"/>
      <c r="J399" s="161" t="str">
        <f t="array" ref="J399">IF(ISERROR(G399/I399),"",G399/I399)</f>
        <v/>
      </c>
      <c r="K399" s="162">
        <f t="array" ref="K399">IF(ISERROR(G399/L399),"",G399/L399)</f>
        <v>0</v>
      </c>
      <c r="L399" s="160">
        <v>50</v>
      </c>
      <c r="M399" s="140">
        <f t="shared" si="184"/>
        <v>0</v>
      </c>
      <c r="N399" s="161">
        <f t="shared" si="191"/>
        <v>0</v>
      </c>
      <c r="O399" s="430"/>
      <c r="P399" s="430"/>
      <c r="Q399" s="430"/>
      <c r="R399" s="430"/>
      <c r="S399" s="430"/>
      <c r="T399" s="430"/>
      <c r="U399" s="430"/>
      <c r="V399" s="163">
        <f t="shared" si="192"/>
        <v>0</v>
      </c>
      <c r="W399" s="164" t="str">
        <f t="shared" si="193"/>
        <v/>
      </c>
      <c r="X399" s="163"/>
      <c r="Y399" s="163"/>
      <c r="Z399" s="163"/>
      <c r="AA399" s="163"/>
    </row>
    <row r="400" spans="1:27" ht="20.100000000000001" hidden="1" customHeight="1">
      <c r="A400" s="165">
        <v>200052</v>
      </c>
      <c r="B400" s="166" t="s">
        <v>220</v>
      </c>
      <c r="C400" s="157" t="s">
        <v>194</v>
      </c>
      <c r="D400" s="139">
        <v>5.03</v>
      </c>
      <c r="E400" s="139"/>
      <c r="F400" s="158"/>
      <c r="G400" s="159"/>
      <c r="H400" s="438">
        <f t="shared" si="179"/>
        <v>0</v>
      </c>
      <c r="I400" s="160"/>
      <c r="J400" s="161" t="str">
        <f t="array" ref="J400">IF(ISERROR(G400/I400),"",G400/I400)</f>
        <v/>
      </c>
      <c r="K400" s="162">
        <f t="array" ref="K400">IF(ISERROR(G400/L400),"",G400/L400)</f>
        <v>0</v>
      </c>
      <c r="L400" s="160">
        <v>50</v>
      </c>
      <c r="M400" s="140">
        <f t="shared" si="184"/>
        <v>0</v>
      </c>
      <c r="N400" s="161">
        <f t="shared" si="191"/>
        <v>0</v>
      </c>
      <c r="O400" s="430"/>
      <c r="P400" s="430"/>
      <c r="Q400" s="430"/>
      <c r="R400" s="430"/>
      <c r="S400" s="430"/>
      <c r="T400" s="430"/>
      <c r="U400" s="430"/>
      <c r="V400" s="163">
        <f t="shared" si="192"/>
        <v>0</v>
      </c>
      <c r="W400" s="164" t="str">
        <f t="shared" si="193"/>
        <v/>
      </c>
      <c r="X400" s="163"/>
      <c r="Y400" s="163"/>
      <c r="Z400" s="163"/>
      <c r="AA400" s="163"/>
    </row>
    <row r="401" spans="1:27" ht="20.100000000000001" hidden="1" customHeight="1">
      <c r="A401" s="165">
        <v>200054</v>
      </c>
      <c r="B401" s="166" t="s">
        <v>220</v>
      </c>
      <c r="C401" s="157" t="s">
        <v>214</v>
      </c>
      <c r="D401" s="139">
        <v>5.03</v>
      </c>
      <c r="E401" s="139"/>
      <c r="F401" s="158"/>
      <c r="G401" s="159"/>
      <c r="H401" s="438">
        <f t="shared" si="179"/>
        <v>0</v>
      </c>
      <c r="I401" s="160"/>
      <c r="J401" s="161" t="str">
        <f t="array" ref="J401">IF(ISERROR(G401/I401),"",G401/I401)</f>
        <v/>
      </c>
      <c r="K401" s="162">
        <f t="array" ref="K401">IF(ISERROR(G401/L401),"",G401/L401)</f>
        <v>0</v>
      </c>
      <c r="L401" s="160">
        <v>50</v>
      </c>
      <c r="M401" s="140">
        <f t="shared" si="184"/>
        <v>0</v>
      </c>
      <c r="N401" s="161">
        <f t="shared" si="191"/>
        <v>0</v>
      </c>
      <c r="O401" s="430"/>
      <c r="P401" s="430"/>
      <c r="Q401" s="430"/>
      <c r="R401" s="430"/>
      <c r="S401" s="430"/>
      <c r="T401" s="430"/>
      <c r="U401" s="430"/>
      <c r="V401" s="163">
        <f t="shared" si="192"/>
        <v>0</v>
      </c>
      <c r="W401" s="164" t="str">
        <f t="shared" si="193"/>
        <v/>
      </c>
      <c r="X401" s="163"/>
      <c r="Y401" s="163"/>
      <c r="Z401" s="163"/>
      <c r="AA401" s="163"/>
    </row>
    <row r="402" spans="1:27" ht="20.100000000000001" hidden="1" customHeight="1">
      <c r="A402" s="165">
        <v>201403</v>
      </c>
      <c r="B402" s="166" t="s">
        <v>458</v>
      </c>
      <c r="C402" s="232" t="s">
        <v>456</v>
      </c>
      <c r="D402" s="139">
        <v>50.3</v>
      </c>
      <c r="E402" s="139"/>
      <c r="F402" s="158"/>
      <c r="G402" s="159"/>
      <c r="H402" s="438">
        <f t="shared" si="179"/>
        <v>0</v>
      </c>
      <c r="I402" s="160"/>
      <c r="J402" s="161"/>
      <c r="K402" s="162">
        <f t="array" ref="K402">IF(ISERROR(G402/L402),"",G402/L402)</f>
        <v>0</v>
      </c>
      <c r="L402" s="160">
        <v>50</v>
      </c>
      <c r="M402" s="140"/>
      <c r="N402" s="161"/>
      <c r="O402" s="430"/>
      <c r="P402" s="430"/>
      <c r="Q402" s="430"/>
      <c r="R402" s="430"/>
      <c r="S402" s="430"/>
      <c r="T402" s="430"/>
      <c r="U402" s="430"/>
      <c r="V402" s="163"/>
      <c r="W402" s="164"/>
      <c r="X402" s="163"/>
      <c r="Y402" s="163"/>
      <c r="Z402" s="163"/>
      <c r="AA402" s="163"/>
    </row>
    <row r="403" spans="1:27" ht="20.100000000000001" hidden="1" customHeight="1">
      <c r="A403" s="165">
        <v>201290</v>
      </c>
      <c r="B403" s="166" t="s">
        <v>423</v>
      </c>
      <c r="C403" s="232" t="s">
        <v>421</v>
      </c>
      <c r="D403" s="139">
        <v>5</v>
      </c>
      <c r="E403" s="139"/>
      <c r="F403" s="158"/>
      <c r="G403" s="159"/>
      <c r="H403" s="438">
        <f t="shared" si="179"/>
        <v>0</v>
      </c>
      <c r="I403" s="160"/>
      <c r="J403" s="161"/>
      <c r="K403" s="162"/>
      <c r="L403" s="160">
        <v>50</v>
      </c>
      <c r="M403" s="140"/>
      <c r="N403" s="161"/>
      <c r="O403" s="430"/>
      <c r="P403" s="430"/>
      <c r="Q403" s="430"/>
      <c r="R403" s="430"/>
      <c r="S403" s="430"/>
      <c r="T403" s="430"/>
      <c r="U403" s="430"/>
      <c r="V403" s="163"/>
      <c r="W403" s="164"/>
      <c r="X403" s="163"/>
      <c r="Y403" s="163"/>
      <c r="Z403" s="163"/>
      <c r="AA403" s="163"/>
    </row>
    <row r="404" spans="1:27" ht="20.100000000000001" hidden="1" customHeight="1">
      <c r="A404" s="165">
        <v>200113</v>
      </c>
      <c r="B404" s="166" t="s">
        <v>221</v>
      </c>
      <c r="C404" s="157" t="s">
        <v>197</v>
      </c>
      <c r="D404" s="139">
        <v>5.03</v>
      </c>
      <c r="E404" s="139"/>
      <c r="F404" s="158"/>
      <c r="G404" s="159"/>
      <c r="H404" s="438">
        <f t="shared" si="179"/>
        <v>0</v>
      </c>
      <c r="I404" s="160"/>
      <c r="J404" s="161" t="str">
        <f t="array" ref="J404">IF(ISERROR(G404/I404),"",G404/I404)</f>
        <v/>
      </c>
      <c r="K404" s="162">
        <f t="array" ref="K404">IF(ISERROR(G404/L404),"",G404/L404)</f>
        <v>0</v>
      </c>
      <c r="L404" s="160">
        <v>21.5</v>
      </c>
      <c r="M404" s="140">
        <f t="shared" ref="M404:M405" si="194">IF(ISERROR(I404-K404),"",I404-K404)</f>
        <v>0</v>
      </c>
      <c r="N404" s="161">
        <f t="shared" ref="N404:N405" si="195">SUM(O404:U404)</f>
        <v>0</v>
      </c>
      <c r="O404" s="430"/>
      <c r="P404" s="430"/>
      <c r="Q404" s="430"/>
      <c r="R404" s="430"/>
      <c r="S404" s="430"/>
      <c r="T404" s="430"/>
      <c r="U404" s="430"/>
      <c r="V404" s="163">
        <f t="shared" ref="V404:V405" si="196">SUM(X404:AA404)</f>
        <v>0</v>
      </c>
      <c r="W404" s="164" t="str">
        <f t="shared" ref="W404:W405" si="197">IF(ISERROR(V404/G404),"",V404/G404)</f>
        <v/>
      </c>
      <c r="X404" s="163"/>
      <c r="Y404" s="163"/>
      <c r="Z404" s="163"/>
      <c r="AA404" s="163"/>
    </row>
    <row r="405" spans="1:27" ht="20.100000000000001" hidden="1" customHeight="1">
      <c r="A405" s="165">
        <v>200114</v>
      </c>
      <c r="B405" s="166" t="s">
        <v>221</v>
      </c>
      <c r="C405" s="157" t="s">
        <v>201</v>
      </c>
      <c r="D405" s="139">
        <v>5.03</v>
      </c>
      <c r="E405" s="139"/>
      <c r="F405" s="158"/>
      <c r="G405" s="159"/>
      <c r="H405" s="438">
        <f t="shared" si="179"/>
        <v>0</v>
      </c>
      <c r="I405" s="160"/>
      <c r="J405" s="161" t="str">
        <f t="array" ref="J405">IF(ISERROR(G405/I405),"",G405/I405)</f>
        <v/>
      </c>
      <c r="K405" s="162">
        <f t="array" ref="K405">IF(ISERROR(G405/L405),"",G405/L405)</f>
        <v>0</v>
      </c>
      <c r="L405" s="160">
        <v>21.5</v>
      </c>
      <c r="M405" s="140">
        <f t="shared" si="194"/>
        <v>0</v>
      </c>
      <c r="N405" s="161">
        <f t="shared" si="195"/>
        <v>0</v>
      </c>
      <c r="O405" s="430"/>
      <c r="P405" s="430"/>
      <c r="Q405" s="430"/>
      <c r="R405" s="430"/>
      <c r="S405" s="430"/>
      <c r="T405" s="430"/>
      <c r="U405" s="430"/>
      <c r="V405" s="163">
        <f t="shared" si="196"/>
        <v>0</v>
      </c>
      <c r="W405" s="164" t="str">
        <f t="shared" si="197"/>
        <v/>
      </c>
      <c r="X405" s="163"/>
      <c r="Y405" s="163"/>
      <c r="Z405" s="163"/>
      <c r="AA405" s="163"/>
    </row>
    <row r="406" spans="1:27" ht="20.100000000000001" hidden="1" customHeight="1">
      <c r="A406" s="165"/>
      <c r="B406" s="166" t="s">
        <v>380</v>
      </c>
      <c r="C406" s="232" t="s">
        <v>381</v>
      </c>
      <c r="D406" s="139"/>
      <c r="E406" s="139"/>
      <c r="F406" s="158"/>
      <c r="G406" s="159"/>
      <c r="H406" s="438">
        <f t="shared" si="179"/>
        <v>0</v>
      </c>
      <c r="I406" s="160"/>
      <c r="J406" s="161"/>
      <c r="K406" s="162"/>
      <c r="L406" s="160"/>
      <c r="M406" s="140"/>
      <c r="N406" s="161"/>
      <c r="O406" s="430"/>
      <c r="P406" s="430"/>
      <c r="Q406" s="430"/>
      <c r="R406" s="430"/>
      <c r="S406" s="430"/>
      <c r="T406" s="430"/>
      <c r="U406" s="430"/>
      <c r="V406" s="163"/>
      <c r="W406" s="164"/>
      <c r="X406" s="163"/>
      <c r="Y406" s="163"/>
      <c r="Z406" s="163"/>
      <c r="AA406" s="163"/>
    </row>
    <row r="407" spans="1:27" ht="20.100000000000001" hidden="1" customHeight="1">
      <c r="A407" s="172">
        <v>200617</v>
      </c>
      <c r="B407" s="174" t="s">
        <v>222</v>
      </c>
      <c r="C407" s="157" t="s">
        <v>193</v>
      </c>
      <c r="D407" s="139">
        <v>5.0599999999999996</v>
      </c>
      <c r="E407" s="139"/>
      <c r="F407" s="158"/>
      <c r="G407" s="159"/>
      <c r="H407" s="438">
        <f t="shared" si="179"/>
        <v>0</v>
      </c>
      <c r="I407" s="160"/>
      <c r="J407" s="161" t="str">
        <f t="array" ref="J407">IF(ISERROR(G407/I407),"",G407/I407)</f>
        <v/>
      </c>
      <c r="K407" s="162" t="str">
        <f t="array" ref="K407">IF(ISERROR(G407/L407),"",G407/L407)</f>
        <v/>
      </c>
      <c r="L407" s="160"/>
      <c r="M407" s="140" t="str">
        <f t="shared" ref="M407:M420" si="198">IF(ISERROR(I407-K407),"",I407-K407)</f>
        <v/>
      </c>
      <c r="N407" s="161">
        <f t="shared" ref="N407:N410" si="199">SUM(O407:U407)</f>
        <v>0</v>
      </c>
      <c r="O407" s="430"/>
      <c r="P407" s="430"/>
      <c r="Q407" s="430"/>
      <c r="R407" s="430"/>
      <c r="S407" s="430"/>
      <c r="T407" s="430"/>
      <c r="U407" s="430"/>
      <c r="V407" s="163">
        <f t="shared" ref="V407:V410" si="200">SUM(X407:AA407)</f>
        <v>0</v>
      </c>
      <c r="W407" s="164" t="str">
        <f t="shared" ref="W407:W410" si="201">IF(ISERROR(V407/G407),"",V407/G407)</f>
        <v/>
      </c>
      <c r="X407" s="163"/>
      <c r="Y407" s="163"/>
      <c r="Z407" s="163"/>
      <c r="AA407" s="163"/>
    </row>
    <row r="408" spans="1:27" ht="20.100000000000001" hidden="1" customHeight="1">
      <c r="A408" s="172">
        <v>200618</v>
      </c>
      <c r="B408" s="174" t="s">
        <v>222</v>
      </c>
      <c r="C408" s="157" t="s">
        <v>211</v>
      </c>
      <c r="D408" s="139">
        <v>5.0599999999999996</v>
      </c>
      <c r="E408" s="139"/>
      <c r="F408" s="158"/>
      <c r="G408" s="159"/>
      <c r="H408" s="438">
        <f t="shared" si="179"/>
        <v>0</v>
      </c>
      <c r="I408" s="160"/>
      <c r="J408" s="161" t="str">
        <f t="array" ref="J408">IF(ISERROR(G408/I408),"",G408/I408)</f>
        <v/>
      </c>
      <c r="K408" s="162" t="str">
        <f t="array" ref="K408">IF(ISERROR(G408/L408),"",G408/L408)</f>
        <v/>
      </c>
      <c r="L408" s="160"/>
      <c r="M408" s="140" t="str">
        <f t="shared" si="198"/>
        <v/>
      </c>
      <c r="N408" s="161">
        <f t="shared" si="199"/>
        <v>0</v>
      </c>
      <c r="O408" s="430"/>
      <c r="P408" s="430"/>
      <c r="Q408" s="430"/>
      <c r="R408" s="430"/>
      <c r="S408" s="430"/>
      <c r="T408" s="430"/>
      <c r="U408" s="430"/>
      <c r="V408" s="163">
        <f t="shared" si="200"/>
        <v>0</v>
      </c>
      <c r="W408" s="164" t="str">
        <f t="shared" si="201"/>
        <v/>
      </c>
      <c r="X408" s="163"/>
      <c r="Y408" s="163"/>
      <c r="Z408" s="163"/>
      <c r="AA408" s="163"/>
    </row>
    <row r="409" spans="1:27" ht="20.100000000000001" hidden="1" customHeight="1">
      <c r="A409" s="172">
        <v>200619</v>
      </c>
      <c r="B409" s="174" t="s">
        <v>222</v>
      </c>
      <c r="C409" s="157" t="s">
        <v>201</v>
      </c>
      <c r="D409" s="139">
        <v>5.0599999999999996</v>
      </c>
      <c r="E409" s="139"/>
      <c r="F409" s="158"/>
      <c r="G409" s="159"/>
      <c r="H409" s="438">
        <f t="shared" si="179"/>
        <v>0</v>
      </c>
      <c r="I409" s="160"/>
      <c r="J409" s="161" t="str">
        <f t="array" ref="J409">IF(ISERROR(G409/I409),"",G409/I409)</f>
        <v/>
      </c>
      <c r="K409" s="162" t="str">
        <f t="array" ref="K409">IF(ISERROR(G409/L409),"",G409/L409)</f>
        <v/>
      </c>
      <c r="L409" s="160"/>
      <c r="M409" s="140" t="str">
        <f t="shared" si="198"/>
        <v/>
      </c>
      <c r="N409" s="161">
        <f t="shared" si="199"/>
        <v>0</v>
      </c>
      <c r="O409" s="430"/>
      <c r="P409" s="430"/>
      <c r="Q409" s="430"/>
      <c r="R409" s="430"/>
      <c r="S409" s="430"/>
      <c r="T409" s="430"/>
      <c r="U409" s="430"/>
      <c r="V409" s="163">
        <f t="shared" si="200"/>
        <v>0</v>
      </c>
      <c r="W409" s="164" t="str">
        <f t="shared" si="201"/>
        <v/>
      </c>
      <c r="X409" s="163"/>
      <c r="Y409" s="163"/>
      <c r="Z409" s="163"/>
      <c r="AA409" s="163"/>
    </row>
    <row r="410" spans="1:27" ht="20.100000000000001" hidden="1" customHeight="1">
      <c r="A410" s="172">
        <v>200620</v>
      </c>
      <c r="B410" s="174" t="s">
        <v>222</v>
      </c>
      <c r="C410" s="157" t="s">
        <v>194</v>
      </c>
      <c r="D410" s="139">
        <v>5.0599999999999996</v>
      </c>
      <c r="E410" s="139"/>
      <c r="F410" s="158"/>
      <c r="G410" s="159"/>
      <c r="H410" s="438">
        <f t="shared" si="179"/>
        <v>0</v>
      </c>
      <c r="I410" s="160"/>
      <c r="J410" s="161" t="str">
        <f t="array" ref="J410">IF(ISERROR(G410/I410),"",G410/I410)</f>
        <v/>
      </c>
      <c r="K410" s="162" t="str">
        <f t="array" ref="K410">IF(ISERROR(G410/L410),"",G410/L410)</f>
        <v/>
      </c>
      <c r="L410" s="160"/>
      <c r="M410" s="140" t="str">
        <f t="shared" si="198"/>
        <v/>
      </c>
      <c r="N410" s="161">
        <f t="shared" si="199"/>
        <v>0</v>
      </c>
      <c r="O410" s="430"/>
      <c r="P410" s="430"/>
      <c r="Q410" s="430"/>
      <c r="R410" s="430"/>
      <c r="S410" s="430"/>
      <c r="T410" s="430"/>
      <c r="U410" s="430"/>
      <c r="V410" s="163">
        <f t="shared" si="200"/>
        <v>0</v>
      </c>
      <c r="W410" s="164" t="str">
        <f t="shared" si="201"/>
        <v/>
      </c>
      <c r="X410" s="163"/>
      <c r="Y410" s="163"/>
      <c r="Z410" s="163"/>
      <c r="AA410" s="163"/>
    </row>
    <row r="411" spans="1:27" ht="20.100000000000001" hidden="1" customHeight="1">
      <c r="A411" s="172"/>
      <c r="B411" s="248" t="s">
        <v>388</v>
      </c>
      <c r="C411" s="232" t="s">
        <v>394</v>
      </c>
      <c r="D411" s="139"/>
      <c r="E411" s="139"/>
      <c r="F411" s="158"/>
      <c r="G411" s="159"/>
      <c r="H411" s="438">
        <f t="shared" si="179"/>
        <v>0</v>
      </c>
      <c r="I411" s="160"/>
      <c r="J411" s="161"/>
      <c r="K411" s="162">
        <f t="array" ref="K411">IF(ISERROR(G411/L411),"",G411/L411)</f>
        <v>0</v>
      </c>
      <c r="L411" s="160">
        <v>24</v>
      </c>
      <c r="M411" s="140">
        <f t="shared" si="198"/>
        <v>0</v>
      </c>
      <c r="N411" s="161"/>
      <c r="O411" s="430"/>
      <c r="P411" s="430"/>
      <c r="Q411" s="430"/>
      <c r="R411" s="430"/>
      <c r="S411" s="430"/>
      <c r="T411" s="430"/>
      <c r="U411" s="430"/>
      <c r="V411" s="163"/>
      <c r="W411" s="164"/>
      <c r="X411" s="163"/>
      <c r="Y411" s="163"/>
      <c r="Z411" s="163"/>
      <c r="AA411" s="163"/>
    </row>
    <row r="412" spans="1:27" ht="20.100000000000001" hidden="1" customHeight="1">
      <c r="A412" s="172"/>
      <c r="B412" s="248" t="s">
        <v>388</v>
      </c>
      <c r="C412" s="232" t="s">
        <v>389</v>
      </c>
      <c r="D412" s="139"/>
      <c r="E412" s="139"/>
      <c r="F412" s="158"/>
      <c r="G412" s="159"/>
      <c r="H412" s="438">
        <f t="shared" si="179"/>
        <v>0</v>
      </c>
      <c r="I412" s="160"/>
      <c r="J412" s="161"/>
      <c r="K412" s="162">
        <f t="array" ref="K412">IF(ISERROR(G412/L412),"",G412/L412)</f>
        <v>0</v>
      </c>
      <c r="L412" s="160">
        <v>24</v>
      </c>
      <c r="M412" s="140">
        <f t="shared" si="198"/>
        <v>0</v>
      </c>
      <c r="N412" s="161"/>
      <c r="O412" s="430"/>
      <c r="P412" s="430"/>
      <c r="Q412" s="430"/>
      <c r="R412" s="430"/>
      <c r="S412" s="430"/>
      <c r="T412" s="430"/>
      <c r="U412" s="430"/>
      <c r="V412" s="163"/>
      <c r="W412" s="164"/>
      <c r="X412" s="163"/>
      <c r="Y412" s="163"/>
      <c r="Z412" s="163"/>
      <c r="AA412" s="163"/>
    </row>
    <row r="413" spans="1:27" ht="20.100000000000001" hidden="1" customHeight="1">
      <c r="A413" s="172"/>
      <c r="B413" s="248" t="s">
        <v>388</v>
      </c>
      <c r="C413" s="232" t="s">
        <v>390</v>
      </c>
      <c r="D413" s="139"/>
      <c r="E413" s="139"/>
      <c r="F413" s="158"/>
      <c r="G413" s="159"/>
      <c r="H413" s="438">
        <f t="shared" si="179"/>
        <v>0</v>
      </c>
      <c r="I413" s="160"/>
      <c r="J413" s="161"/>
      <c r="K413" s="162">
        <f t="array" ref="K413">IF(ISERROR(G413/L413),"",G413/L413)</f>
        <v>0</v>
      </c>
      <c r="L413" s="160">
        <v>24</v>
      </c>
      <c r="M413" s="140">
        <f t="shared" si="198"/>
        <v>0</v>
      </c>
      <c r="N413" s="161"/>
      <c r="O413" s="430"/>
      <c r="P413" s="430"/>
      <c r="Q413" s="430"/>
      <c r="R413" s="430"/>
      <c r="S413" s="430"/>
      <c r="T413" s="430"/>
      <c r="U413" s="430"/>
      <c r="V413" s="163"/>
      <c r="W413" s="164"/>
      <c r="X413" s="163"/>
      <c r="Y413" s="163"/>
      <c r="Z413" s="163"/>
      <c r="AA413" s="163"/>
    </row>
    <row r="414" spans="1:27" ht="20.100000000000001" hidden="1" customHeight="1">
      <c r="A414" s="172"/>
      <c r="B414" s="248" t="s">
        <v>388</v>
      </c>
      <c r="C414" s="232" t="s">
        <v>391</v>
      </c>
      <c r="D414" s="139"/>
      <c r="E414" s="139"/>
      <c r="F414" s="158"/>
      <c r="G414" s="159"/>
      <c r="H414" s="438">
        <f t="shared" si="179"/>
        <v>0</v>
      </c>
      <c r="I414" s="160"/>
      <c r="J414" s="161"/>
      <c r="K414" s="162">
        <f t="array" ref="K414">IF(ISERROR(G414/L414),"",G414/L414)</f>
        <v>0</v>
      </c>
      <c r="L414" s="160">
        <v>24</v>
      </c>
      <c r="M414" s="140">
        <f t="shared" si="198"/>
        <v>0</v>
      </c>
      <c r="N414" s="161"/>
      <c r="O414" s="430"/>
      <c r="P414" s="430"/>
      <c r="Q414" s="430"/>
      <c r="R414" s="430"/>
      <c r="S414" s="430"/>
      <c r="T414" s="430"/>
      <c r="U414" s="430"/>
      <c r="V414" s="163"/>
      <c r="W414" s="164"/>
      <c r="X414" s="163"/>
      <c r="Y414" s="163"/>
      <c r="Z414" s="163"/>
      <c r="AA414" s="163"/>
    </row>
    <row r="415" spans="1:27" ht="20.100000000000001" hidden="1" customHeight="1">
      <c r="A415" s="172">
        <v>201074</v>
      </c>
      <c r="B415" s="248" t="s">
        <v>430</v>
      </c>
      <c r="C415" s="232" t="s">
        <v>432</v>
      </c>
      <c r="D415" s="139"/>
      <c r="E415" s="139"/>
      <c r="F415" s="158"/>
      <c r="G415" s="159"/>
      <c r="H415" s="438">
        <f t="shared" si="179"/>
        <v>0</v>
      </c>
      <c r="I415" s="160"/>
      <c r="J415" s="161"/>
      <c r="K415" s="162">
        <f t="array" ref="K415">IF(ISERROR(G415/L415),"",G415/L415)</f>
        <v>0</v>
      </c>
      <c r="L415" s="160">
        <v>4</v>
      </c>
      <c r="M415" s="140">
        <f t="shared" si="198"/>
        <v>0</v>
      </c>
      <c r="N415" s="161"/>
      <c r="O415" s="430"/>
      <c r="P415" s="430"/>
      <c r="Q415" s="430"/>
      <c r="R415" s="430"/>
      <c r="S415" s="430"/>
      <c r="T415" s="430"/>
      <c r="U415" s="430"/>
      <c r="V415" s="163"/>
      <c r="W415" s="164"/>
      <c r="X415" s="163"/>
      <c r="Y415" s="163"/>
      <c r="Z415" s="163"/>
      <c r="AA415" s="163"/>
    </row>
    <row r="416" spans="1:27" ht="20.100000000000001" hidden="1" customHeight="1">
      <c r="A416" s="172">
        <v>201075</v>
      </c>
      <c r="B416" s="248" t="s">
        <v>430</v>
      </c>
      <c r="C416" s="232" t="s">
        <v>434</v>
      </c>
      <c r="D416" s="139"/>
      <c r="E416" s="139"/>
      <c r="F416" s="158"/>
      <c r="G416" s="159"/>
      <c r="H416" s="438">
        <f t="shared" si="179"/>
        <v>0</v>
      </c>
      <c r="I416" s="160"/>
      <c r="J416" s="161"/>
      <c r="K416" s="162">
        <f t="array" ref="K416">IF(ISERROR(G416/L416),"",G416/L416)</f>
        <v>0</v>
      </c>
      <c r="L416" s="160">
        <v>4</v>
      </c>
      <c r="M416" s="140">
        <f t="shared" si="198"/>
        <v>0</v>
      </c>
      <c r="N416" s="161"/>
      <c r="O416" s="430"/>
      <c r="P416" s="430"/>
      <c r="Q416" s="430"/>
      <c r="R416" s="430"/>
      <c r="S416" s="430"/>
      <c r="T416" s="430"/>
      <c r="U416" s="430"/>
      <c r="V416" s="163"/>
      <c r="W416" s="164"/>
      <c r="X416" s="163"/>
      <c r="Y416" s="163"/>
      <c r="Z416" s="163"/>
      <c r="AA416" s="163"/>
    </row>
    <row r="417" spans="1:27" ht="20.100000000000001" hidden="1" customHeight="1">
      <c r="A417" s="172">
        <v>201076</v>
      </c>
      <c r="B417" s="248" t="s">
        <v>430</v>
      </c>
      <c r="C417" s="232" t="s">
        <v>436</v>
      </c>
      <c r="D417" s="139"/>
      <c r="E417" s="139"/>
      <c r="F417" s="158"/>
      <c r="G417" s="159"/>
      <c r="H417" s="438">
        <f t="shared" si="179"/>
        <v>0</v>
      </c>
      <c r="I417" s="160"/>
      <c r="J417" s="161"/>
      <c r="K417" s="162">
        <f t="array" ref="K417">IF(ISERROR(G417/L417),"",G417/L417)</f>
        <v>0</v>
      </c>
      <c r="L417" s="160">
        <v>4</v>
      </c>
      <c r="M417" s="140">
        <f t="shared" si="198"/>
        <v>0</v>
      </c>
      <c r="N417" s="161"/>
      <c r="O417" s="430"/>
      <c r="P417" s="430"/>
      <c r="Q417" s="430"/>
      <c r="R417" s="430"/>
      <c r="S417" s="430"/>
      <c r="T417" s="430"/>
      <c r="U417" s="430"/>
      <c r="V417" s="163"/>
      <c r="W417" s="164"/>
      <c r="X417" s="163"/>
      <c r="Y417" s="163"/>
      <c r="Z417" s="163"/>
      <c r="AA417" s="163"/>
    </row>
    <row r="418" spans="1:27" ht="20.100000000000001" hidden="1" customHeight="1">
      <c r="A418" s="172">
        <v>201071</v>
      </c>
      <c r="B418" s="174" t="s">
        <v>382</v>
      </c>
      <c r="C418" s="157" t="s">
        <v>356</v>
      </c>
      <c r="D418" s="139"/>
      <c r="E418" s="139"/>
      <c r="F418" s="158"/>
      <c r="G418" s="159"/>
      <c r="H418" s="438">
        <f t="shared" si="179"/>
        <v>0</v>
      </c>
      <c r="I418" s="160"/>
      <c r="J418" s="161"/>
      <c r="K418" s="162">
        <f t="array" ref="K418">IF(ISERROR(G418/L418),"",G418/L418)</f>
        <v>0</v>
      </c>
      <c r="L418" s="160">
        <v>4</v>
      </c>
      <c r="M418" s="140">
        <f t="shared" si="198"/>
        <v>0</v>
      </c>
      <c r="N418" s="161"/>
      <c r="O418" s="430"/>
      <c r="P418" s="430"/>
      <c r="Q418" s="430"/>
      <c r="R418" s="430"/>
      <c r="S418" s="430"/>
      <c r="T418" s="430"/>
      <c r="U418" s="430"/>
      <c r="V418" s="163"/>
      <c r="W418" s="164"/>
      <c r="X418" s="163"/>
      <c r="Y418" s="163"/>
      <c r="Z418" s="163"/>
      <c r="AA418" s="163"/>
    </row>
    <row r="419" spans="1:27" ht="20.100000000000001" hidden="1" customHeight="1">
      <c r="A419" s="172">
        <v>201072</v>
      </c>
      <c r="B419" s="174" t="s">
        <v>382</v>
      </c>
      <c r="C419" s="157" t="s">
        <v>358</v>
      </c>
      <c r="D419" s="139"/>
      <c r="E419" s="139"/>
      <c r="F419" s="158"/>
      <c r="G419" s="159"/>
      <c r="H419" s="438">
        <f t="shared" si="179"/>
        <v>0</v>
      </c>
      <c r="I419" s="160"/>
      <c r="J419" s="161"/>
      <c r="K419" s="162">
        <f t="array" ref="K419">IF(ISERROR(G419/L419),"",G419/L419)</f>
        <v>0</v>
      </c>
      <c r="L419" s="160">
        <v>4</v>
      </c>
      <c r="M419" s="140">
        <f t="shared" si="198"/>
        <v>0</v>
      </c>
      <c r="N419" s="161"/>
      <c r="O419" s="430"/>
      <c r="P419" s="430"/>
      <c r="Q419" s="430"/>
      <c r="R419" s="430"/>
      <c r="S419" s="430"/>
      <c r="T419" s="430"/>
      <c r="U419" s="430"/>
      <c r="V419" s="163"/>
      <c r="W419" s="164"/>
      <c r="X419" s="163"/>
      <c r="Y419" s="163"/>
      <c r="Z419" s="163"/>
      <c r="AA419" s="163"/>
    </row>
    <row r="420" spans="1:27" ht="20.100000000000001" hidden="1" customHeight="1">
      <c r="A420" s="172">
        <v>201073</v>
      </c>
      <c r="B420" s="174" t="s">
        <v>382</v>
      </c>
      <c r="C420" s="157" t="s">
        <v>360</v>
      </c>
      <c r="D420" s="139"/>
      <c r="E420" s="139"/>
      <c r="F420" s="158"/>
      <c r="G420" s="159"/>
      <c r="H420" s="438">
        <f t="shared" si="179"/>
        <v>0</v>
      </c>
      <c r="I420" s="160"/>
      <c r="J420" s="161"/>
      <c r="K420" s="162">
        <f t="array" ref="K420">IF(ISERROR(G420/L420),"",G420/L420)</f>
        <v>0</v>
      </c>
      <c r="L420" s="160">
        <v>4</v>
      </c>
      <c r="M420" s="140">
        <f t="shared" si="198"/>
        <v>0</v>
      </c>
      <c r="N420" s="161"/>
      <c r="O420" s="430"/>
      <c r="P420" s="430"/>
      <c r="Q420" s="430"/>
      <c r="R420" s="430"/>
      <c r="S420" s="430"/>
      <c r="T420" s="430"/>
      <c r="U420" s="430"/>
      <c r="V420" s="163"/>
      <c r="W420" s="164"/>
      <c r="X420" s="163"/>
      <c r="Y420" s="163"/>
      <c r="Z420" s="163"/>
      <c r="AA420" s="163"/>
    </row>
    <row r="421" spans="1:27" ht="20.100000000000001" hidden="1" customHeight="1">
      <c r="A421" s="476" t="s">
        <v>223</v>
      </c>
      <c r="B421" s="476"/>
      <c r="C421" s="436" t="s">
        <v>209</v>
      </c>
      <c r="D421" s="177"/>
      <c r="E421" s="177"/>
      <c r="F421" s="178"/>
      <c r="G421" s="179">
        <f>SUM(G364:G420)</f>
        <v>0</v>
      </c>
      <c r="H421" s="180">
        <f>SUM(H364:H420)</f>
        <v>0</v>
      </c>
      <c r="I421" s="180">
        <f>SUM(I364:I420)</f>
        <v>0</v>
      </c>
      <c r="J421" s="161" t="str">
        <f t="array" ref="J421">IF(ISERROR(G421/I421),"",G421/I421)</f>
        <v/>
      </c>
      <c r="K421" s="180">
        <f>SUM(K364:K420)</f>
        <v>0</v>
      </c>
      <c r="L421" s="160"/>
      <c r="M421" s="185">
        <f t="shared" ref="M421:V421" si="202">SUM(M364:M420)</f>
        <v>0</v>
      </c>
      <c r="N421" s="180">
        <f t="shared" si="202"/>
        <v>0</v>
      </c>
      <c r="O421" s="182">
        <f t="shared" si="202"/>
        <v>0</v>
      </c>
      <c r="P421" s="182">
        <f t="shared" si="202"/>
        <v>0</v>
      </c>
      <c r="Q421" s="182">
        <f t="shared" si="202"/>
        <v>0</v>
      </c>
      <c r="R421" s="182">
        <f t="shared" si="202"/>
        <v>0</v>
      </c>
      <c r="S421" s="182">
        <f t="shared" si="202"/>
        <v>0</v>
      </c>
      <c r="T421" s="182">
        <f t="shared" si="202"/>
        <v>0</v>
      </c>
      <c r="U421" s="182">
        <f t="shared" si="202"/>
        <v>0</v>
      </c>
      <c r="V421" s="183">
        <f t="shared" si="202"/>
        <v>0</v>
      </c>
      <c r="W421" s="164" t="str">
        <f t="shared" ref="W421:W428" si="203">IF(ISERROR(V421/G421),"",V421/G421)</f>
        <v/>
      </c>
      <c r="X421" s="183">
        <f>SUM(X364:X420)</f>
        <v>0</v>
      </c>
      <c r="Y421" s="183">
        <f>SUM(Y364:Y420)</f>
        <v>0</v>
      </c>
      <c r="Z421" s="183">
        <f>SUM(Z364:Z420)</f>
        <v>0</v>
      </c>
      <c r="AA421" s="183">
        <f>SUM(AA364:AA420)</f>
        <v>0</v>
      </c>
    </row>
    <row r="422" spans="1:27" ht="20.100000000000001" hidden="1" customHeight="1">
      <c r="A422" s="157">
        <v>200065</v>
      </c>
      <c r="B422" s="431" t="s">
        <v>224</v>
      </c>
      <c r="C422" s="157" t="s">
        <v>186</v>
      </c>
      <c r="D422" s="139">
        <v>5.03</v>
      </c>
      <c r="E422" s="139"/>
      <c r="F422" s="158"/>
      <c r="G422" s="159"/>
      <c r="H422" s="438">
        <f t="shared" ref="H422:H455" si="204">D422*G422</f>
        <v>0</v>
      </c>
      <c r="I422" s="160"/>
      <c r="J422" s="161" t="str">
        <f t="array" ref="J422">IF(ISERROR(G422/I422),"",G422/I422)</f>
        <v/>
      </c>
      <c r="K422" s="162">
        <f t="array" ref="K422">IF(ISERROR(G422/L422),"",G422/L422)</f>
        <v>0</v>
      </c>
      <c r="L422" s="160">
        <v>8.8000000000000007</v>
      </c>
      <c r="M422" s="140">
        <f t="shared" ref="M422:M429" si="205">IF(ISERROR(I422-K422),"",I422-K422)</f>
        <v>0</v>
      </c>
      <c r="N422" s="161">
        <f t="shared" ref="N422:N429" si="206">SUM(O422:U422)</f>
        <v>0</v>
      </c>
      <c r="O422" s="430"/>
      <c r="P422" s="430"/>
      <c r="Q422" s="430"/>
      <c r="R422" s="430"/>
      <c r="S422" s="430"/>
      <c r="T422" s="430"/>
      <c r="U422" s="430"/>
      <c r="V422" s="163">
        <f t="shared" ref="V422:V428" si="207">SUM(X422:AA422)</f>
        <v>0</v>
      </c>
      <c r="W422" s="164" t="str">
        <f t="shared" si="203"/>
        <v/>
      </c>
      <c r="X422" s="163"/>
      <c r="Y422" s="163"/>
      <c r="Z422" s="163"/>
      <c r="AA422" s="163"/>
    </row>
    <row r="423" spans="1:27" ht="20.100000000000001" hidden="1" customHeight="1">
      <c r="A423" s="157">
        <v>200067</v>
      </c>
      <c r="B423" s="431" t="s">
        <v>224</v>
      </c>
      <c r="C423" s="157" t="s">
        <v>193</v>
      </c>
      <c r="D423" s="139">
        <v>5.03</v>
      </c>
      <c r="E423" s="139"/>
      <c r="F423" s="158"/>
      <c r="G423" s="159"/>
      <c r="H423" s="438">
        <f t="shared" si="204"/>
        <v>0</v>
      </c>
      <c r="I423" s="160"/>
      <c r="J423" s="161" t="str">
        <f t="array" ref="J423">IF(ISERROR(G423/I423),"",G423/I423)</f>
        <v/>
      </c>
      <c r="K423" s="162">
        <f t="array" ref="K423">IF(ISERROR(G423/L423),"",G423/L423)</f>
        <v>0</v>
      </c>
      <c r="L423" s="160">
        <v>8.8000000000000007</v>
      </c>
      <c r="M423" s="140">
        <f t="shared" si="205"/>
        <v>0</v>
      </c>
      <c r="N423" s="161">
        <f t="shared" si="206"/>
        <v>0</v>
      </c>
      <c r="O423" s="430"/>
      <c r="P423" s="430"/>
      <c r="Q423" s="430"/>
      <c r="R423" s="430"/>
      <c r="S423" s="430"/>
      <c r="T423" s="430"/>
      <c r="U423" s="430"/>
      <c r="V423" s="163">
        <f t="shared" si="207"/>
        <v>0</v>
      </c>
      <c r="W423" s="164" t="str">
        <f t="shared" si="203"/>
        <v/>
      </c>
      <c r="X423" s="163"/>
      <c r="Y423" s="163"/>
      <c r="Z423" s="163"/>
      <c r="AA423" s="163"/>
    </row>
    <row r="424" spans="1:27" ht="20.100000000000001" hidden="1" customHeight="1">
      <c r="A424" s="157">
        <v>200068</v>
      </c>
      <c r="B424" s="431" t="s">
        <v>224</v>
      </c>
      <c r="C424" s="157" t="s">
        <v>211</v>
      </c>
      <c r="D424" s="139">
        <v>5.03</v>
      </c>
      <c r="E424" s="139"/>
      <c r="F424" s="158"/>
      <c r="G424" s="159"/>
      <c r="H424" s="438">
        <f t="shared" si="204"/>
        <v>0</v>
      </c>
      <c r="I424" s="160"/>
      <c r="J424" s="161" t="str">
        <f t="array" ref="J424">IF(ISERROR(G424/I424),"",G424/I424)</f>
        <v/>
      </c>
      <c r="K424" s="162">
        <f t="array" ref="K424">IF(ISERROR(G424/L424),"",G424/L424)</f>
        <v>0</v>
      </c>
      <c r="L424" s="160">
        <v>8.8000000000000007</v>
      </c>
      <c r="M424" s="140">
        <f t="shared" si="205"/>
        <v>0</v>
      </c>
      <c r="N424" s="161">
        <f t="shared" si="206"/>
        <v>0</v>
      </c>
      <c r="O424" s="430"/>
      <c r="P424" s="430"/>
      <c r="Q424" s="430"/>
      <c r="R424" s="430"/>
      <c r="S424" s="430"/>
      <c r="T424" s="430"/>
      <c r="U424" s="430"/>
      <c r="V424" s="163">
        <f t="shared" si="207"/>
        <v>0</v>
      </c>
      <c r="W424" s="164" t="str">
        <f t="shared" si="203"/>
        <v/>
      </c>
      <c r="X424" s="163"/>
      <c r="Y424" s="163"/>
      <c r="Z424" s="163"/>
      <c r="AA424" s="163"/>
    </row>
    <row r="425" spans="1:27" ht="20.100000000000001" hidden="1" customHeight="1">
      <c r="A425" s="186">
        <v>200064</v>
      </c>
      <c r="B425" s="187" t="s">
        <v>225</v>
      </c>
      <c r="C425" s="157" t="s">
        <v>186</v>
      </c>
      <c r="D425" s="139">
        <v>5.03</v>
      </c>
      <c r="E425" s="139"/>
      <c r="F425" s="158"/>
      <c r="G425" s="159"/>
      <c r="H425" s="438">
        <f t="shared" si="204"/>
        <v>0</v>
      </c>
      <c r="I425" s="160"/>
      <c r="J425" s="161" t="str">
        <f t="array" ref="J425">IF(ISERROR(G425/I425),"",G425/I425)</f>
        <v/>
      </c>
      <c r="K425" s="162">
        <f t="array" ref="K425">IF(ISERROR(G425/L425),"",G425/L425)</f>
        <v>0</v>
      </c>
      <c r="L425" s="160">
        <v>9.3000000000000007</v>
      </c>
      <c r="M425" s="140">
        <f t="shared" si="205"/>
        <v>0</v>
      </c>
      <c r="N425" s="161">
        <f t="shared" si="206"/>
        <v>0</v>
      </c>
      <c r="O425" s="430"/>
      <c r="P425" s="430"/>
      <c r="Q425" s="430"/>
      <c r="R425" s="430"/>
      <c r="S425" s="430"/>
      <c r="T425" s="430"/>
      <c r="U425" s="430"/>
      <c r="V425" s="163">
        <f t="shared" si="207"/>
        <v>0</v>
      </c>
      <c r="W425" s="164" t="str">
        <f t="shared" si="203"/>
        <v/>
      </c>
      <c r="X425" s="163"/>
      <c r="Y425" s="163"/>
      <c r="Z425" s="163"/>
      <c r="AA425" s="163"/>
    </row>
    <row r="426" spans="1:27" ht="20.100000000000001" customHeight="1">
      <c r="A426" s="186">
        <v>200058</v>
      </c>
      <c r="B426" s="187" t="s">
        <v>225</v>
      </c>
      <c r="C426" s="157" t="s">
        <v>210</v>
      </c>
      <c r="D426" s="139">
        <v>5.03</v>
      </c>
      <c r="E426" s="139"/>
      <c r="F426" s="158">
        <v>42619</v>
      </c>
      <c r="G426" s="159">
        <f>22+26+121+120-3</f>
        <v>286</v>
      </c>
      <c r="H426" s="438">
        <f t="shared" si="204"/>
        <v>1438.5800000000002</v>
      </c>
      <c r="I426" s="160">
        <f>1.5+3.5+9+8.5</f>
        <v>22.5</v>
      </c>
      <c r="J426" s="161">
        <f t="array" ref="J426">IF(ISERROR(G426/I426),"",G426/I426)</f>
        <v>12.71111111111111</v>
      </c>
      <c r="K426" s="162">
        <f t="array" ref="K426">IF(ISERROR(G426/L426),"",G426/L426)</f>
        <v>30.752688172043008</v>
      </c>
      <c r="L426" s="160">
        <v>9.3000000000000007</v>
      </c>
      <c r="M426" s="140">
        <f t="shared" si="205"/>
        <v>-8.2526881720430083</v>
      </c>
      <c r="N426" s="161">
        <f t="shared" si="206"/>
        <v>0</v>
      </c>
      <c r="O426" s="430"/>
      <c r="P426" s="430"/>
      <c r="Q426" s="430"/>
      <c r="R426" s="430"/>
      <c r="S426" s="430"/>
      <c r="T426" s="430"/>
      <c r="U426" s="430"/>
      <c r="V426" s="163">
        <f t="shared" si="207"/>
        <v>0</v>
      </c>
      <c r="W426" s="164">
        <f t="shared" si="203"/>
        <v>0</v>
      </c>
      <c r="X426" s="163"/>
      <c r="Y426" s="163"/>
      <c r="Z426" s="163"/>
      <c r="AA426" s="163"/>
    </row>
    <row r="427" spans="1:27" ht="20.100000000000001" customHeight="1">
      <c r="A427" s="186">
        <v>200061</v>
      </c>
      <c r="B427" s="187" t="s">
        <v>225</v>
      </c>
      <c r="C427" s="157" t="s">
        <v>193</v>
      </c>
      <c r="D427" s="139">
        <v>5.03</v>
      </c>
      <c r="E427" s="139"/>
      <c r="F427" s="158">
        <v>42618</v>
      </c>
      <c r="G427" s="159">
        <f>105+90+14-1</f>
        <v>208</v>
      </c>
      <c r="H427" s="438">
        <f t="shared" si="204"/>
        <v>1046.24</v>
      </c>
      <c r="I427" s="160">
        <f>9+8+1</f>
        <v>18</v>
      </c>
      <c r="J427" s="161">
        <f t="array" ref="J427">IF(ISERROR(G427/I427),"",G427/I427)</f>
        <v>11.555555555555555</v>
      </c>
      <c r="K427" s="162">
        <f t="array" ref="K427">IF(ISERROR(G427/L427),"",G427/L427)</f>
        <v>22.36559139784946</v>
      </c>
      <c r="L427" s="160">
        <v>9.3000000000000007</v>
      </c>
      <c r="M427" s="140">
        <f t="shared" si="205"/>
        <v>-4.3655913978494603</v>
      </c>
      <c r="N427" s="161">
        <f t="shared" si="206"/>
        <v>0</v>
      </c>
      <c r="O427" s="430"/>
      <c r="P427" s="430"/>
      <c r="Q427" s="430"/>
      <c r="R427" s="430"/>
      <c r="S427" s="430"/>
      <c r="T427" s="430"/>
      <c r="U427" s="430"/>
      <c r="V427" s="163">
        <f t="shared" si="207"/>
        <v>0</v>
      </c>
      <c r="W427" s="164">
        <f t="shared" si="203"/>
        <v>0</v>
      </c>
      <c r="X427" s="163"/>
      <c r="Y427" s="163"/>
      <c r="Z427" s="163"/>
      <c r="AA427" s="163"/>
    </row>
    <row r="428" spans="1:27" ht="20.100000000000001" hidden="1" customHeight="1">
      <c r="A428" s="186">
        <v>200060</v>
      </c>
      <c r="B428" s="187" t="s">
        <v>225</v>
      </c>
      <c r="C428" s="157" t="s">
        <v>202</v>
      </c>
      <c r="D428" s="139">
        <v>5.03</v>
      </c>
      <c r="E428" s="139"/>
      <c r="F428" s="158"/>
      <c r="G428" s="188"/>
      <c r="H428" s="438">
        <f t="shared" si="204"/>
        <v>0</v>
      </c>
      <c r="I428" s="160"/>
      <c r="J428" s="161" t="str">
        <f t="array" ref="J428">IF(ISERROR(G428/I428),"",G428/I428)</f>
        <v/>
      </c>
      <c r="K428" s="162">
        <f t="array" ref="K428">IF(ISERROR(G428/L428),"",G428/L428)</f>
        <v>0</v>
      </c>
      <c r="L428" s="160">
        <v>9.3000000000000007</v>
      </c>
      <c r="M428" s="140">
        <f t="shared" si="205"/>
        <v>0</v>
      </c>
      <c r="N428" s="161">
        <f t="shared" si="206"/>
        <v>0</v>
      </c>
      <c r="O428" s="430"/>
      <c r="P428" s="430"/>
      <c r="Q428" s="430"/>
      <c r="R428" s="430"/>
      <c r="S428" s="430"/>
      <c r="T428" s="430"/>
      <c r="U428" s="430"/>
      <c r="V428" s="163">
        <f t="shared" si="207"/>
        <v>0</v>
      </c>
      <c r="W428" s="164" t="str">
        <f t="shared" si="203"/>
        <v/>
      </c>
      <c r="X428" s="163"/>
      <c r="Y428" s="163"/>
      <c r="Z428" s="163"/>
      <c r="AA428" s="163"/>
    </row>
    <row r="429" spans="1:27" ht="20.100000000000001" hidden="1" customHeight="1">
      <c r="A429" s="186">
        <v>300389</v>
      </c>
      <c r="B429" s="187" t="s">
        <v>226</v>
      </c>
      <c r="C429" s="157" t="s">
        <v>227</v>
      </c>
      <c r="D429" s="139">
        <v>5.03</v>
      </c>
      <c r="E429" s="139"/>
      <c r="F429" s="158"/>
      <c r="G429" s="188"/>
      <c r="H429" s="438">
        <f t="shared" si="204"/>
        <v>0</v>
      </c>
      <c r="I429" s="160"/>
      <c r="J429" s="161"/>
      <c r="K429" s="162">
        <f t="array" ref="K429">IF(ISERROR(G429/L429),"",G429/L429)</f>
        <v>0</v>
      </c>
      <c r="L429" s="160">
        <v>9.3000000000000007</v>
      </c>
      <c r="M429" s="140">
        <f t="shared" si="205"/>
        <v>0</v>
      </c>
      <c r="N429" s="161">
        <f t="shared" si="206"/>
        <v>0</v>
      </c>
      <c r="O429" s="430"/>
      <c r="P429" s="430"/>
      <c r="Q429" s="430"/>
      <c r="R429" s="430"/>
      <c r="S429" s="430"/>
      <c r="T429" s="430"/>
      <c r="U429" s="430"/>
      <c r="V429" s="163"/>
      <c r="W429" s="164"/>
      <c r="X429" s="163"/>
      <c r="Y429" s="163"/>
      <c r="Z429" s="163"/>
      <c r="AA429" s="163"/>
    </row>
    <row r="430" spans="1:27" ht="20.100000000000001" hidden="1" customHeight="1">
      <c r="A430" s="186">
        <v>200556</v>
      </c>
      <c r="B430" s="187" t="s">
        <v>228</v>
      </c>
      <c r="C430" s="157" t="s">
        <v>186</v>
      </c>
      <c r="D430" s="139">
        <v>5.03</v>
      </c>
      <c r="E430" s="139"/>
      <c r="F430" s="158"/>
      <c r="G430" s="188"/>
      <c r="H430" s="438">
        <f t="shared" si="204"/>
        <v>0</v>
      </c>
      <c r="I430" s="160"/>
      <c r="J430" s="161" t="str">
        <f t="array" ref="J430">IF(ISERROR(G430/I430),"",G430/I430)</f>
        <v/>
      </c>
      <c r="K430" s="162">
        <f t="array" ref="K430">IF(ISERROR(G430/L430),"",G430/L430)</f>
        <v>0</v>
      </c>
      <c r="L430" s="160">
        <v>8</v>
      </c>
      <c r="M430" s="140">
        <f>IF(ISERROR(I430-K430),"",I430-K430)</f>
        <v>0</v>
      </c>
      <c r="N430" s="161">
        <f>SUM(O430:U430)</f>
        <v>0</v>
      </c>
      <c r="O430" s="430"/>
      <c r="P430" s="430"/>
      <c r="Q430" s="430"/>
      <c r="R430" s="430"/>
      <c r="S430" s="430"/>
      <c r="T430" s="430"/>
      <c r="U430" s="430"/>
      <c r="V430" s="163">
        <f>SUM(X430:AA430)</f>
        <v>0</v>
      </c>
      <c r="W430" s="164" t="str">
        <f>IF(ISERROR(V430/G430),"",V430/G430)</f>
        <v/>
      </c>
      <c r="X430" s="163"/>
      <c r="Y430" s="163"/>
      <c r="Z430" s="163"/>
      <c r="AA430" s="163"/>
    </row>
    <row r="431" spans="1:27" ht="20.100000000000001" hidden="1" customHeight="1">
      <c r="A431" s="186">
        <v>200557</v>
      </c>
      <c r="B431" s="187" t="s">
        <v>228</v>
      </c>
      <c r="C431" s="157" t="s">
        <v>188</v>
      </c>
      <c r="D431" s="139">
        <v>5.03</v>
      </c>
      <c r="E431" s="139"/>
      <c r="F431" s="158"/>
      <c r="G431" s="188"/>
      <c r="H431" s="438">
        <f t="shared" si="204"/>
        <v>0</v>
      </c>
      <c r="I431" s="160"/>
      <c r="J431" s="161" t="str">
        <f t="array" ref="J431">IF(ISERROR(G431/I431),"",G431/I431)</f>
        <v/>
      </c>
      <c r="K431" s="162">
        <f t="array" ref="K431">IF(ISERROR(G431/L431),"",G431/L431)</f>
        <v>0</v>
      </c>
      <c r="L431" s="160">
        <v>8</v>
      </c>
      <c r="M431" s="140">
        <f>IF(ISERROR(I431-K431),"",I431-K431)</f>
        <v>0</v>
      </c>
      <c r="N431" s="161">
        <f>SUM(O431:U431)</f>
        <v>0</v>
      </c>
      <c r="O431" s="430"/>
      <c r="P431" s="430"/>
      <c r="Q431" s="430"/>
      <c r="R431" s="430"/>
      <c r="S431" s="430"/>
      <c r="T431" s="430"/>
      <c r="U431" s="430"/>
      <c r="V431" s="163">
        <f>SUM(X431:AA431)</f>
        <v>0</v>
      </c>
      <c r="W431" s="164" t="str">
        <f>IF(ISERROR(V431/G431),"",V431/G431)</f>
        <v/>
      </c>
      <c r="X431" s="163"/>
      <c r="Y431" s="163"/>
      <c r="Z431" s="163"/>
      <c r="AA431" s="163"/>
    </row>
    <row r="432" spans="1:27" ht="20.100000000000001" hidden="1" customHeight="1">
      <c r="A432" s="186">
        <v>200558</v>
      </c>
      <c r="B432" s="187" t="s">
        <v>228</v>
      </c>
      <c r="C432" s="157" t="s">
        <v>193</v>
      </c>
      <c r="D432" s="139">
        <v>5.03</v>
      </c>
      <c r="E432" s="139"/>
      <c r="F432" s="158"/>
      <c r="G432" s="188"/>
      <c r="H432" s="438">
        <f t="shared" si="204"/>
        <v>0</v>
      </c>
      <c r="I432" s="160"/>
      <c r="J432" s="161" t="str">
        <f t="array" ref="J432">IF(ISERROR(G432/I432),"",G432/I432)</f>
        <v/>
      </c>
      <c r="K432" s="162">
        <f t="array" ref="K432">IF(ISERROR(G432/L432),"",G432/L432)</f>
        <v>0</v>
      </c>
      <c r="L432" s="160">
        <v>8</v>
      </c>
      <c r="M432" s="140">
        <f>IF(ISERROR(I432-K432),"",I432-K432)</f>
        <v>0</v>
      </c>
      <c r="N432" s="161">
        <f>SUM(O432:U432)</f>
        <v>0</v>
      </c>
      <c r="O432" s="430"/>
      <c r="P432" s="430"/>
      <c r="Q432" s="430"/>
      <c r="R432" s="430"/>
      <c r="S432" s="430"/>
      <c r="T432" s="430"/>
      <c r="U432" s="430"/>
      <c r="V432" s="163">
        <f>SUM(X432:AA432)</f>
        <v>0</v>
      </c>
      <c r="W432" s="164" t="str">
        <f>IF(ISERROR(V432/G432),"",V432/G432)</f>
        <v/>
      </c>
      <c r="X432" s="163"/>
      <c r="Y432" s="163"/>
      <c r="Z432" s="163"/>
      <c r="AA432" s="163"/>
    </row>
    <row r="433" spans="1:27" ht="20.100000000000001" hidden="1" customHeight="1">
      <c r="A433" s="186">
        <v>200559</v>
      </c>
      <c r="B433" s="187" t="s">
        <v>228</v>
      </c>
      <c r="C433" s="246" t="s">
        <v>90</v>
      </c>
      <c r="D433" s="139">
        <v>5.03</v>
      </c>
      <c r="E433" s="139"/>
      <c r="F433" s="158"/>
      <c r="G433" s="188"/>
      <c r="H433" s="438">
        <f t="shared" si="204"/>
        <v>0</v>
      </c>
      <c r="I433" s="160"/>
      <c r="J433" s="161" t="str">
        <f t="array" ref="J433">IF(ISERROR(G433/I433),"",G433/I433)</f>
        <v/>
      </c>
      <c r="K433" s="162">
        <f t="array" ref="K433">IF(ISERROR(G433/L433),"",G433/L433)</f>
        <v>0</v>
      </c>
      <c r="L433" s="160">
        <v>8</v>
      </c>
      <c r="M433" s="140">
        <f>IF(ISERROR(I433-K433),"",I433-K433)</f>
        <v>0</v>
      </c>
      <c r="N433" s="161">
        <f>SUM(O433:U433)</f>
        <v>0</v>
      </c>
      <c r="O433" s="430"/>
      <c r="P433" s="430"/>
      <c r="Q433" s="430"/>
      <c r="R433" s="430"/>
      <c r="S433" s="430"/>
      <c r="T433" s="430"/>
      <c r="U433" s="430"/>
      <c r="V433" s="163">
        <f>SUM(X433:AA433)</f>
        <v>0</v>
      </c>
      <c r="W433" s="164" t="str">
        <f>IF(ISERROR(V433/G433),"",V433/G433)</f>
        <v/>
      </c>
      <c r="X433" s="163"/>
      <c r="Y433" s="163"/>
      <c r="Z433" s="163"/>
      <c r="AA433" s="163"/>
    </row>
    <row r="434" spans="1:27" ht="20.100000000000001" hidden="1" customHeight="1">
      <c r="A434" s="186">
        <v>200556</v>
      </c>
      <c r="B434" s="187" t="s">
        <v>229</v>
      </c>
      <c r="C434" s="157" t="s">
        <v>186</v>
      </c>
      <c r="D434" s="139">
        <v>5.03</v>
      </c>
      <c r="E434" s="139"/>
      <c r="F434" s="158"/>
      <c r="G434" s="188"/>
      <c r="H434" s="438">
        <f t="shared" si="204"/>
        <v>0</v>
      </c>
      <c r="I434" s="160"/>
      <c r="J434" s="161" t="str">
        <f t="array" ref="J434">IF(ISERROR(G434/I434),"",G434/I434)</f>
        <v/>
      </c>
      <c r="K434" s="162">
        <f t="array" ref="K434">IF(ISERROR(G434/L434),"",G434/L434)</f>
        <v>0</v>
      </c>
      <c r="L434" s="160">
        <v>10</v>
      </c>
      <c r="M434" s="140">
        <f t="shared" ref="M434:M455" si="208">IF(ISERROR(I434-K434),"",I434-K434)</f>
        <v>0</v>
      </c>
      <c r="N434" s="161">
        <f t="shared" ref="N434:N449" si="209">SUM(O434:U434)</f>
        <v>0</v>
      </c>
      <c r="O434" s="430"/>
      <c r="P434" s="430"/>
      <c r="Q434" s="430"/>
      <c r="R434" s="430"/>
      <c r="S434" s="430"/>
      <c r="T434" s="430"/>
      <c r="U434" s="430"/>
      <c r="V434" s="163">
        <f t="shared" ref="V434:V437" si="210">SUM(X434:AA434)</f>
        <v>0</v>
      </c>
      <c r="W434" s="164" t="str">
        <f t="shared" ref="W434:W441" si="211">IF(ISERROR(V434/G434),"",V434/G434)</f>
        <v/>
      </c>
      <c r="X434" s="163"/>
      <c r="Y434" s="163"/>
      <c r="Z434" s="163"/>
      <c r="AA434" s="163"/>
    </row>
    <row r="435" spans="1:27" ht="20.100000000000001" hidden="1" customHeight="1">
      <c r="A435" s="186">
        <v>200557</v>
      </c>
      <c r="B435" s="187" t="s">
        <v>229</v>
      </c>
      <c r="C435" s="157" t="s">
        <v>210</v>
      </c>
      <c r="D435" s="139">
        <v>5.03</v>
      </c>
      <c r="E435" s="139"/>
      <c r="F435" s="158"/>
      <c r="G435" s="188"/>
      <c r="H435" s="438">
        <f t="shared" si="204"/>
        <v>0</v>
      </c>
      <c r="I435" s="160"/>
      <c r="J435" s="161" t="str">
        <f t="array" ref="J435">IF(ISERROR(G435/I435),"",G435/I435)</f>
        <v/>
      </c>
      <c r="K435" s="162" t="str">
        <f t="array" ref="K435">IF(ISERROR(G435/L435),"",G435/L435)</f>
        <v/>
      </c>
      <c r="L435" s="160"/>
      <c r="M435" s="140" t="str">
        <f t="shared" si="208"/>
        <v/>
      </c>
      <c r="N435" s="161">
        <f t="shared" si="209"/>
        <v>0</v>
      </c>
      <c r="O435" s="430"/>
      <c r="P435" s="430"/>
      <c r="Q435" s="430"/>
      <c r="R435" s="430"/>
      <c r="S435" s="430"/>
      <c r="T435" s="430"/>
      <c r="U435" s="430"/>
      <c r="V435" s="163">
        <f t="shared" si="210"/>
        <v>0</v>
      </c>
      <c r="W435" s="164" t="str">
        <f t="shared" si="211"/>
        <v/>
      </c>
      <c r="X435" s="163"/>
      <c r="Y435" s="163"/>
      <c r="Z435" s="163"/>
      <c r="AA435" s="163"/>
    </row>
    <row r="436" spans="1:27" ht="20.100000000000001" hidden="1" customHeight="1">
      <c r="A436" s="186">
        <v>200558</v>
      </c>
      <c r="B436" s="187" t="s">
        <v>229</v>
      </c>
      <c r="C436" s="157" t="s">
        <v>193</v>
      </c>
      <c r="D436" s="139">
        <v>5.03</v>
      </c>
      <c r="E436" s="139"/>
      <c r="F436" s="158"/>
      <c r="G436" s="188"/>
      <c r="H436" s="438">
        <f t="shared" si="204"/>
        <v>0</v>
      </c>
      <c r="I436" s="160"/>
      <c r="J436" s="161" t="str">
        <f t="array" ref="J436">IF(ISERROR(G436/I436),"",G436/I436)</f>
        <v/>
      </c>
      <c r="K436" s="162" t="str">
        <f t="array" ref="K436">IF(ISERROR(G436/L436),"",G436/L436)</f>
        <v/>
      </c>
      <c r="L436" s="160"/>
      <c r="M436" s="140" t="str">
        <f t="shared" si="208"/>
        <v/>
      </c>
      <c r="N436" s="161">
        <f t="shared" si="209"/>
        <v>0</v>
      </c>
      <c r="O436" s="430"/>
      <c r="P436" s="430"/>
      <c r="Q436" s="430"/>
      <c r="R436" s="430"/>
      <c r="S436" s="430"/>
      <c r="T436" s="430"/>
      <c r="U436" s="430"/>
      <c r="V436" s="163">
        <f t="shared" si="210"/>
        <v>0</v>
      </c>
      <c r="W436" s="164" t="str">
        <f t="shared" si="211"/>
        <v/>
      </c>
      <c r="X436" s="163"/>
      <c r="Y436" s="163"/>
      <c r="Z436" s="163"/>
      <c r="AA436" s="163"/>
    </row>
    <row r="437" spans="1:27" ht="20.100000000000001" hidden="1" customHeight="1">
      <c r="A437" s="186">
        <v>200559</v>
      </c>
      <c r="B437" s="187" t="s">
        <v>229</v>
      </c>
      <c r="C437" s="157" t="s">
        <v>202</v>
      </c>
      <c r="D437" s="139">
        <v>5.03</v>
      </c>
      <c r="E437" s="139"/>
      <c r="F437" s="158"/>
      <c r="G437" s="188"/>
      <c r="H437" s="438">
        <f t="shared" si="204"/>
        <v>0</v>
      </c>
      <c r="I437" s="160"/>
      <c r="J437" s="161" t="str">
        <f t="array" ref="J437">IF(ISERROR(G437/I437),"",G437/I437)</f>
        <v/>
      </c>
      <c r="K437" s="162" t="str">
        <f t="array" ref="K437">IF(ISERROR(G437/L437),"",G437/L437)</f>
        <v/>
      </c>
      <c r="L437" s="160"/>
      <c r="M437" s="140" t="str">
        <f t="shared" si="208"/>
        <v/>
      </c>
      <c r="N437" s="161">
        <f t="shared" si="209"/>
        <v>0</v>
      </c>
      <c r="O437" s="430"/>
      <c r="P437" s="430"/>
      <c r="Q437" s="430"/>
      <c r="R437" s="430"/>
      <c r="S437" s="430"/>
      <c r="T437" s="430"/>
      <c r="U437" s="430"/>
      <c r="V437" s="163">
        <f t="shared" si="210"/>
        <v>0</v>
      </c>
      <c r="W437" s="164" t="str">
        <f t="shared" si="211"/>
        <v/>
      </c>
      <c r="X437" s="163"/>
      <c r="Y437" s="163"/>
      <c r="Z437" s="163"/>
      <c r="AA437" s="163"/>
    </row>
    <row r="438" spans="1:27" ht="20.100000000000001" hidden="1" customHeight="1">
      <c r="A438" s="157">
        <v>200947</v>
      </c>
      <c r="B438" s="431" t="s">
        <v>231</v>
      </c>
      <c r="C438" s="157" t="s">
        <v>188</v>
      </c>
      <c r="D438" s="139">
        <v>9.36</v>
      </c>
      <c r="E438" s="139"/>
      <c r="F438" s="158"/>
      <c r="G438" s="188"/>
      <c r="H438" s="438">
        <f t="shared" si="204"/>
        <v>0</v>
      </c>
      <c r="I438" s="160"/>
      <c r="J438" s="161" t="str">
        <f t="array" ref="J438">IF(ISERROR(G438/I438),"",G438/I438)</f>
        <v/>
      </c>
      <c r="K438" s="162">
        <f t="array" ref="K438">IF(ISERROR(G438/L438),"",G438/L438)</f>
        <v>0</v>
      </c>
      <c r="L438" s="160">
        <v>6</v>
      </c>
      <c r="M438" s="140">
        <f t="shared" si="208"/>
        <v>0</v>
      </c>
      <c r="N438" s="161">
        <f t="shared" si="209"/>
        <v>0</v>
      </c>
      <c r="O438" s="430"/>
      <c r="P438" s="430"/>
      <c r="Q438" s="430"/>
      <c r="R438" s="430"/>
      <c r="S438" s="430"/>
      <c r="T438" s="430"/>
      <c r="U438" s="430"/>
      <c r="V438" s="163">
        <f t="shared" ref="V438:V441" si="212">SUM(X438:AA438)</f>
        <v>0</v>
      </c>
      <c r="W438" s="164" t="str">
        <f t="shared" si="211"/>
        <v/>
      </c>
      <c r="X438" s="163"/>
      <c r="Y438" s="163"/>
      <c r="Z438" s="163"/>
      <c r="AA438" s="163"/>
    </row>
    <row r="439" spans="1:27" ht="20.100000000000001" hidden="1" customHeight="1">
      <c r="A439" s="157">
        <v>200945</v>
      </c>
      <c r="B439" s="431" t="s">
        <v>231</v>
      </c>
      <c r="C439" s="157" t="s">
        <v>186</v>
      </c>
      <c r="D439" s="139">
        <v>9.36</v>
      </c>
      <c r="E439" s="139"/>
      <c r="F439" s="158"/>
      <c r="G439" s="188"/>
      <c r="H439" s="438">
        <f t="shared" si="204"/>
        <v>0</v>
      </c>
      <c r="I439" s="160"/>
      <c r="J439" s="161" t="str">
        <f t="array" ref="J439">IF(ISERROR(G439/I439),"",G439/I439)</f>
        <v/>
      </c>
      <c r="K439" s="162">
        <f t="array" ref="K439">IF(ISERROR(G439/L439),"",G439/L439)</f>
        <v>0</v>
      </c>
      <c r="L439" s="160">
        <v>6</v>
      </c>
      <c r="M439" s="140">
        <f t="shared" si="208"/>
        <v>0</v>
      </c>
      <c r="N439" s="161">
        <f t="shared" si="209"/>
        <v>0</v>
      </c>
      <c r="O439" s="430"/>
      <c r="P439" s="430"/>
      <c r="Q439" s="430"/>
      <c r="R439" s="430"/>
      <c r="S439" s="430"/>
      <c r="T439" s="430"/>
      <c r="U439" s="430"/>
      <c r="V439" s="163">
        <f t="shared" si="212"/>
        <v>0</v>
      </c>
      <c r="W439" s="164" t="str">
        <f t="shared" si="211"/>
        <v/>
      </c>
      <c r="X439" s="163"/>
      <c r="Y439" s="163"/>
      <c r="Z439" s="163"/>
      <c r="AA439" s="163"/>
    </row>
    <row r="440" spans="1:27" ht="20.100000000000001" hidden="1" customHeight="1">
      <c r="A440" s="157">
        <v>200946</v>
      </c>
      <c r="B440" s="431" t="s">
        <v>231</v>
      </c>
      <c r="C440" s="157" t="s">
        <v>230</v>
      </c>
      <c r="D440" s="139">
        <v>9.36</v>
      </c>
      <c r="E440" s="139"/>
      <c r="F440" s="158"/>
      <c r="G440" s="188"/>
      <c r="H440" s="438">
        <f t="shared" si="204"/>
        <v>0</v>
      </c>
      <c r="I440" s="160"/>
      <c r="J440" s="161" t="str">
        <f t="array" ref="J440">IF(ISERROR(G440/I440),"",G440/I440)</f>
        <v/>
      </c>
      <c r="K440" s="162">
        <f t="array" ref="K440">IF(ISERROR(G440/L440),"",G440/L440)</f>
        <v>0</v>
      </c>
      <c r="L440" s="160">
        <v>6</v>
      </c>
      <c r="M440" s="140">
        <f t="shared" si="208"/>
        <v>0</v>
      </c>
      <c r="N440" s="161">
        <f t="shared" si="209"/>
        <v>0</v>
      </c>
      <c r="O440" s="430"/>
      <c r="P440" s="430"/>
      <c r="Q440" s="430"/>
      <c r="R440" s="430"/>
      <c r="S440" s="430"/>
      <c r="T440" s="430"/>
      <c r="U440" s="430"/>
      <c r="V440" s="163">
        <f t="shared" si="212"/>
        <v>0</v>
      </c>
      <c r="W440" s="164" t="str">
        <f t="shared" si="211"/>
        <v/>
      </c>
      <c r="X440" s="163"/>
      <c r="Y440" s="163"/>
      <c r="Z440" s="163"/>
      <c r="AA440" s="163"/>
    </row>
    <row r="441" spans="1:27" ht="20.100000000000001" hidden="1" customHeight="1">
      <c r="A441" s="157">
        <v>200944</v>
      </c>
      <c r="B441" s="431" t="s">
        <v>231</v>
      </c>
      <c r="C441" s="157" t="s">
        <v>193</v>
      </c>
      <c r="D441" s="139">
        <v>9.36</v>
      </c>
      <c r="E441" s="139"/>
      <c r="F441" s="158"/>
      <c r="G441" s="188"/>
      <c r="H441" s="438">
        <f t="shared" si="204"/>
        <v>0</v>
      </c>
      <c r="I441" s="160"/>
      <c r="J441" s="161" t="str">
        <f t="array" ref="J441">IF(ISERROR(G441/I441),"",G441/I441)</f>
        <v/>
      </c>
      <c r="K441" s="162">
        <f t="array" ref="K441">IF(ISERROR(G441/L441),"",G441/L441)</f>
        <v>0</v>
      </c>
      <c r="L441" s="160">
        <v>6</v>
      </c>
      <c r="M441" s="140">
        <f t="shared" si="208"/>
        <v>0</v>
      </c>
      <c r="N441" s="161">
        <f t="shared" si="209"/>
        <v>0</v>
      </c>
      <c r="O441" s="430"/>
      <c r="P441" s="430"/>
      <c r="Q441" s="430"/>
      <c r="R441" s="430"/>
      <c r="S441" s="430"/>
      <c r="T441" s="430"/>
      <c r="U441" s="430"/>
      <c r="V441" s="163">
        <f t="shared" si="212"/>
        <v>0</v>
      </c>
      <c r="W441" s="164" t="str">
        <f t="shared" si="211"/>
        <v/>
      </c>
      <c r="X441" s="163"/>
      <c r="Y441" s="163"/>
      <c r="Z441" s="163"/>
      <c r="AA441" s="163"/>
    </row>
    <row r="442" spans="1:27" ht="20.100000000000001" hidden="1" customHeight="1">
      <c r="A442" s="157">
        <v>201372</v>
      </c>
      <c r="B442" s="431" t="s">
        <v>415</v>
      </c>
      <c r="C442" s="232" t="s">
        <v>417</v>
      </c>
      <c r="D442" s="139">
        <v>5</v>
      </c>
      <c r="E442" s="139"/>
      <c r="F442" s="158"/>
      <c r="G442" s="188"/>
      <c r="H442" s="438">
        <f t="shared" si="204"/>
        <v>0</v>
      </c>
      <c r="I442" s="160"/>
      <c r="J442" s="161"/>
      <c r="K442" s="162">
        <f t="array" ref="K442">IF(ISERROR(G442/L442),"",G442/L442)</f>
        <v>0</v>
      </c>
      <c r="L442" s="160">
        <v>5</v>
      </c>
      <c r="M442" s="140">
        <f t="shared" si="208"/>
        <v>0</v>
      </c>
      <c r="N442" s="161">
        <f t="shared" si="209"/>
        <v>0</v>
      </c>
      <c r="O442" s="430"/>
      <c r="P442" s="430"/>
      <c r="Q442" s="430"/>
      <c r="R442" s="430"/>
      <c r="S442" s="430"/>
      <c r="T442" s="430"/>
      <c r="U442" s="430"/>
      <c r="V442" s="163"/>
      <c r="W442" s="164"/>
      <c r="X442" s="163"/>
      <c r="Y442" s="163"/>
      <c r="Z442" s="163"/>
      <c r="AA442" s="163"/>
    </row>
    <row r="443" spans="1:27" ht="20.100000000000001" hidden="1" customHeight="1">
      <c r="A443" s="157">
        <v>201374</v>
      </c>
      <c r="B443" s="431" t="s">
        <v>415</v>
      </c>
      <c r="C443" s="232" t="s">
        <v>425</v>
      </c>
      <c r="D443" s="139">
        <v>5</v>
      </c>
      <c r="E443" s="139"/>
      <c r="F443" s="158"/>
      <c r="G443" s="188"/>
      <c r="H443" s="438">
        <f t="shared" si="204"/>
        <v>0</v>
      </c>
      <c r="I443" s="160"/>
      <c r="J443" s="161"/>
      <c r="K443" s="162">
        <f t="array" ref="K443">IF(ISERROR(G443/L443),"",G443/L443)</f>
        <v>0</v>
      </c>
      <c r="L443" s="160">
        <v>5</v>
      </c>
      <c r="M443" s="140">
        <f t="shared" si="208"/>
        <v>0</v>
      </c>
      <c r="N443" s="161">
        <f t="shared" si="209"/>
        <v>0</v>
      </c>
      <c r="O443" s="430"/>
      <c r="P443" s="430"/>
      <c r="Q443" s="430"/>
      <c r="R443" s="430"/>
      <c r="S443" s="430"/>
      <c r="T443" s="430"/>
      <c r="U443" s="430"/>
      <c r="V443" s="163"/>
      <c r="W443" s="164"/>
      <c r="X443" s="163"/>
      <c r="Y443" s="163"/>
      <c r="Z443" s="163"/>
      <c r="AA443" s="163"/>
    </row>
    <row r="444" spans="1:27" ht="20.100000000000001" hidden="1" customHeight="1">
      <c r="A444" s="157">
        <v>201373</v>
      </c>
      <c r="B444" s="431" t="s">
        <v>427</v>
      </c>
      <c r="C444" s="232" t="s">
        <v>428</v>
      </c>
      <c r="D444" s="139">
        <v>5</v>
      </c>
      <c r="E444" s="139"/>
      <c r="F444" s="158"/>
      <c r="G444" s="188"/>
      <c r="H444" s="438">
        <f t="shared" si="204"/>
        <v>0</v>
      </c>
      <c r="I444" s="160"/>
      <c r="J444" s="161"/>
      <c r="K444" s="162">
        <f t="array" ref="K444">IF(ISERROR(G444/L444),"",G444/L444)</f>
        <v>0</v>
      </c>
      <c r="L444" s="160">
        <v>5</v>
      </c>
      <c r="M444" s="140">
        <f t="shared" si="208"/>
        <v>0</v>
      </c>
      <c r="N444" s="161">
        <f t="shared" si="209"/>
        <v>0</v>
      </c>
      <c r="O444" s="430"/>
      <c r="P444" s="430"/>
      <c r="Q444" s="430"/>
      <c r="R444" s="430"/>
      <c r="S444" s="430"/>
      <c r="T444" s="430"/>
      <c r="U444" s="430"/>
      <c r="V444" s="163"/>
      <c r="W444" s="164"/>
      <c r="X444" s="163"/>
      <c r="Y444" s="163"/>
      <c r="Z444" s="163"/>
      <c r="AA444" s="163"/>
    </row>
    <row r="445" spans="1:27" ht="20.100000000000001" hidden="1" customHeight="1">
      <c r="A445" s="157">
        <v>201066</v>
      </c>
      <c r="B445" s="431" t="s">
        <v>361</v>
      </c>
      <c r="C445" s="232" t="s">
        <v>392</v>
      </c>
      <c r="D445" s="139">
        <v>5</v>
      </c>
      <c r="E445" s="139"/>
      <c r="F445" s="158"/>
      <c r="G445" s="188"/>
      <c r="H445" s="438">
        <f t="shared" si="204"/>
        <v>0</v>
      </c>
      <c r="I445" s="160"/>
      <c r="J445" s="161"/>
      <c r="K445" s="162">
        <f t="array" ref="K445">IF(ISERROR(G445/L445),"",G445/L445)</f>
        <v>0</v>
      </c>
      <c r="L445" s="160">
        <v>5</v>
      </c>
      <c r="M445" s="140">
        <f t="shared" si="208"/>
        <v>0</v>
      </c>
      <c r="N445" s="161">
        <f t="shared" si="209"/>
        <v>0</v>
      </c>
      <c r="O445" s="430"/>
      <c r="P445" s="430"/>
      <c r="Q445" s="430"/>
      <c r="R445" s="430"/>
      <c r="S445" s="430"/>
      <c r="T445" s="430"/>
      <c r="U445" s="430"/>
      <c r="V445" s="163"/>
      <c r="W445" s="164"/>
      <c r="X445" s="163"/>
      <c r="Y445" s="163"/>
      <c r="Z445" s="163"/>
      <c r="AA445" s="163"/>
    </row>
    <row r="446" spans="1:27" ht="20.100000000000001" hidden="1" customHeight="1">
      <c r="A446" s="157">
        <v>201064</v>
      </c>
      <c r="B446" s="431" t="s">
        <v>363</v>
      </c>
      <c r="C446" s="157" t="s">
        <v>365</v>
      </c>
      <c r="D446" s="139">
        <v>5</v>
      </c>
      <c r="E446" s="139"/>
      <c r="F446" s="158"/>
      <c r="G446" s="188"/>
      <c r="H446" s="438">
        <f t="shared" si="204"/>
        <v>0</v>
      </c>
      <c r="I446" s="160"/>
      <c r="J446" s="161"/>
      <c r="K446" s="162">
        <f t="array" ref="K446">IF(ISERROR(G446/L446),"",G446/L446)</f>
        <v>0</v>
      </c>
      <c r="L446" s="160">
        <v>5</v>
      </c>
      <c r="M446" s="140">
        <f t="shared" si="208"/>
        <v>0</v>
      </c>
      <c r="N446" s="161">
        <f t="shared" si="209"/>
        <v>0</v>
      </c>
      <c r="O446" s="430"/>
      <c r="P446" s="430"/>
      <c r="Q446" s="430"/>
      <c r="R446" s="430"/>
      <c r="S446" s="430"/>
      <c r="T446" s="430"/>
      <c r="U446" s="430"/>
      <c r="V446" s="163"/>
      <c r="W446" s="164"/>
      <c r="X446" s="163"/>
      <c r="Y446" s="163"/>
      <c r="Z446" s="163"/>
      <c r="AA446" s="163"/>
    </row>
    <row r="447" spans="1:27" ht="20.100000000000001" hidden="1" customHeight="1">
      <c r="A447" s="157">
        <v>201065</v>
      </c>
      <c r="B447" s="431" t="s">
        <v>363</v>
      </c>
      <c r="C447" s="157" t="s">
        <v>367</v>
      </c>
      <c r="D447" s="139">
        <v>5</v>
      </c>
      <c r="E447" s="139"/>
      <c r="F447" s="158"/>
      <c r="G447" s="188"/>
      <c r="H447" s="438">
        <f t="shared" si="204"/>
        <v>0</v>
      </c>
      <c r="I447" s="160"/>
      <c r="J447" s="161"/>
      <c r="K447" s="162">
        <f t="array" ref="K447">IF(ISERROR(G447/L447),"",G447/L447)</f>
        <v>0</v>
      </c>
      <c r="L447" s="160">
        <v>5</v>
      </c>
      <c r="M447" s="140">
        <f t="shared" si="208"/>
        <v>0</v>
      </c>
      <c r="N447" s="161">
        <f t="shared" si="209"/>
        <v>0</v>
      </c>
      <c r="O447" s="430"/>
      <c r="P447" s="430"/>
      <c r="Q447" s="430"/>
      <c r="R447" s="430"/>
      <c r="S447" s="430"/>
      <c r="T447" s="430"/>
      <c r="U447" s="430"/>
      <c r="V447" s="163"/>
      <c r="W447" s="164"/>
      <c r="X447" s="163"/>
      <c r="Y447" s="163"/>
      <c r="Z447" s="163"/>
      <c r="AA447" s="163"/>
    </row>
    <row r="448" spans="1:27" ht="20.100000000000001" customHeight="1">
      <c r="A448" s="186">
        <v>200088</v>
      </c>
      <c r="B448" s="187" t="s">
        <v>232</v>
      </c>
      <c r="C448" s="157" t="s">
        <v>194</v>
      </c>
      <c r="D448" s="139">
        <v>5.0599999999999996</v>
      </c>
      <c r="E448" s="139"/>
      <c r="F448" s="158">
        <v>42619</v>
      </c>
      <c r="G448" s="159">
        <f>20+10</f>
        <v>30</v>
      </c>
      <c r="H448" s="438">
        <f t="shared" si="204"/>
        <v>151.79999999999998</v>
      </c>
      <c r="I448" s="160">
        <f>1+1</f>
        <v>2</v>
      </c>
      <c r="J448" s="161">
        <f t="array" ref="J448">IF(ISERROR(G448/I448),"",G448/I448)</f>
        <v>15</v>
      </c>
      <c r="K448" s="162">
        <f t="array" ref="K448">IF(ISERROR(G448/L448),"",G448/L448)</f>
        <v>1.935483870967742</v>
      </c>
      <c r="L448" s="160">
        <v>15.5</v>
      </c>
      <c r="M448" s="140">
        <f t="shared" si="208"/>
        <v>6.4516129032258007E-2</v>
      </c>
      <c r="N448" s="161">
        <f t="shared" si="209"/>
        <v>0</v>
      </c>
      <c r="O448" s="430"/>
      <c r="P448" s="430"/>
      <c r="Q448" s="430"/>
      <c r="R448" s="430"/>
      <c r="S448" s="430"/>
      <c r="T448" s="430"/>
      <c r="U448" s="430"/>
      <c r="V448" s="163">
        <f t="shared" ref="V448:V449" si="213">SUM(X448:AA448)</f>
        <v>0</v>
      </c>
      <c r="W448" s="164">
        <f t="shared" ref="W448:W449" si="214">IF(ISERROR(V448/G448),"",V448/G448)</f>
        <v>0</v>
      </c>
      <c r="X448" s="163"/>
      <c r="Y448" s="163"/>
      <c r="Z448" s="163"/>
      <c r="AA448" s="163"/>
    </row>
    <row r="449" spans="1:27" ht="20.100000000000001" hidden="1" customHeight="1">
      <c r="A449" s="186">
        <v>200089</v>
      </c>
      <c r="B449" s="187" t="s">
        <v>232</v>
      </c>
      <c r="C449" s="157" t="s">
        <v>210</v>
      </c>
      <c r="D449" s="139">
        <v>5.0599999999999996</v>
      </c>
      <c r="E449" s="139"/>
      <c r="F449" s="158"/>
      <c r="G449" s="159"/>
      <c r="H449" s="438">
        <f t="shared" si="204"/>
        <v>0</v>
      </c>
      <c r="I449" s="160"/>
      <c r="J449" s="161" t="str">
        <f t="array" ref="J449">IF(ISERROR(G449/I449),"",G449/I449)</f>
        <v/>
      </c>
      <c r="K449" s="162">
        <f t="array" ref="K449">IF(ISERROR(G449/L449),"",G449/L449)</f>
        <v>0</v>
      </c>
      <c r="L449" s="160">
        <v>15.5</v>
      </c>
      <c r="M449" s="140">
        <f t="shared" si="208"/>
        <v>0</v>
      </c>
      <c r="N449" s="161">
        <f t="shared" si="209"/>
        <v>0</v>
      </c>
      <c r="O449" s="430"/>
      <c r="P449" s="430"/>
      <c r="Q449" s="430"/>
      <c r="R449" s="430"/>
      <c r="S449" s="430"/>
      <c r="T449" s="430"/>
      <c r="U449" s="430"/>
      <c r="V449" s="163">
        <f t="shared" si="213"/>
        <v>0</v>
      </c>
      <c r="W449" s="164" t="str">
        <f t="shared" si="214"/>
        <v/>
      </c>
      <c r="X449" s="163"/>
      <c r="Y449" s="163"/>
      <c r="Z449" s="163"/>
      <c r="AA449" s="163"/>
    </row>
    <row r="450" spans="1:27" ht="20.100000000000001" hidden="1" customHeight="1">
      <c r="A450" s="186">
        <v>2001383</v>
      </c>
      <c r="B450" s="187" t="s">
        <v>446</v>
      </c>
      <c r="C450" s="232" t="s">
        <v>73</v>
      </c>
      <c r="D450" s="139"/>
      <c r="E450" s="139"/>
      <c r="F450" s="158"/>
      <c r="G450" s="159"/>
      <c r="H450" s="438">
        <f t="shared" si="204"/>
        <v>0</v>
      </c>
      <c r="I450" s="160"/>
      <c r="J450" s="161"/>
      <c r="K450" s="162">
        <f t="array" ref="K450">IF(ISERROR(G450/L450),"",G450/L450)</f>
        <v>0</v>
      </c>
      <c r="L450" s="160">
        <v>24</v>
      </c>
      <c r="M450" s="140">
        <f t="shared" si="208"/>
        <v>0</v>
      </c>
      <c r="N450" s="161"/>
      <c r="O450" s="430"/>
      <c r="P450" s="430"/>
      <c r="Q450" s="430"/>
      <c r="R450" s="430"/>
      <c r="S450" s="430"/>
      <c r="T450" s="430"/>
      <c r="U450" s="430"/>
      <c r="V450" s="163"/>
      <c r="W450" s="164"/>
      <c r="X450" s="163"/>
      <c r="Y450" s="163"/>
      <c r="Z450" s="163"/>
      <c r="AA450" s="163"/>
    </row>
    <row r="451" spans="1:27" ht="20.100000000000001" hidden="1" customHeight="1">
      <c r="A451" s="186">
        <v>2001384</v>
      </c>
      <c r="B451" s="187" t="s">
        <v>446</v>
      </c>
      <c r="C451" s="232" t="s">
        <v>60</v>
      </c>
      <c r="D451" s="139"/>
      <c r="E451" s="139"/>
      <c r="F451" s="158"/>
      <c r="G451" s="159"/>
      <c r="H451" s="438">
        <f t="shared" si="204"/>
        <v>0</v>
      </c>
      <c r="I451" s="160"/>
      <c r="J451" s="161"/>
      <c r="K451" s="162">
        <f t="array" ref="K451">IF(ISERROR(G451/L451),"",G451/L451)</f>
        <v>0</v>
      </c>
      <c r="L451" s="160">
        <v>24</v>
      </c>
      <c r="M451" s="140">
        <f t="shared" si="208"/>
        <v>0</v>
      </c>
      <c r="N451" s="161"/>
      <c r="O451" s="430"/>
      <c r="P451" s="430"/>
      <c r="Q451" s="430"/>
      <c r="R451" s="430"/>
      <c r="S451" s="430"/>
      <c r="T451" s="430"/>
      <c r="U451" s="430"/>
      <c r="V451" s="163"/>
      <c r="W451" s="164"/>
      <c r="X451" s="163"/>
      <c r="Y451" s="163"/>
      <c r="Z451" s="163"/>
      <c r="AA451" s="163"/>
    </row>
    <row r="452" spans="1:27" ht="20.100000000000001" hidden="1" customHeight="1">
      <c r="A452" s="186">
        <v>2001385</v>
      </c>
      <c r="B452" s="187" t="s">
        <v>446</v>
      </c>
      <c r="C452" s="232" t="s">
        <v>449</v>
      </c>
      <c r="D452" s="139"/>
      <c r="E452" s="139"/>
      <c r="F452" s="158"/>
      <c r="G452" s="159"/>
      <c r="H452" s="438">
        <f t="shared" si="204"/>
        <v>0</v>
      </c>
      <c r="I452" s="160"/>
      <c r="J452" s="161"/>
      <c r="K452" s="162">
        <f t="array" ref="K452">IF(ISERROR(G452/L452),"",G452/L452)</f>
        <v>0</v>
      </c>
      <c r="L452" s="160">
        <v>24</v>
      </c>
      <c r="M452" s="140">
        <f t="shared" si="208"/>
        <v>0</v>
      </c>
      <c r="N452" s="161"/>
      <c r="O452" s="430"/>
      <c r="P452" s="430"/>
      <c r="Q452" s="430"/>
      <c r="R452" s="430"/>
      <c r="S452" s="430"/>
      <c r="T452" s="430"/>
      <c r="U452" s="430"/>
      <c r="V452" s="163"/>
      <c r="W452" s="164"/>
      <c r="X452" s="163"/>
      <c r="Y452" s="163"/>
      <c r="Z452" s="163"/>
      <c r="AA452" s="163"/>
    </row>
    <row r="453" spans="1:27" ht="20.100000000000001" hidden="1" customHeight="1">
      <c r="A453" s="186">
        <v>200121</v>
      </c>
      <c r="B453" s="187" t="s">
        <v>233</v>
      </c>
      <c r="C453" s="157" t="s">
        <v>211</v>
      </c>
      <c r="D453" s="139">
        <v>5.07</v>
      </c>
      <c r="E453" s="139"/>
      <c r="F453" s="158"/>
      <c r="G453" s="159"/>
      <c r="H453" s="438">
        <f t="shared" si="204"/>
        <v>0</v>
      </c>
      <c r="I453" s="160"/>
      <c r="J453" s="161" t="str">
        <f t="array" ref="J453">IF(ISERROR(G453/I453),"",G453/I453)</f>
        <v/>
      </c>
      <c r="K453" s="162">
        <f t="array" ref="K453">IF(ISERROR(G453/L453),"",G453/L453)</f>
        <v>0</v>
      </c>
      <c r="L453" s="160">
        <v>9</v>
      </c>
      <c r="M453" s="140">
        <f t="shared" si="208"/>
        <v>0</v>
      </c>
      <c r="N453" s="161">
        <f t="shared" ref="N453:N455" si="215">SUM(O453:U453)</f>
        <v>0</v>
      </c>
      <c r="O453" s="430"/>
      <c r="P453" s="430"/>
      <c r="Q453" s="430"/>
      <c r="R453" s="430"/>
      <c r="S453" s="430"/>
      <c r="T453" s="430"/>
      <c r="U453" s="430"/>
      <c r="V453" s="163">
        <f t="shared" ref="V453:V455" si="216">SUM(X453:AA453)</f>
        <v>0</v>
      </c>
      <c r="W453" s="164" t="str">
        <f t="shared" ref="W453:W477" si="217">IF(ISERROR(V453/G453),"",V453/G453)</f>
        <v/>
      </c>
      <c r="X453" s="163"/>
      <c r="Y453" s="163"/>
      <c r="Z453" s="163"/>
      <c r="AA453" s="163"/>
    </row>
    <row r="454" spans="1:27" ht="20.100000000000001" hidden="1" customHeight="1">
      <c r="A454" s="186">
        <v>200164</v>
      </c>
      <c r="B454" s="187" t="s">
        <v>233</v>
      </c>
      <c r="C454" s="157" t="s">
        <v>186</v>
      </c>
      <c r="D454" s="139">
        <v>5.07</v>
      </c>
      <c r="E454" s="139"/>
      <c r="F454" s="158"/>
      <c r="G454" s="159"/>
      <c r="H454" s="438">
        <f t="shared" si="204"/>
        <v>0</v>
      </c>
      <c r="I454" s="160"/>
      <c r="J454" s="161" t="str">
        <f t="array" ref="J454">IF(ISERROR(G454/I454),"",G454/I454)</f>
        <v/>
      </c>
      <c r="K454" s="162">
        <f t="array" ref="K454">IF(ISERROR(G454/L454),"",G454/L454)</f>
        <v>0</v>
      </c>
      <c r="L454" s="160">
        <v>9</v>
      </c>
      <c r="M454" s="140">
        <f t="shared" si="208"/>
        <v>0</v>
      </c>
      <c r="N454" s="161">
        <f t="shared" si="215"/>
        <v>0</v>
      </c>
      <c r="O454" s="430"/>
      <c r="P454" s="430"/>
      <c r="Q454" s="430"/>
      <c r="R454" s="430"/>
      <c r="S454" s="430"/>
      <c r="T454" s="430"/>
      <c r="U454" s="430"/>
      <c r="V454" s="163">
        <f t="shared" si="216"/>
        <v>0</v>
      </c>
      <c r="W454" s="164" t="str">
        <f t="shared" si="217"/>
        <v/>
      </c>
      <c r="X454" s="163"/>
      <c r="Y454" s="163"/>
      <c r="Z454" s="163"/>
      <c r="AA454" s="163"/>
    </row>
    <row r="455" spans="1:27" ht="20.100000000000001" hidden="1" customHeight="1">
      <c r="A455" s="186">
        <v>200165</v>
      </c>
      <c r="B455" s="187" t="s">
        <v>233</v>
      </c>
      <c r="C455" s="157" t="s">
        <v>193</v>
      </c>
      <c r="D455" s="139">
        <v>5.0599999999999996</v>
      </c>
      <c r="E455" s="139"/>
      <c r="F455" s="189"/>
      <c r="G455" s="159"/>
      <c r="H455" s="438">
        <f t="shared" si="204"/>
        <v>0</v>
      </c>
      <c r="I455" s="160"/>
      <c r="J455" s="161" t="str">
        <f t="array" ref="J455">IF(ISERROR(G455/I455),"",G455/I455)</f>
        <v/>
      </c>
      <c r="K455" s="438">
        <f t="array" ref="K455">IF(ISERROR(G455/L455),"",G455/L455)</f>
        <v>0</v>
      </c>
      <c r="L455" s="160">
        <v>9</v>
      </c>
      <c r="M455" s="140">
        <f t="shared" si="208"/>
        <v>0</v>
      </c>
      <c r="N455" s="161">
        <f t="shared" si="215"/>
        <v>0</v>
      </c>
      <c r="O455" s="430"/>
      <c r="P455" s="430"/>
      <c r="Q455" s="430"/>
      <c r="R455" s="430"/>
      <c r="S455" s="430"/>
      <c r="T455" s="430"/>
      <c r="U455" s="430"/>
      <c r="V455" s="163">
        <f t="shared" si="216"/>
        <v>0</v>
      </c>
      <c r="W455" s="164" t="str">
        <f t="shared" si="217"/>
        <v/>
      </c>
      <c r="X455" s="163"/>
      <c r="Y455" s="163"/>
      <c r="Z455" s="163"/>
      <c r="AA455" s="163"/>
    </row>
    <row r="456" spans="1:27" ht="20.100000000000001" customHeight="1">
      <c r="A456" s="465" t="s">
        <v>234</v>
      </c>
      <c r="B456" s="466"/>
      <c r="C456" s="436" t="s">
        <v>209</v>
      </c>
      <c r="D456" s="177"/>
      <c r="E456" s="177"/>
      <c r="F456" s="178"/>
      <c r="G456" s="179">
        <f>SUM(G422:G455)</f>
        <v>524</v>
      </c>
      <c r="H456" s="180">
        <f>SUM(H422:H455)</f>
        <v>2636.6200000000003</v>
      </c>
      <c r="I456" s="180">
        <f>SUM(I422:I455)</f>
        <v>42.5</v>
      </c>
      <c r="J456" s="161">
        <f t="array" ref="J456">IF(ISERROR(G456/I456),"",G456/I456)</f>
        <v>12.329411764705883</v>
      </c>
      <c r="K456" s="180">
        <f>SUM(K422:K455)</f>
        <v>55.053763440860209</v>
      </c>
      <c r="L456" s="181"/>
      <c r="M456" s="185">
        <f t="shared" ref="M456:V456" si="218">SUM(M422:M455)</f>
        <v>-12.553763440860211</v>
      </c>
      <c r="N456" s="180">
        <f t="shared" si="218"/>
        <v>0</v>
      </c>
      <c r="O456" s="182">
        <f t="shared" si="218"/>
        <v>0</v>
      </c>
      <c r="P456" s="182">
        <f t="shared" si="218"/>
        <v>0</v>
      </c>
      <c r="Q456" s="182">
        <f t="shared" si="218"/>
        <v>0</v>
      </c>
      <c r="R456" s="182">
        <f t="shared" si="218"/>
        <v>0</v>
      </c>
      <c r="S456" s="182">
        <f t="shared" si="218"/>
        <v>0</v>
      </c>
      <c r="T456" s="182">
        <f t="shared" si="218"/>
        <v>0</v>
      </c>
      <c r="U456" s="182">
        <f t="shared" si="218"/>
        <v>0</v>
      </c>
      <c r="V456" s="183">
        <f t="shared" si="218"/>
        <v>0</v>
      </c>
      <c r="W456" s="164">
        <f t="shared" si="217"/>
        <v>0</v>
      </c>
      <c r="X456" s="183">
        <f>SUM(X422:X455)</f>
        <v>0</v>
      </c>
      <c r="Y456" s="183">
        <f>SUM(Y422:Y455)</f>
        <v>0</v>
      </c>
      <c r="Z456" s="183">
        <f>SUM(Z422:Z455)</f>
        <v>0</v>
      </c>
      <c r="AA456" s="183">
        <f>SUM(AA422:AA455)</f>
        <v>0</v>
      </c>
    </row>
    <row r="457" spans="1:27" ht="20.100000000000001" hidden="1" customHeight="1">
      <c r="A457" s="157">
        <v>200036</v>
      </c>
      <c r="B457" s="166" t="s">
        <v>235</v>
      </c>
      <c r="C457" s="157" t="s">
        <v>236</v>
      </c>
      <c r="D457" s="139">
        <v>5.03</v>
      </c>
      <c r="E457" s="139"/>
      <c r="F457" s="158"/>
      <c r="G457" s="159"/>
      <c r="H457" s="438">
        <f t="shared" ref="H457:H471" si="219">D457*G457</f>
        <v>0</v>
      </c>
      <c r="I457" s="160"/>
      <c r="J457" s="161" t="str">
        <f t="array" ref="J457">IF(ISERROR(G457/I457),"",G457/I457)</f>
        <v/>
      </c>
      <c r="K457" s="162">
        <f t="array" ref="K457">IF(ISERROR(G457/L457),"",G457/L457)</f>
        <v>0</v>
      </c>
      <c r="L457" s="160">
        <v>25</v>
      </c>
      <c r="M457" s="140">
        <f t="shared" ref="M457:M471" si="220">IF(ISERROR(I457-K457),"",I457-K457)</f>
        <v>0</v>
      </c>
      <c r="N457" s="161">
        <f t="shared" ref="N457:N471" si="221">SUM(O457:U457)</f>
        <v>0</v>
      </c>
      <c r="O457" s="430"/>
      <c r="P457" s="430"/>
      <c r="Q457" s="430"/>
      <c r="R457" s="430"/>
      <c r="S457" s="430"/>
      <c r="T457" s="430"/>
      <c r="U457" s="430"/>
      <c r="V457" s="163">
        <f t="shared" ref="V457:V471" si="222">SUM(X457:AA457)</f>
        <v>0</v>
      </c>
      <c r="W457" s="164" t="str">
        <f t="shared" si="217"/>
        <v/>
      </c>
      <c r="X457" s="163"/>
      <c r="Y457" s="163"/>
      <c r="Z457" s="163"/>
      <c r="AA457" s="163"/>
    </row>
    <row r="458" spans="1:27" ht="20.100000000000001" hidden="1" customHeight="1">
      <c r="A458" s="157">
        <v>200037</v>
      </c>
      <c r="B458" s="166" t="s">
        <v>235</v>
      </c>
      <c r="C458" s="157" t="s">
        <v>211</v>
      </c>
      <c r="D458" s="139">
        <v>5.03</v>
      </c>
      <c r="E458" s="139"/>
      <c r="F458" s="158"/>
      <c r="G458" s="159"/>
      <c r="H458" s="438">
        <f t="shared" si="219"/>
        <v>0</v>
      </c>
      <c r="I458" s="160"/>
      <c r="J458" s="161" t="str">
        <f t="array" ref="J458">IF(ISERROR(G458/I458),"",G458/I458)</f>
        <v/>
      </c>
      <c r="K458" s="162">
        <f t="array" ref="K458">IF(ISERROR(G458/L458),"",G458/L458)</f>
        <v>0</v>
      </c>
      <c r="L458" s="160">
        <v>25</v>
      </c>
      <c r="M458" s="140">
        <f t="shared" si="220"/>
        <v>0</v>
      </c>
      <c r="N458" s="161">
        <f t="shared" si="221"/>
        <v>0</v>
      </c>
      <c r="O458" s="430"/>
      <c r="P458" s="430"/>
      <c r="Q458" s="430"/>
      <c r="R458" s="430"/>
      <c r="S458" s="430"/>
      <c r="T458" s="430"/>
      <c r="U458" s="430"/>
      <c r="V458" s="163">
        <f t="shared" si="222"/>
        <v>0</v>
      </c>
      <c r="W458" s="164" t="str">
        <f t="shared" si="217"/>
        <v/>
      </c>
      <c r="X458" s="163"/>
      <c r="Y458" s="163"/>
      <c r="Z458" s="163"/>
      <c r="AA458" s="163"/>
    </row>
    <row r="459" spans="1:27" ht="20.100000000000001" hidden="1" customHeight="1">
      <c r="A459" s="165">
        <v>200074</v>
      </c>
      <c r="B459" s="166" t="s">
        <v>191</v>
      </c>
      <c r="C459" s="157" t="s">
        <v>201</v>
      </c>
      <c r="D459" s="139">
        <v>5.04</v>
      </c>
      <c r="E459" s="139"/>
      <c r="F459" s="158"/>
      <c r="G459" s="159"/>
      <c r="H459" s="438">
        <f t="shared" si="219"/>
        <v>0</v>
      </c>
      <c r="I459" s="160"/>
      <c r="J459" s="161" t="str">
        <f t="array" ref="J459">IF(ISERROR(G459/I459),"",G459/I459)</f>
        <v/>
      </c>
      <c r="K459" s="162">
        <f t="array" ref="K459">IF(ISERROR(G459/L459),"",G459/L459)</f>
        <v>0</v>
      </c>
      <c r="L459" s="160">
        <v>20</v>
      </c>
      <c r="M459" s="140">
        <f t="shared" si="220"/>
        <v>0</v>
      </c>
      <c r="N459" s="161">
        <f t="shared" si="221"/>
        <v>0</v>
      </c>
      <c r="O459" s="430"/>
      <c r="P459" s="430"/>
      <c r="Q459" s="430"/>
      <c r="R459" s="430"/>
      <c r="S459" s="430"/>
      <c r="T459" s="430"/>
      <c r="U459" s="430"/>
      <c r="V459" s="163">
        <f t="shared" si="222"/>
        <v>0</v>
      </c>
      <c r="W459" s="164" t="str">
        <f t="shared" si="217"/>
        <v/>
      </c>
      <c r="X459" s="163"/>
      <c r="Y459" s="163"/>
      <c r="Z459" s="163"/>
      <c r="AA459" s="163"/>
    </row>
    <row r="460" spans="1:27" ht="20.100000000000001" hidden="1" customHeight="1">
      <c r="A460" s="172">
        <v>200904</v>
      </c>
      <c r="B460" s="174" t="s">
        <v>237</v>
      </c>
      <c r="C460" s="157" t="s">
        <v>219</v>
      </c>
      <c r="D460" s="139">
        <v>5.03</v>
      </c>
      <c r="E460" s="139"/>
      <c r="F460" s="158"/>
      <c r="G460" s="159"/>
      <c r="H460" s="438">
        <f t="shared" si="219"/>
        <v>0</v>
      </c>
      <c r="I460" s="160"/>
      <c r="J460" s="161" t="str">
        <f t="array" ref="J460">IF(ISERROR(G460/I460),"",G460/I460)</f>
        <v/>
      </c>
      <c r="K460" s="162">
        <f t="array" ref="K460">IF(ISERROR(G460/L460),"",G460/L460)</f>
        <v>0</v>
      </c>
      <c r="L460" s="160">
        <v>4</v>
      </c>
      <c r="M460" s="140">
        <f t="shared" si="220"/>
        <v>0</v>
      </c>
      <c r="N460" s="161">
        <f t="shared" si="221"/>
        <v>0</v>
      </c>
      <c r="O460" s="430"/>
      <c r="P460" s="430"/>
      <c r="Q460" s="430"/>
      <c r="R460" s="430"/>
      <c r="S460" s="430"/>
      <c r="T460" s="430"/>
      <c r="U460" s="430"/>
      <c r="V460" s="163">
        <f t="shared" si="222"/>
        <v>0</v>
      </c>
      <c r="W460" s="164" t="str">
        <f t="shared" si="217"/>
        <v/>
      </c>
      <c r="X460" s="163"/>
      <c r="Y460" s="163"/>
      <c r="Z460" s="163"/>
      <c r="AA460" s="163"/>
    </row>
    <row r="461" spans="1:27" ht="20.100000000000001" hidden="1" customHeight="1">
      <c r="A461" s="172">
        <v>200905</v>
      </c>
      <c r="B461" s="174" t="s">
        <v>237</v>
      </c>
      <c r="C461" s="434" t="s">
        <v>210</v>
      </c>
      <c r="D461" s="139">
        <v>5.03</v>
      </c>
      <c r="E461" s="139"/>
      <c r="F461" s="158"/>
      <c r="G461" s="159"/>
      <c r="H461" s="438">
        <f t="shared" si="219"/>
        <v>0</v>
      </c>
      <c r="I461" s="160"/>
      <c r="J461" s="161" t="str">
        <f t="array" ref="J461">IF(ISERROR(G461/I461),"",G461/I461)</f>
        <v/>
      </c>
      <c r="K461" s="162">
        <f t="array" ref="K461">IF(ISERROR(G461/L461),"",G461/L461)</f>
        <v>0</v>
      </c>
      <c r="L461" s="160">
        <v>4</v>
      </c>
      <c r="M461" s="140">
        <f t="shared" si="220"/>
        <v>0</v>
      </c>
      <c r="N461" s="161">
        <f t="shared" si="221"/>
        <v>0</v>
      </c>
      <c r="O461" s="430"/>
      <c r="P461" s="430"/>
      <c r="Q461" s="430"/>
      <c r="R461" s="430"/>
      <c r="S461" s="430"/>
      <c r="T461" s="430"/>
      <c r="U461" s="430"/>
      <c r="V461" s="163">
        <f t="shared" si="222"/>
        <v>0</v>
      </c>
      <c r="W461" s="164" t="str">
        <f t="shared" si="217"/>
        <v/>
      </c>
      <c r="X461" s="163"/>
      <c r="Y461" s="163"/>
      <c r="Z461" s="163"/>
      <c r="AA461" s="163"/>
    </row>
    <row r="462" spans="1:27" ht="20.100000000000001" hidden="1" customHeight="1">
      <c r="A462" s="172">
        <v>200906</v>
      </c>
      <c r="B462" s="174" t="s">
        <v>237</v>
      </c>
      <c r="C462" s="157" t="s">
        <v>206</v>
      </c>
      <c r="D462" s="139">
        <v>5.03</v>
      </c>
      <c r="E462" s="139"/>
      <c r="F462" s="158"/>
      <c r="G462" s="159"/>
      <c r="H462" s="438">
        <f t="shared" si="219"/>
        <v>0</v>
      </c>
      <c r="I462" s="160"/>
      <c r="J462" s="161" t="str">
        <f t="array" ref="J462">IF(ISERROR(G462/I462),"",G462/I462)</f>
        <v/>
      </c>
      <c r="K462" s="162">
        <f t="array" ref="K462">IF(ISERROR(G462/L462),"",G462/L462)</f>
        <v>0</v>
      </c>
      <c r="L462" s="160">
        <v>4</v>
      </c>
      <c r="M462" s="140">
        <f t="shared" si="220"/>
        <v>0</v>
      </c>
      <c r="N462" s="161">
        <f t="shared" si="221"/>
        <v>0</v>
      </c>
      <c r="O462" s="430"/>
      <c r="P462" s="430"/>
      <c r="Q462" s="430"/>
      <c r="R462" s="430"/>
      <c r="S462" s="430"/>
      <c r="T462" s="430"/>
      <c r="U462" s="430"/>
      <c r="V462" s="163">
        <f t="shared" si="222"/>
        <v>0</v>
      </c>
      <c r="W462" s="164" t="str">
        <f t="shared" si="217"/>
        <v/>
      </c>
      <c r="X462" s="163"/>
      <c r="Y462" s="163"/>
      <c r="Z462" s="163"/>
      <c r="AA462" s="163"/>
    </row>
    <row r="463" spans="1:27" ht="20.100000000000001" hidden="1" customHeight="1">
      <c r="A463" s="172">
        <v>200907</v>
      </c>
      <c r="B463" s="174" t="s">
        <v>237</v>
      </c>
      <c r="C463" s="157" t="s">
        <v>193</v>
      </c>
      <c r="D463" s="139">
        <v>5.03</v>
      </c>
      <c r="E463" s="139"/>
      <c r="F463" s="158"/>
      <c r="G463" s="159"/>
      <c r="H463" s="438">
        <f t="shared" si="219"/>
        <v>0</v>
      </c>
      <c r="I463" s="160"/>
      <c r="J463" s="161" t="str">
        <f t="array" ref="J463">IF(ISERROR(G463/I463),"",G463/I463)</f>
        <v/>
      </c>
      <c r="K463" s="162">
        <f t="array" ref="K463">IF(ISERROR(G463/L463),"",G463/L463)</f>
        <v>0</v>
      </c>
      <c r="L463" s="160">
        <v>4</v>
      </c>
      <c r="M463" s="140">
        <f t="shared" si="220"/>
        <v>0</v>
      </c>
      <c r="N463" s="161">
        <f t="shared" si="221"/>
        <v>0</v>
      </c>
      <c r="O463" s="430"/>
      <c r="P463" s="430"/>
      <c r="Q463" s="430"/>
      <c r="R463" s="430"/>
      <c r="S463" s="430"/>
      <c r="T463" s="430"/>
      <c r="U463" s="430"/>
      <c r="V463" s="163">
        <f t="shared" si="222"/>
        <v>0</v>
      </c>
      <c r="W463" s="164" t="str">
        <f t="shared" si="217"/>
        <v/>
      </c>
      <c r="X463" s="163"/>
      <c r="Y463" s="163"/>
      <c r="Z463" s="163"/>
      <c r="AA463" s="163"/>
    </row>
    <row r="464" spans="1:27" ht="20.100000000000001" hidden="1" customHeight="1">
      <c r="A464" s="172">
        <v>200908</v>
      </c>
      <c r="B464" s="174" t="s">
        <v>237</v>
      </c>
      <c r="C464" s="434" t="s">
        <v>238</v>
      </c>
      <c r="D464" s="139">
        <v>5.03</v>
      </c>
      <c r="E464" s="139"/>
      <c r="F464" s="158"/>
      <c r="G464" s="159"/>
      <c r="H464" s="438">
        <f t="shared" si="219"/>
        <v>0</v>
      </c>
      <c r="I464" s="160"/>
      <c r="J464" s="161" t="str">
        <f t="array" ref="J464">IF(ISERROR(G464/I464),"",G464/I464)</f>
        <v/>
      </c>
      <c r="K464" s="162">
        <f t="array" ref="K464">IF(ISERROR(G464/L464),"",G464/L464)</f>
        <v>0</v>
      </c>
      <c r="L464" s="160">
        <v>4</v>
      </c>
      <c r="M464" s="140">
        <f t="shared" si="220"/>
        <v>0</v>
      </c>
      <c r="N464" s="161">
        <f t="shared" si="221"/>
        <v>0</v>
      </c>
      <c r="O464" s="430"/>
      <c r="P464" s="430"/>
      <c r="Q464" s="430"/>
      <c r="R464" s="430"/>
      <c r="S464" s="430"/>
      <c r="T464" s="430"/>
      <c r="U464" s="430"/>
      <c r="V464" s="163">
        <f t="shared" si="222"/>
        <v>0</v>
      </c>
      <c r="W464" s="164" t="str">
        <f t="shared" si="217"/>
        <v/>
      </c>
      <c r="X464" s="163"/>
      <c r="Y464" s="163"/>
      <c r="Z464" s="163"/>
      <c r="AA464" s="163"/>
    </row>
    <row r="465" spans="1:27" ht="20.100000000000001" hidden="1" customHeight="1">
      <c r="A465" s="172">
        <v>200904</v>
      </c>
      <c r="B465" s="174" t="s">
        <v>239</v>
      </c>
      <c r="C465" s="434" t="s">
        <v>219</v>
      </c>
      <c r="D465" s="139">
        <v>5.03</v>
      </c>
      <c r="E465" s="139"/>
      <c r="F465" s="158"/>
      <c r="G465" s="159"/>
      <c r="H465" s="438">
        <f t="shared" si="219"/>
        <v>0</v>
      </c>
      <c r="I465" s="160"/>
      <c r="J465" s="161" t="str">
        <f t="array" ref="J465">IF(ISERROR(G465/I465),"",G465/I465)</f>
        <v/>
      </c>
      <c r="K465" s="162" t="str">
        <f t="array" ref="K465">IF(ISERROR(G465/L465),"",G465/L465)</f>
        <v/>
      </c>
      <c r="L465" s="160"/>
      <c r="M465" s="140" t="str">
        <f t="shared" si="220"/>
        <v/>
      </c>
      <c r="N465" s="161">
        <f t="shared" si="221"/>
        <v>0</v>
      </c>
      <c r="O465" s="430"/>
      <c r="P465" s="430"/>
      <c r="Q465" s="430"/>
      <c r="R465" s="430"/>
      <c r="S465" s="430"/>
      <c r="T465" s="430"/>
      <c r="U465" s="430"/>
      <c r="V465" s="163">
        <f t="shared" si="222"/>
        <v>0</v>
      </c>
      <c r="W465" s="164" t="str">
        <f t="shared" si="217"/>
        <v/>
      </c>
      <c r="X465" s="163"/>
      <c r="Y465" s="163"/>
      <c r="Z465" s="163"/>
      <c r="AA465" s="163"/>
    </row>
    <row r="466" spans="1:27" ht="20.100000000000001" hidden="1" customHeight="1">
      <c r="A466" s="172">
        <v>200905</v>
      </c>
      <c r="B466" s="174" t="s">
        <v>239</v>
      </c>
      <c r="C466" s="434" t="s">
        <v>210</v>
      </c>
      <c r="D466" s="139">
        <v>5.03</v>
      </c>
      <c r="E466" s="139"/>
      <c r="F466" s="158"/>
      <c r="G466" s="159"/>
      <c r="H466" s="438">
        <f t="shared" si="219"/>
        <v>0</v>
      </c>
      <c r="I466" s="160"/>
      <c r="J466" s="161" t="str">
        <f t="array" ref="J466">IF(ISERROR(G466/I466),"",G466/I466)</f>
        <v/>
      </c>
      <c r="K466" s="162" t="str">
        <f t="array" ref="K466">IF(ISERROR(G466/L466),"",G466/L466)</f>
        <v/>
      </c>
      <c r="L466" s="160"/>
      <c r="M466" s="140" t="str">
        <f t="shared" si="220"/>
        <v/>
      </c>
      <c r="N466" s="161">
        <f t="shared" si="221"/>
        <v>0</v>
      </c>
      <c r="O466" s="430"/>
      <c r="P466" s="430"/>
      <c r="Q466" s="430"/>
      <c r="R466" s="430"/>
      <c r="S466" s="430"/>
      <c r="T466" s="430"/>
      <c r="U466" s="430"/>
      <c r="V466" s="163">
        <f t="shared" si="222"/>
        <v>0</v>
      </c>
      <c r="W466" s="164" t="str">
        <f t="shared" si="217"/>
        <v/>
      </c>
      <c r="X466" s="163"/>
      <c r="Y466" s="163"/>
      <c r="Z466" s="163"/>
      <c r="AA466" s="163"/>
    </row>
    <row r="467" spans="1:27" ht="20.100000000000001" hidden="1" customHeight="1">
      <c r="A467" s="172">
        <v>200904</v>
      </c>
      <c r="B467" s="174" t="s">
        <v>239</v>
      </c>
      <c r="C467" s="434" t="s">
        <v>193</v>
      </c>
      <c r="D467" s="139">
        <v>5.03</v>
      </c>
      <c r="E467" s="139"/>
      <c r="F467" s="158"/>
      <c r="G467" s="159"/>
      <c r="H467" s="438">
        <f t="shared" si="219"/>
        <v>0</v>
      </c>
      <c r="I467" s="160"/>
      <c r="J467" s="161" t="str">
        <f t="array" ref="J467">IF(ISERROR(G467/I467),"",G467/I467)</f>
        <v/>
      </c>
      <c r="K467" s="162" t="str">
        <f t="array" ref="K467">IF(ISERROR(G467/L467),"",G467/L467)</f>
        <v/>
      </c>
      <c r="L467" s="160"/>
      <c r="M467" s="140" t="str">
        <f t="shared" si="220"/>
        <v/>
      </c>
      <c r="N467" s="161">
        <f t="shared" si="221"/>
        <v>0</v>
      </c>
      <c r="O467" s="430"/>
      <c r="P467" s="430"/>
      <c r="Q467" s="430"/>
      <c r="R467" s="430"/>
      <c r="S467" s="430"/>
      <c r="T467" s="430"/>
      <c r="U467" s="430"/>
      <c r="V467" s="163">
        <f t="shared" si="222"/>
        <v>0</v>
      </c>
      <c r="W467" s="164" t="str">
        <f t="shared" si="217"/>
        <v/>
      </c>
      <c r="X467" s="163"/>
      <c r="Y467" s="163"/>
      <c r="Z467" s="163"/>
      <c r="AA467" s="163"/>
    </row>
    <row r="468" spans="1:27" ht="20.100000000000001" hidden="1" customHeight="1">
      <c r="A468" s="172">
        <v>200904</v>
      </c>
      <c r="B468" s="174" t="s">
        <v>239</v>
      </c>
      <c r="C468" s="434" t="s">
        <v>238</v>
      </c>
      <c r="D468" s="139">
        <v>5.03</v>
      </c>
      <c r="E468" s="139"/>
      <c r="F468" s="158"/>
      <c r="G468" s="159"/>
      <c r="H468" s="438">
        <f t="shared" si="219"/>
        <v>0</v>
      </c>
      <c r="I468" s="160"/>
      <c r="J468" s="161" t="str">
        <f t="array" ref="J468">IF(ISERROR(G468/I468),"",G468/I468)</f>
        <v/>
      </c>
      <c r="K468" s="162" t="str">
        <f t="array" ref="K468">IF(ISERROR(G468/L468),"",G468/L468)</f>
        <v/>
      </c>
      <c r="L468" s="160"/>
      <c r="M468" s="140" t="str">
        <f t="shared" si="220"/>
        <v/>
      </c>
      <c r="N468" s="161">
        <f t="shared" si="221"/>
        <v>0</v>
      </c>
      <c r="O468" s="430"/>
      <c r="P468" s="430"/>
      <c r="Q468" s="430"/>
      <c r="R468" s="430"/>
      <c r="S468" s="430"/>
      <c r="T468" s="430"/>
      <c r="U468" s="430"/>
      <c r="V468" s="163">
        <f t="shared" si="222"/>
        <v>0</v>
      </c>
      <c r="W468" s="164" t="str">
        <f t="shared" si="217"/>
        <v/>
      </c>
      <c r="X468" s="163"/>
      <c r="Y468" s="163"/>
      <c r="Z468" s="163"/>
      <c r="AA468" s="163"/>
    </row>
    <row r="469" spans="1:27" ht="20.100000000000001" hidden="1" customHeight="1">
      <c r="A469" s="172">
        <v>200908</v>
      </c>
      <c r="B469" s="174" t="s">
        <v>239</v>
      </c>
      <c r="C469" s="434" t="s">
        <v>206</v>
      </c>
      <c r="D469" s="139">
        <v>5.03</v>
      </c>
      <c r="E469" s="139"/>
      <c r="F469" s="158"/>
      <c r="G469" s="159"/>
      <c r="H469" s="438">
        <f t="shared" si="219"/>
        <v>0</v>
      </c>
      <c r="I469" s="160"/>
      <c r="J469" s="161" t="str">
        <f t="array" ref="J469">IF(ISERROR(G469/I469),"",G469/I469)</f>
        <v/>
      </c>
      <c r="K469" s="162" t="str">
        <f t="array" ref="K469">IF(ISERROR(G469/L469),"",G469/L469)</f>
        <v/>
      </c>
      <c r="L469" s="160"/>
      <c r="M469" s="140" t="str">
        <f t="shared" si="220"/>
        <v/>
      </c>
      <c r="N469" s="161">
        <f t="shared" si="221"/>
        <v>0</v>
      </c>
      <c r="O469" s="430"/>
      <c r="P469" s="430"/>
      <c r="Q469" s="430"/>
      <c r="R469" s="430"/>
      <c r="S469" s="430"/>
      <c r="T469" s="430"/>
      <c r="U469" s="430"/>
      <c r="V469" s="163">
        <f t="shared" si="222"/>
        <v>0</v>
      </c>
      <c r="W469" s="164" t="str">
        <f t="shared" si="217"/>
        <v/>
      </c>
      <c r="X469" s="163"/>
      <c r="Y469" s="163"/>
      <c r="Z469" s="163"/>
      <c r="AA469" s="163"/>
    </row>
    <row r="470" spans="1:27" ht="20.100000000000001" hidden="1" customHeight="1">
      <c r="A470" s="165">
        <v>200096</v>
      </c>
      <c r="B470" s="166" t="s">
        <v>240</v>
      </c>
      <c r="C470" s="157" t="s">
        <v>211</v>
      </c>
      <c r="D470" s="139">
        <v>5.0599999999999996</v>
      </c>
      <c r="E470" s="139"/>
      <c r="F470" s="158"/>
      <c r="G470" s="159"/>
      <c r="H470" s="438">
        <f t="shared" si="219"/>
        <v>0</v>
      </c>
      <c r="I470" s="160"/>
      <c r="J470" s="161" t="str">
        <f t="array" ref="J470">IF(ISERROR(G470/I470),"",G470/I470)</f>
        <v/>
      </c>
      <c r="K470" s="162">
        <f t="array" ref="K470">IF(ISERROR(G470/L470),"",G470/L470)</f>
        <v>0</v>
      </c>
      <c r="L470" s="160">
        <v>25</v>
      </c>
      <c r="M470" s="140">
        <f t="shared" si="220"/>
        <v>0</v>
      </c>
      <c r="N470" s="161">
        <f t="shared" si="221"/>
        <v>0</v>
      </c>
      <c r="O470" s="430"/>
      <c r="P470" s="430"/>
      <c r="Q470" s="430"/>
      <c r="R470" s="430"/>
      <c r="S470" s="430"/>
      <c r="T470" s="430"/>
      <c r="U470" s="430"/>
      <c r="V470" s="163">
        <f t="shared" si="222"/>
        <v>0</v>
      </c>
      <c r="W470" s="164" t="str">
        <f t="shared" si="217"/>
        <v/>
      </c>
      <c r="X470" s="163"/>
      <c r="Y470" s="163"/>
      <c r="Z470" s="163"/>
      <c r="AA470" s="163"/>
    </row>
    <row r="471" spans="1:27" ht="20.100000000000001" hidden="1" customHeight="1">
      <c r="A471" s="165">
        <v>200097</v>
      </c>
      <c r="B471" s="166" t="s">
        <v>240</v>
      </c>
      <c r="C471" s="157" t="s">
        <v>236</v>
      </c>
      <c r="D471" s="139">
        <v>5.0599999999999996</v>
      </c>
      <c r="E471" s="139"/>
      <c r="F471" s="158"/>
      <c r="G471" s="159"/>
      <c r="H471" s="438">
        <f t="shared" si="219"/>
        <v>0</v>
      </c>
      <c r="I471" s="160"/>
      <c r="J471" s="161" t="str">
        <f t="array" ref="J471">IF(ISERROR(G471/I471),"",G471/I471)</f>
        <v/>
      </c>
      <c r="K471" s="162">
        <f t="array" ref="K471">IF(ISERROR(G471/L471),"",G471/L471)</f>
        <v>0</v>
      </c>
      <c r="L471" s="160">
        <v>25</v>
      </c>
      <c r="M471" s="140">
        <f t="shared" si="220"/>
        <v>0</v>
      </c>
      <c r="N471" s="161">
        <f t="shared" si="221"/>
        <v>0</v>
      </c>
      <c r="O471" s="430"/>
      <c r="P471" s="430"/>
      <c r="Q471" s="430"/>
      <c r="R471" s="430"/>
      <c r="S471" s="430"/>
      <c r="T471" s="430"/>
      <c r="U471" s="430"/>
      <c r="V471" s="163">
        <f t="shared" si="222"/>
        <v>0</v>
      </c>
      <c r="W471" s="164" t="str">
        <f t="shared" si="217"/>
        <v/>
      </c>
      <c r="X471" s="163"/>
      <c r="Y471" s="163"/>
      <c r="Z471" s="163"/>
      <c r="AA471" s="163"/>
    </row>
    <row r="472" spans="1:27" ht="20.100000000000001" hidden="1" customHeight="1">
      <c r="A472" s="465" t="s">
        <v>241</v>
      </c>
      <c r="B472" s="466"/>
      <c r="C472" s="436" t="s">
        <v>209</v>
      </c>
      <c r="D472" s="177"/>
      <c r="E472" s="177"/>
      <c r="F472" s="178"/>
      <c r="G472" s="179">
        <f>SUM(G457:G471)</f>
        <v>0</v>
      </c>
      <c r="H472" s="180">
        <f>SUM(H457:H471)</f>
        <v>0</v>
      </c>
      <c r="I472" s="180">
        <f>SUM(I457:I471)</f>
        <v>0</v>
      </c>
      <c r="J472" s="161" t="str">
        <f t="array" ref="J472">IF(ISERROR(G472/I472),"",G472/I472)</f>
        <v/>
      </c>
      <c r="K472" s="180">
        <f>SUM(K457:K471)</f>
        <v>0</v>
      </c>
      <c r="L472" s="181"/>
      <c r="M472" s="185">
        <f>SUM(M457:M471)</f>
        <v>0</v>
      </c>
      <c r="N472" s="180">
        <f>SUM(N457:N471)</f>
        <v>0</v>
      </c>
      <c r="O472" s="182">
        <f>SUM(O457:O471)</f>
        <v>0</v>
      </c>
      <c r="P472" s="182">
        <f>SUM(P457:P471)</f>
        <v>0</v>
      </c>
      <c r="Q472" s="182">
        <f>SUM(Q457:Q471)</f>
        <v>0</v>
      </c>
      <c r="R472" s="182"/>
      <c r="S472" s="182">
        <f>SUM(S457:S471)</f>
        <v>0</v>
      </c>
      <c r="T472" s="182">
        <f>SUM(T457:T471)</f>
        <v>0</v>
      </c>
      <c r="U472" s="182">
        <f>SUM(U457:U471)</f>
        <v>0</v>
      </c>
      <c r="V472" s="183">
        <f>SUM(V457:V471)</f>
        <v>0</v>
      </c>
      <c r="W472" s="164" t="str">
        <f t="shared" si="217"/>
        <v/>
      </c>
      <c r="X472" s="183">
        <f>SUM(X457:X471)</f>
        <v>0</v>
      </c>
      <c r="Y472" s="183">
        <f>SUM(Y457:Y471)</f>
        <v>0</v>
      </c>
      <c r="Z472" s="183">
        <f>SUM(Z457:Z471)</f>
        <v>0</v>
      </c>
      <c r="AA472" s="183">
        <f>SUM(AA457:AA471)</f>
        <v>0</v>
      </c>
    </row>
    <row r="473" spans="1:27" ht="20.100000000000001" hidden="1" customHeight="1">
      <c r="A473" s="165">
        <v>200544</v>
      </c>
      <c r="B473" s="166" t="s">
        <v>242</v>
      </c>
      <c r="C473" s="157" t="s">
        <v>186</v>
      </c>
      <c r="D473" s="139">
        <v>5.04</v>
      </c>
      <c r="E473" s="139"/>
      <c r="F473" s="158"/>
      <c r="G473" s="159"/>
      <c r="H473" s="438">
        <f t="shared" ref="H473:H477" si="223">D473*G473</f>
        <v>0</v>
      </c>
      <c r="I473" s="160"/>
      <c r="J473" s="161" t="str">
        <f t="array" ref="J473">IF(ISERROR(G473/I473),"",G473/I473)</f>
        <v/>
      </c>
      <c r="K473" s="162">
        <f t="array" ref="K473">IF(ISERROR(G473/L473),"",G473/L473)</f>
        <v>0</v>
      </c>
      <c r="L473" s="160">
        <v>22</v>
      </c>
      <c r="M473" s="140">
        <f t="shared" ref="M473:M477" si="224">IF(ISERROR(I473-K473),"",I473-K473)</f>
        <v>0</v>
      </c>
      <c r="N473" s="161">
        <f t="shared" ref="N473:N477" si="225">SUM(O473:U473)</f>
        <v>0</v>
      </c>
      <c r="O473" s="430"/>
      <c r="P473" s="430"/>
      <c r="Q473" s="430"/>
      <c r="R473" s="430"/>
      <c r="S473" s="430"/>
      <c r="T473" s="430"/>
      <c r="U473" s="430"/>
      <c r="V473" s="163">
        <f t="shared" ref="V473:V477" si="226">SUM(X473:AA473)</f>
        <v>0</v>
      </c>
      <c r="W473" s="164" t="str">
        <f t="shared" si="217"/>
        <v/>
      </c>
      <c r="X473" s="163"/>
      <c r="Y473" s="163"/>
      <c r="Z473" s="163"/>
      <c r="AA473" s="163"/>
    </row>
    <row r="474" spans="1:27" ht="20.100000000000001" hidden="1" customHeight="1">
      <c r="A474" s="165">
        <v>200545</v>
      </c>
      <c r="B474" s="166" t="s">
        <v>242</v>
      </c>
      <c r="C474" s="157" t="s">
        <v>193</v>
      </c>
      <c r="D474" s="139">
        <v>5.04</v>
      </c>
      <c r="E474" s="139"/>
      <c r="F474" s="158"/>
      <c r="G474" s="159"/>
      <c r="H474" s="438">
        <f t="shared" si="223"/>
        <v>0</v>
      </c>
      <c r="I474" s="160"/>
      <c r="J474" s="161" t="str">
        <f t="array" ref="J474">IF(ISERROR(G474/I474),"",G474/I474)</f>
        <v/>
      </c>
      <c r="K474" s="162">
        <f t="array" ref="K474">IF(ISERROR(G474/L474),"",G474/L474)</f>
        <v>0</v>
      </c>
      <c r="L474" s="160">
        <v>22</v>
      </c>
      <c r="M474" s="140">
        <f t="shared" si="224"/>
        <v>0</v>
      </c>
      <c r="N474" s="161">
        <f t="shared" si="225"/>
        <v>0</v>
      </c>
      <c r="O474" s="430"/>
      <c r="P474" s="430"/>
      <c r="Q474" s="430"/>
      <c r="R474" s="430"/>
      <c r="S474" s="430"/>
      <c r="T474" s="430"/>
      <c r="U474" s="430"/>
      <c r="V474" s="163">
        <f t="shared" si="226"/>
        <v>0</v>
      </c>
      <c r="W474" s="164" t="str">
        <f t="shared" si="217"/>
        <v/>
      </c>
      <c r="X474" s="163"/>
      <c r="Y474" s="163"/>
      <c r="Z474" s="163"/>
      <c r="AA474" s="163"/>
    </row>
    <row r="475" spans="1:27" ht="20.100000000000001" hidden="1" customHeight="1">
      <c r="A475" s="165">
        <v>200546</v>
      </c>
      <c r="B475" s="166" t="s">
        <v>242</v>
      </c>
      <c r="C475" s="157" t="s">
        <v>211</v>
      </c>
      <c r="D475" s="139">
        <v>5.04</v>
      </c>
      <c r="E475" s="139"/>
      <c r="F475" s="158"/>
      <c r="G475" s="159"/>
      <c r="H475" s="438">
        <f t="shared" si="223"/>
        <v>0</v>
      </c>
      <c r="I475" s="160"/>
      <c r="J475" s="161" t="str">
        <f t="array" ref="J475">IF(ISERROR(G475/I475),"",G475/I475)</f>
        <v/>
      </c>
      <c r="K475" s="162">
        <f t="array" ref="K475">IF(ISERROR(G475/L475),"",G475/L475)</f>
        <v>0</v>
      </c>
      <c r="L475" s="160">
        <v>22</v>
      </c>
      <c r="M475" s="140">
        <f t="shared" si="224"/>
        <v>0</v>
      </c>
      <c r="N475" s="161">
        <f t="shared" si="225"/>
        <v>0</v>
      </c>
      <c r="O475" s="430"/>
      <c r="P475" s="430"/>
      <c r="Q475" s="430"/>
      <c r="R475" s="430"/>
      <c r="S475" s="430"/>
      <c r="T475" s="430"/>
      <c r="U475" s="430"/>
      <c r="V475" s="163">
        <f t="shared" si="226"/>
        <v>0</v>
      </c>
      <c r="W475" s="164" t="str">
        <f t="shared" si="217"/>
        <v/>
      </c>
      <c r="X475" s="163"/>
      <c r="Y475" s="163"/>
      <c r="Z475" s="163"/>
      <c r="AA475" s="163"/>
    </row>
    <row r="476" spans="1:27" ht="20.100000000000001" hidden="1" customHeight="1">
      <c r="A476" s="165">
        <v>200547</v>
      </c>
      <c r="B476" s="166" t="s">
        <v>242</v>
      </c>
      <c r="C476" s="157" t="s">
        <v>202</v>
      </c>
      <c r="D476" s="139">
        <v>5.04</v>
      </c>
      <c r="E476" s="139"/>
      <c r="F476" s="158"/>
      <c r="G476" s="159"/>
      <c r="H476" s="438">
        <f t="shared" si="223"/>
        <v>0</v>
      </c>
      <c r="I476" s="160"/>
      <c r="J476" s="161" t="str">
        <f t="array" ref="J476">IF(ISERROR(G476/I476),"",G476/I476)</f>
        <v/>
      </c>
      <c r="K476" s="162">
        <f t="array" ref="K476">IF(ISERROR(G476/L476),"",G476/L476)</f>
        <v>0</v>
      </c>
      <c r="L476" s="160">
        <v>22</v>
      </c>
      <c r="M476" s="140">
        <f t="shared" si="224"/>
        <v>0</v>
      </c>
      <c r="N476" s="161">
        <f t="shared" si="225"/>
        <v>0</v>
      </c>
      <c r="O476" s="430"/>
      <c r="P476" s="430"/>
      <c r="Q476" s="430"/>
      <c r="R476" s="430"/>
      <c r="S476" s="430"/>
      <c r="T476" s="430"/>
      <c r="U476" s="430"/>
      <c r="V476" s="163">
        <f t="shared" si="226"/>
        <v>0</v>
      </c>
      <c r="W476" s="164" t="str">
        <f t="shared" si="217"/>
        <v/>
      </c>
      <c r="X476" s="163"/>
      <c r="Y476" s="163"/>
      <c r="Z476" s="163"/>
      <c r="AA476" s="163"/>
    </row>
    <row r="477" spans="1:27" ht="20.100000000000001" hidden="1" customHeight="1">
      <c r="A477" s="165">
        <v>200548</v>
      </c>
      <c r="B477" s="166" t="s">
        <v>242</v>
      </c>
      <c r="C477" s="157" t="s">
        <v>243</v>
      </c>
      <c r="D477" s="139">
        <v>5.04</v>
      </c>
      <c r="E477" s="139"/>
      <c r="F477" s="158"/>
      <c r="G477" s="159"/>
      <c r="H477" s="438">
        <f t="shared" si="223"/>
        <v>0</v>
      </c>
      <c r="I477" s="160"/>
      <c r="J477" s="161" t="str">
        <f t="array" ref="J477">IF(ISERROR(G477/I477),"",G477/I477)</f>
        <v/>
      </c>
      <c r="K477" s="162">
        <f t="array" ref="K477">IF(ISERROR(G477/L477),"",G477/L477)</f>
        <v>0</v>
      </c>
      <c r="L477" s="160">
        <v>22</v>
      </c>
      <c r="M477" s="140">
        <f t="shared" si="224"/>
        <v>0</v>
      </c>
      <c r="N477" s="161">
        <f t="shared" si="225"/>
        <v>0</v>
      </c>
      <c r="O477" s="430"/>
      <c r="P477" s="430"/>
      <c r="Q477" s="430"/>
      <c r="R477" s="430"/>
      <c r="S477" s="430"/>
      <c r="T477" s="430"/>
      <c r="U477" s="430"/>
      <c r="V477" s="163">
        <f t="shared" si="226"/>
        <v>0</v>
      </c>
      <c r="W477" s="164" t="str">
        <f t="shared" si="217"/>
        <v/>
      </c>
      <c r="X477" s="163"/>
      <c r="Y477" s="163"/>
      <c r="Z477" s="163"/>
      <c r="AA477" s="163"/>
    </row>
    <row r="478" spans="1:27" ht="20.100000000000001" hidden="1" customHeight="1">
      <c r="A478" s="165">
        <v>201407</v>
      </c>
      <c r="B478" s="166" t="s">
        <v>475</v>
      </c>
      <c r="C478" s="232" t="s">
        <v>477</v>
      </c>
      <c r="D478" s="139">
        <v>5.04</v>
      </c>
      <c r="E478" s="139"/>
      <c r="F478" s="158"/>
      <c r="G478" s="159"/>
      <c r="H478" s="438"/>
      <c r="I478" s="160"/>
      <c r="J478" s="161"/>
      <c r="K478" s="162"/>
      <c r="L478" s="160"/>
      <c r="M478" s="140"/>
      <c r="N478" s="161"/>
      <c r="O478" s="430"/>
      <c r="P478" s="430"/>
      <c r="Q478" s="430"/>
      <c r="R478" s="430"/>
      <c r="S478" s="430"/>
      <c r="T478" s="430"/>
      <c r="U478" s="430"/>
      <c r="V478" s="163"/>
      <c r="W478" s="164"/>
      <c r="X478" s="163"/>
      <c r="Y478" s="163"/>
      <c r="Z478" s="163"/>
      <c r="AA478" s="163"/>
    </row>
    <row r="479" spans="1:27" ht="20.100000000000001" hidden="1" customHeight="1">
      <c r="A479" s="165">
        <v>200549</v>
      </c>
      <c r="B479" s="166" t="s">
        <v>242</v>
      </c>
      <c r="C479" s="157" t="s">
        <v>188</v>
      </c>
      <c r="D479" s="139">
        <v>5.04</v>
      </c>
      <c r="E479" s="139"/>
      <c r="F479" s="158"/>
      <c r="G479" s="159"/>
      <c r="H479" s="438">
        <f t="shared" ref="H479" si="227">D479*G479</f>
        <v>0</v>
      </c>
      <c r="I479" s="160"/>
      <c r="J479" s="161" t="str">
        <f t="array" ref="J479">IF(ISERROR(G479/I479),"",G479/I479)</f>
        <v/>
      </c>
      <c r="K479" s="162">
        <f t="array" ref="K479">IF(ISERROR(G479/L479),"",G479/L479)</f>
        <v>0</v>
      </c>
      <c r="L479" s="160">
        <v>22</v>
      </c>
      <c r="M479" s="140">
        <f t="shared" ref="M479" si="228">IF(ISERROR(I479-K479),"",I479-K479)</f>
        <v>0</v>
      </c>
      <c r="N479" s="161">
        <f t="shared" ref="N479" si="229">SUM(O479:U479)</f>
        <v>0</v>
      </c>
      <c r="O479" s="430"/>
      <c r="P479" s="430"/>
      <c r="Q479" s="430"/>
      <c r="R479" s="430"/>
      <c r="S479" s="430"/>
      <c r="T479" s="430"/>
      <c r="U479" s="430"/>
      <c r="V479" s="163">
        <f t="shared" ref="V479" si="230">SUM(X479:AA479)</f>
        <v>0</v>
      </c>
      <c r="W479" s="164" t="str">
        <f t="shared" ref="W479:W484" si="231">IF(ISERROR(V479/G479),"",V479/G479)</f>
        <v/>
      </c>
      <c r="X479" s="163"/>
      <c r="Y479" s="163"/>
      <c r="Z479" s="163"/>
      <c r="AA479" s="163"/>
    </row>
    <row r="480" spans="1:27" ht="20.100000000000001" hidden="1" customHeight="1">
      <c r="A480" s="465" t="s">
        <v>244</v>
      </c>
      <c r="B480" s="466"/>
      <c r="C480" s="436" t="s">
        <v>209</v>
      </c>
      <c r="D480" s="177"/>
      <c r="E480" s="177"/>
      <c r="F480" s="178"/>
      <c r="G480" s="179">
        <f>SUM(G473:G479)</f>
        <v>0</v>
      </c>
      <c r="H480" s="180">
        <f>SUM(H473:H479)</f>
        <v>0</v>
      </c>
      <c r="I480" s="180">
        <f>SUM(I473:I479)</f>
        <v>0</v>
      </c>
      <c r="J480" s="161" t="str">
        <f t="array" ref="J480">IF(ISERROR(G480/I480),"",G480/I480)</f>
        <v/>
      </c>
      <c r="K480" s="180">
        <f>SUM(K473:K479)</f>
        <v>0</v>
      </c>
      <c r="L480" s="181"/>
      <c r="M480" s="185">
        <f>SUM(M473:M479)</f>
        <v>0</v>
      </c>
      <c r="N480" s="180">
        <f>SUM(N473:N479)</f>
        <v>0</v>
      </c>
      <c r="O480" s="182">
        <f>SUM(O473:O479)</f>
        <v>0</v>
      </c>
      <c r="P480" s="182">
        <f>SUM(P473:P479)</f>
        <v>0</v>
      </c>
      <c r="Q480" s="182">
        <f>SUM(Q473:Q479)</f>
        <v>0</v>
      </c>
      <c r="R480" s="182"/>
      <c r="S480" s="182">
        <f>SUM(S473:S479)</f>
        <v>0</v>
      </c>
      <c r="T480" s="182">
        <f>SUM(T473:T479)</f>
        <v>0</v>
      </c>
      <c r="U480" s="182">
        <f>SUM(U473:U479)</f>
        <v>0</v>
      </c>
      <c r="V480" s="183">
        <f>SUM(V473:V479)</f>
        <v>0</v>
      </c>
      <c r="W480" s="164" t="str">
        <f t="shared" si="231"/>
        <v/>
      </c>
      <c r="X480" s="183">
        <f>SUM(X473:X479)</f>
        <v>0</v>
      </c>
      <c r="Y480" s="183">
        <f>SUM(Y473:Y479)</f>
        <v>0</v>
      </c>
      <c r="Z480" s="183">
        <f>SUM(Z473:Z479)</f>
        <v>0</v>
      </c>
      <c r="AA480" s="183">
        <f>SUM(AA473:AA479)</f>
        <v>0</v>
      </c>
    </row>
    <row r="481" spans="1:27" ht="20.100000000000001" hidden="1" customHeight="1">
      <c r="A481" s="157">
        <v>200112</v>
      </c>
      <c r="B481" s="175" t="s">
        <v>245</v>
      </c>
      <c r="C481" s="429"/>
      <c r="D481" s="139">
        <v>3.65</v>
      </c>
      <c r="E481" s="139"/>
      <c r="F481" s="189"/>
      <c r="G481" s="159"/>
      <c r="H481" s="438">
        <f t="shared" ref="H481:H485" si="232">D481*G481</f>
        <v>0</v>
      </c>
      <c r="I481" s="160"/>
      <c r="J481" s="161" t="str">
        <f t="array" ref="J481">IF(ISERROR(G481/I481),"",G481/I481)</f>
        <v/>
      </c>
      <c r="K481" s="438">
        <f t="array" ref="K481">IF(ISERROR(G481/L481),"",G481/L481)</f>
        <v>0</v>
      </c>
      <c r="L481" s="160">
        <v>5</v>
      </c>
      <c r="M481" s="140">
        <f t="shared" ref="M481:M484" si="233">IF(ISERROR(I481-K481),"",I481-K481)</f>
        <v>0</v>
      </c>
      <c r="N481" s="161">
        <f t="shared" ref="N481:N484" si="234">SUM(O481:U481)</f>
        <v>0</v>
      </c>
      <c r="O481" s="430"/>
      <c r="P481" s="430"/>
      <c r="Q481" s="430"/>
      <c r="R481" s="430"/>
      <c r="S481" s="430"/>
      <c r="T481" s="430"/>
      <c r="U481" s="430"/>
      <c r="V481" s="163">
        <f t="shared" ref="V481:V484" si="235">SUM(X481:AA481)</f>
        <v>0</v>
      </c>
      <c r="W481" s="164" t="str">
        <f t="shared" si="231"/>
        <v/>
      </c>
      <c r="X481" s="163"/>
      <c r="Y481" s="163"/>
      <c r="Z481" s="163"/>
      <c r="AA481" s="163"/>
    </row>
    <row r="482" spans="1:27" ht="20.100000000000001" hidden="1" customHeight="1">
      <c r="A482" s="157">
        <v>200116</v>
      </c>
      <c r="B482" s="175" t="s">
        <v>246</v>
      </c>
      <c r="C482" s="429"/>
      <c r="D482" s="139">
        <v>6.58</v>
      </c>
      <c r="E482" s="139"/>
      <c r="F482" s="158"/>
      <c r="G482" s="159"/>
      <c r="H482" s="438">
        <f t="shared" si="232"/>
        <v>0</v>
      </c>
      <c r="I482" s="160"/>
      <c r="J482" s="161" t="str">
        <f t="array" ref="J482">IF(ISERROR(G482/I482),"",G482/I482)</f>
        <v/>
      </c>
      <c r="K482" s="162">
        <f t="array" ref="K482">IF(ISERROR(G482/L482),"",G482/L482)</f>
        <v>0</v>
      </c>
      <c r="L482" s="160">
        <v>5</v>
      </c>
      <c r="M482" s="140">
        <f t="shared" si="233"/>
        <v>0</v>
      </c>
      <c r="N482" s="161">
        <f t="shared" si="234"/>
        <v>0</v>
      </c>
      <c r="O482" s="430"/>
      <c r="P482" s="430"/>
      <c r="Q482" s="430"/>
      <c r="R482" s="430"/>
      <c r="S482" s="430"/>
      <c r="T482" s="430"/>
      <c r="U482" s="430"/>
      <c r="V482" s="163">
        <f t="shared" si="235"/>
        <v>0</v>
      </c>
      <c r="W482" s="164" t="str">
        <f t="shared" si="231"/>
        <v/>
      </c>
      <c r="X482" s="163"/>
      <c r="Y482" s="163"/>
      <c r="Z482" s="163"/>
      <c r="AA482" s="163"/>
    </row>
    <row r="483" spans="1:27" ht="20.100000000000001" hidden="1" customHeight="1">
      <c r="A483" s="157">
        <v>200120</v>
      </c>
      <c r="B483" s="175" t="s">
        <v>247</v>
      </c>
      <c r="C483" s="429"/>
      <c r="D483" s="139">
        <v>7.8</v>
      </c>
      <c r="E483" s="139"/>
      <c r="F483" s="158"/>
      <c r="G483" s="159"/>
      <c r="H483" s="438">
        <f t="shared" si="232"/>
        <v>0</v>
      </c>
      <c r="I483" s="160"/>
      <c r="J483" s="161" t="str">
        <f t="array" ref="J483">IF(ISERROR(G483/I483),"",G483/I483)</f>
        <v/>
      </c>
      <c r="K483" s="162">
        <f t="array" ref="K483">IF(ISERROR(G483/L483),"",G483/L483)</f>
        <v>0</v>
      </c>
      <c r="L483" s="160">
        <v>4.5999999999999996</v>
      </c>
      <c r="M483" s="140">
        <f t="shared" si="233"/>
        <v>0</v>
      </c>
      <c r="N483" s="161">
        <f t="shared" si="234"/>
        <v>0</v>
      </c>
      <c r="O483" s="430"/>
      <c r="P483" s="430"/>
      <c r="Q483" s="430"/>
      <c r="R483" s="430"/>
      <c r="S483" s="430"/>
      <c r="T483" s="430"/>
      <c r="U483" s="430"/>
      <c r="V483" s="163">
        <f t="shared" si="235"/>
        <v>0</v>
      </c>
      <c r="W483" s="164" t="str">
        <f t="shared" si="231"/>
        <v/>
      </c>
      <c r="X483" s="163"/>
      <c r="Y483" s="163"/>
      <c r="Z483" s="163"/>
      <c r="AA483" s="163"/>
    </row>
    <row r="484" spans="1:27" ht="20.100000000000001" hidden="1" customHeight="1">
      <c r="A484" s="157">
        <v>200528</v>
      </c>
      <c r="B484" s="175" t="s">
        <v>248</v>
      </c>
      <c r="C484" s="429"/>
      <c r="D484" s="139">
        <v>4.4000000000000004</v>
      </c>
      <c r="E484" s="139"/>
      <c r="F484" s="158"/>
      <c r="G484" s="159"/>
      <c r="H484" s="438">
        <f t="shared" si="232"/>
        <v>0</v>
      </c>
      <c r="I484" s="160"/>
      <c r="J484" s="161" t="str">
        <f t="array" ref="J484">IF(ISERROR(G484/I484),"",G484/I484)</f>
        <v/>
      </c>
      <c r="K484" s="162">
        <f t="array" ref="K484">IF(ISERROR(G484/L484),"",G484/L484)</f>
        <v>0</v>
      </c>
      <c r="L484" s="160">
        <v>5.8</v>
      </c>
      <c r="M484" s="140">
        <f t="shared" si="233"/>
        <v>0</v>
      </c>
      <c r="N484" s="161">
        <f t="shared" si="234"/>
        <v>0</v>
      </c>
      <c r="O484" s="430"/>
      <c r="P484" s="430"/>
      <c r="Q484" s="430"/>
      <c r="R484" s="430"/>
      <c r="S484" s="430"/>
      <c r="T484" s="430"/>
      <c r="U484" s="430"/>
      <c r="V484" s="163">
        <f t="shared" si="235"/>
        <v>0</v>
      </c>
      <c r="W484" s="164" t="str">
        <f t="shared" si="231"/>
        <v/>
      </c>
      <c r="X484" s="163"/>
      <c r="Y484" s="163"/>
      <c r="Z484" s="163"/>
      <c r="AA484" s="163"/>
    </row>
    <row r="485" spans="1:27" ht="20.100000000000001" hidden="1" customHeight="1">
      <c r="A485" s="157">
        <v>201067</v>
      </c>
      <c r="B485" s="175" t="s">
        <v>368</v>
      </c>
      <c r="C485" s="233" t="s">
        <v>396</v>
      </c>
      <c r="D485" s="139"/>
      <c r="E485" s="139"/>
      <c r="F485" s="158"/>
      <c r="G485" s="159"/>
      <c r="H485" s="438">
        <f t="shared" si="232"/>
        <v>0</v>
      </c>
      <c r="I485" s="160"/>
      <c r="J485" s="161"/>
      <c r="K485" s="162"/>
      <c r="L485" s="160"/>
      <c r="M485" s="140"/>
      <c r="N485" s="161"/>
      <c r="O485" s="430"/>
      <c r="P485" s="430"/>
      <c r="Q485" s="430"/>
      <c r="R485" s="430"/>
      <c r="S485" s="430"/>
      <c r="T485" s="430"/>
      <c r="U485" s="430"/>
      <c r="V485" s="163"/>
      <c r="W485" s="164"/>
      <c r="X485" s="163"/>
      <c r="Y485" s="163"/>
      <c r="Z485" s="163"/>
      <c r="AA485" s="163"/>
    </row>
    <row r="486" spans="1:27" ht="20.100000000000001" hidden="1" customHeight="1">
      <c r="A486" s="157">
        <v>201062</v>
      </c>
      <c r="B486" s="158" t="s">
        <v>379</v>
      </c>
      <c r="C486" s="429"/>
      <c r="D486" s="139"/>
      <c r="E486" s="139"/>
      <c r="F486" s="158"/>
      <c r="G486" s="159"/>
      <c r="H486" s="438"/>
      <c r="I486" s="160"/>
      <c r="J486" s="161"/>
      <c r="K486" s="162"/>
      <c r="L486" s="160">
        <v>6</v>
      </c>
      <c r="M486" s="140"/>
      <c r="N486" s="161"/>
      <c r="O486" s="430"/>
      <c r="P486" s="430"/>
      <c r="Q486" s="430"/>
      <c r="R486" s="430"/>
      <c r="S486" s="430"/>
      <c r="T486" s="430"/>
      <c r="U486" s="430"/>
      <c r="V486" s="163"/>
      <c r="W486" s="164"/>
      <c r="X486" s="163"/>
      <c r="Y486" s="163"/>
      <c r="Z486" s="163"/>
      <c r="AA486" s="163"/>
    </row>
    <row r="487" spans="1:27" ht="20.100000000000001" hidden="1" customHeight="1">
      <c r="A487" s="190">
        <v>200298</v>
      </c>
      <c r="B487" s="429" t="s">
        <v>249</v>
      </c>
      <c r="C487" s="429" t="s">
        <v>186</v>
      </c>
      <c r="D487" s="139">
        <v>6.04</v>
      </c>
      <c r="E487" s="139"/>
      <c r="F487" s="158"/>
      <c r="G487" s="159"/>
      <c r="H487" s="438">
        <f t="shared" ref="H487:H488" si="236">D487*G487</f>
        <v>0</v>
      </c>
      <c r="I487" s="160"/>
      <c r="J487" s="161" t="str">
        <f t="array" ref="J487">IF(ISERROR(G487/I487),"",G487/I487)</f>
        <v/>
      </c>
      <c r="K487" s="162">
        <f t="array" ref="K487">IF(ISERROR(G487/L487),"",G487/L487)</f>
        <v>0</v>
      </c>
      <c r="L487" s="160">
        <v>6</v>
      </c>
      <c r="M487" s="140">
        <f t="shared" ref="M487:M488" si="237">IF(ISERROR(I487-K487),"",I487-K487)</f>
        <v>0</v>
      </c>
      <c r="N487" s="161">
        <f t="shared" ref="N487:N488" si="238">SUM(O487:U487)</f>
        <v>0</v>
      </c>
      <c r="O487" s="430"/>
      <c r="P487" s="430"/>
      <c r="Q487" s="430"/>
      <c r="R487" s="430"/>
      <c r="S487" s="430"/>
      <c r="T487" s="430"/>
      <c r="U487" s="430"/>
      <c r="V487" s="163">
        <f t="shared" ref="V487:V488" si="239">SUM(X487:AA487)</f>
        <v>0</v>
      </c>
      <c r="W487" s="164" t="str">
        <f t="shared" ref="W487:W488" si="240">IF(ISERROR(V487/G487),"",V487/G487)</f>
        <v/>
      </c>
      <c r="X487" s="163"/>
      <c r="Y487" s="163"/>
      <c r="Z487" s="163"/>
      <c r="AA487" s="163"/>
    </row>
    <row r="488" spans="1:27" ht="20.100000000000001" hidden="1" customHeight="1">
      <c r="A488" s="190">
        <v>200299</v>
      </c>
      <c r="B488" s="429" t="s">
        <v>249</v>
      </c>
      <c r="C488" s="429" t="s">
        <v>193</v>
      </c>
      <c r="D488" s="139">
        <v>6.04</v>
      </c>
      <c r="E488" s="139"/>
      <c r="F488" s="158"/>
      <c r="G488" s="159"/>
      <c r="H488" s="438">
        <f t="shared" si="236"/>
        <v>0</v>
      </c>
      <c r="I488" s="160"/>
      <c r="J488" s="161" t="str">
        <f t="array" ref="J488">IF(ISERROR(G488/I488),"",G488/I488)</f>
        <v/>
      </c>
      <c r="K488" s="162">
        <f t="array" ref="K488">IF(ISERROR(G488/L488),"",G488/L488)</f>
        <v>0</v>
      </c>
      <c r="L488" s="160">
        <v>6</v>
      </c>
      <c r="M488" s="140">
        <f t="shared" si="237"/>
        <v>0</v>
      </c>
      <c r="N488" s="161">
        <f t="shared" si="238"/>
        <v>0</v>
      </c>
      <c r="O488" s="430"/>
      <c r="P488" s="430"/>
      <c r="Q488" s="430"/>
      <c r="R488" s="430"/>
      <c r="S488" s="430"/>
      <c r="T488" s="430"/>
      <c r="U488" s="430"/>
      <c r="V488" s="163">
        <f t="shared" si="239"/>
        <v>0</v>
      </c>
      <c r="W488" s="164" t="str">
        <f t="shared" si="240"/>
        <v/>
      </c>
      <c r="X488" s="163"/>
      <c r="Y488" s="163"/>
      <c r="Z488" s="163"/>
      <c r="AA488" s="163"/>
    </row>
    <row r="489" spans="1:27" ht="20.100000000000001" hidden="1" customHeight="1">
      <c r="A489" s="190">
        <v>201492</v>
      </c>
      <c r="B489" s="429" t="s">
        <v>479</v>
      </c>
      <c r="C489" s="429" t="s">
        <v>186</v>
      </c>
      <c r="D489" s="139"/>
      <c r="E489" s="139"/>
      <c r="F489" s="158"/>
      <c r="G489" s="159"/>
      <c r="H489" s="438"/>
      <c r="I489" s="160"/>
      <c r="J489" s="161"/>
      <c r="K489" s="162"/>
      <c r="L489" s="160"/>
      <c r="M489" s="140"/>
      <c r="N489" s="161"/>
      <c r="O489" s="430"/>
      <c r="P489" s="430"/>
      <c r="Q489" s="430"/>
      <c r="R489" s="430"/>
      <c r="S489" s="430"/>
      <c r="T489" s="430"/>
      <c r="U489" s="430"/>
      <c r="V489" s="163"/>
      <c r="W489" s="164"/>
      <c r="X489" s="163"/>
      <c r="Y489" s="163"/>
      <c r="Z489" s="163"/>
      <c r="AA489" s="163"/>
    </row>
    <row r="490" spans="1:27" ht="20.100000000000001" hidden="1" customHeight="1">
      <c r="A490" s="190">
        <v>201491</v>
      </c>
      <c r="B490" s="429" t="s">
        <v>479</v>
      </c>
      <c r="C490" s="429" t="s">
        <v>193</v>
      </c>
      <c r="D490" s="139"/>
      <c r="E490" s="139"/>
      <c r="F490" s="158"/>
      <c r="G490" s="159"/>
      <c r="H490" s="438"/>
      <c r="I490" s="160"/>
      <c r="J490" s="161"/>
      <c r="K490" s="162"/>
      <c r="L490" s="160"/>
      <c r="M490" s="140"/>
      <c r="N490" s="161"/>
      <c r="O490" s="430"/>
      <c r="P490" s="430"/>
      <c r="Q490" s="430"/>
      <c r="R490" s="430"/>
      <c r="S490" s="430"/>
      <c r="T490" s="430"/>
      <c r="U490" s="430"/>
      <c r="V490" s="163"/>
      <c r="W490" s="164"/>
      <c r="X490" s="163"/>
      <c r="Y490" s="163"/>
      <c r="Z490" s="163"/>
      <c r="AA490" s="163"/>
    </row>
    <row r="491" spans="1:27" ht="20.100000000000001" hidden="1" customHeight="1">
      <c r="A491" s="157">
        <v>200948</v>
      </c>
      <c r="B491" s="431" t="s">
        <v>251</v>
      </c>
      <c r="C491" s="157"/>
      <c r="D491" s="139">
        <f>78*120/1000</f>
        <v>9.36</v>
      </c>
      <c r="E491" s="139"/>
      <c r="F491" s="158"/>
      <c r="G491" s="159"/>
      <c r="H491" s="438">
        <f t="shared" ref="H491" si="241">D491*G491</f>
        <v>0</v>
      </c>
      <c r="I491" s="160"/>
      <c r="J491" s="161" t="str">
        <f t="array" ref="J491">IF(ISERROR(G491/I491),"",G491/I491)</f>
        <v/>
      </c>
      <c r="K491" s="162">
        <f t="array" ref="K491">IF(ISERROR(G491/L491),"",G491/L491)</f>
        <v>0</v>
      </c>
      <c r="L491" s="160">
        <v>7.5</v>
      </c>
      <c r="M491" s="140">
        <f t="shared" ref="M491" si="242">IF(ISERROR(I491-K491),"",I491-K491)</f>
        <v>0</v>
      </c>
      <c r="N491" s="161">
        <f t="shared" ref="N491" si="243">SUM(O491:U491)</f>
        <v>0</v>
      </c>
      <c r="O491" s="430"/>
      <c r="P491" s="430"/>
      <c r="Q491" s="430"/>
      <c r="R491" s="430"/>
      <c r="S491" s="430"/>
      <c r="T491" s="430"/>
      <c r="U491" s="430"/>
      <c r="V491" s="163">
        <f t="shared" ref="V491" si="244">SUM(X491:AA491)</f>
        <v>0</v>
      </c>
      <c r="W491" s="164" t="str">
        <f t="shared" ref="W491" si="245">IF(ISERROR(V491/G491),"",V491/G491)</f>
        <v/>
      </c>
      <c r="X491" s="163"/>
      <c r="Y491" s="163"/>
      <c r="Z491" s="163"/>
      <c r="AA491" s="163"/>
    </row>
    <row r="492" spans="1:27" ht="20.100000000000001" hidden="1" customHeight="1">
      <c r="A492" s="157">
        <v>201012</v>
      </c>
      <c r="B492" s="253" t="s">
        <v>397</v>
      </c>
      <c r="C492" s="157"/>
      <c r="D492" s="139"/>
      <c r="E492" s="139"/>
      <c r="F492" s="158"/>
      <c r="G492" s="159"/>
      <c r="H492" s="438"/>
      <c r="I492" s="160"/>
      <c r="J492" s="161"/>
      <c r="K492" s="162"/>
      <c r="L492" s="160"/>
      <c r="M492" s="140"/>
      <c r="N492" s="161"/>
      <c r="O492" s="430"/>
      <c r="P492" s="430"/>
      <c r="Q492" s="430"/>
      <c r="R492" s="430"/>
      <c r="S492" s="430"/>
      <c r="T492" s="430"/>
      <c r="U492" s="430"/>
      <c r="V492" s="163"/>
      <c r="W492" s="164"/>
      <c r="X492" s="163"/>
      <c r="Y492" s="163"/>
      <c r="Z492" s="163"/>
      <c r="AA492" s="163"/>
    </row>
    <row r="493" spans="1:27" ht="20.100000000000001" hidden="1" customHeight="1">
      <c r="A493" s="157">
        <v>201370</v>
      </c>
      <c r="B493" s="253" t="s">
        <v>450</v>
      </c>
      <c r="C493" s="157"/>
      <c r="D493" s="139"/>
      <c r="E493" s="139"/>
      <c r="F493" s="158"/>
      <c r="G493" s="159"/>
      <c r="H493" s="438"/>
      <c r="I493" s="160"/>
      <c r="J493" s="161"/>
      <c r="K493" s="162"/>
      <c r="L493" s="160"/>
      <c r="M493" s="140"/>
      <c r="N493" s="161"/>
      <c r="O493" s="430"/>
      <c r="P493" s="430"/>
      <c r="Q493" s="430"/>
      <c r="R493" s="430"/>
      <c r="S493" s="430"/>
      <c r="T493" s="430"/>
      <c r="U493" s="430"/>
      <c r="V493" s="163"/>
      <c r="W493" s="164"/>
      <c r="X493" s="163"/>
      <c r="Y493" s="163"/>
      <c r="Z493" s="163"/>
      <c r="AA493" s="163"/>
    </row>
    <row r="494" spans="1:27" ht="20.100000000000001" hidden="1" customHeight="1">
      <c r="A494" s="157">
        <v>201010</v>
      </c>
      <c r="B494" s="431" t="s">
        <v>252</v>
      </c>
      <c r="C494" s="157"/>
      <c r="D494" s="139">
        <v>4.5</v>
      </c>
      <c r="E494" s="139"/>
      <c r="F494" s="158"/>
      <c r="G494" s="159"/>
      <c r="H494" s="438"/>
      <c r="I494" s="160"/>
      <c r="J494" s="161"/>
      <c r="K494" s="162"/>
      <c r="L494" s="160"/>
      <c r="M494" s="140"/>
      <c r="N494" s="161"/>
      <c r="O494" s="430"/>
      <c r="P494" s="430"/>
      <c r="Q494" s="430"/>
      <c r="R494" s="430"/>
      <c r="S494" s="430"/>
      <c r="T494" s="430"/>
      <c r="U494" s="430"/>
      <c r="V494" s="163"/>
      <c r="W494" s="164"/>
      <c r="X494" s="163"/>
      <c r="Y494" s="163"/>
      <c r="Z494" s="163"/>
      <c r="AA494" s="163"/>
    </row>
    <row r="495" spans="1:27" ht="20.100000000000001" hidden="1" customHeight="1">
      <c r="A495" s="157">
        <v>201011</v>
      </c>
      <c r="B495" s="431" t="s">
        <v>253</v>
      </c>
      <c r="C495" s="157"/>
      <c r="D495" s="139">
        <v>4.5</v>
      </c>
      <c r="E495" s="139"/>
      <c r="F495" s="158"/>
      <c r="G495" s="159"/>
      <c r="H495" s="438"/>
      <c r="I495" s="160"/>
      <c r="J495" s="161"/>
      <c r="K495" s="162"/>
      <c r="L495" s="160"/>
      <c r="M495" s="140"/>
      <c r="N495" s="161"/>
      <c r="O495" s="430"/>
      <c r="P495" s="430"/>
      <c r="Q495" s="430"/>
      <c r="R495" s="430"/>
      <c r="S495" s="430"/>
      <c r="T495" s="430"/>
      <c r="U495" s="430"/>
      <c r="V495" s="163"/>
      <c r="W495" s="164"/>
      <c r="X495" s="163"/>
      <c r="Y495" s="163"/>
      <c r="Z495" s="163"/>
      <c r="AA495" s="163"/>
    </row>
    <row r="496" spans="1:27" ht="20.100000000000001" hidden="1" customHeight="1">
      <c r="A496" s="465" t="s">
        <v>254</v>
      </c>
      <c r="B496" s="466"/>
      <c r="C496" s="436" t="s">
        <v>209</v>
      </c>
      <c r="D496" s="177"/>
      <c r="E496" s="177"/>
      <c r="F496" s="178"/>
      <c r="G496" s="179">
        <f>SUM(G481:G495)</f>
        <v>0</v>
      </c>
      <c r="H496" s="180">
        <f>SUM(H481:H491)</f>
        <v>0</v>
      </c>
      <c r="I496" s="180">
        <f>SUM(I481:I495)</f>
        <v>0</v>
      </c>
      <c r="J496" s="161" t="str">
        <f t="array" ref="J496">IF(ISERROR(G496/I496),"",G496/I496)</f>
        <v/>
      </c>
      <c r="K496" s="180">
        <f>SUM(K481:K491)</f>
        <v>0</v>
      </c>
      <c r="L496" s="181"/>
      <c r="M496" s="185">
        <f t="shared" ref="M496:AA496" si="246">SUM(M481:M491)</f>
        <v>0</v>
      </c>
      <c r="N496" s="180">
        <f t="shared" si="246"/>
        <v>0</v>
      </c>
      <c r="O496" s="182">
        <f t="shared" si="246"/>
        <v>0</v>
      </c>
      <c r="P496" s="182">
        <f t="shared" si="246"/>
        <v>0</v>
      </c>
      <c r="Q496" s="182">
        <f t="shared" si="246"/>
        <v>0</v>
      </c>
      <c r="R496" s="182">
        <f t="shared" si="246"/>
        <v>0</v>
      </c>
      <c r="S496" s="182">
        <f t="shared" si="246"/>
        <v>0</v>
      </c>
      <c r="T496" s="182">
        <f t="shared" si="246"/>
        <v>0</v>
      </c>
      <c r="U496" s="182">
        <f t="shared" si="246"/>
        <v>0</v>
      </c>
      <c r="V496" s="183">
        <f t="shared" si="246"/>
        <v>0</v>
      </c>
      <c r="W496" s="164">
        <f t="shared" si="246"/>
        <v>0</v>
      </c>
      <c r="X496" s="183">
        <f t="shared" si="246"/>
        <v>0</v>
      </c>
      <c r="Y496" s="183">
        <f t="shared" si="246"/>
        <v>0</v>
      </c>
      <c r="Z496" s="183">
        <f t="shared" si="246"/>
        <v>0</v>
      </c>
      <c r="AA496" s="183">
        <f t="shared" si="246"/>
        <v>0</v>
      </c>
    </row>
    <row r="497" spans="1:27" ht="20.100000000000001" customHeight="1">
      <c r="A497" s="467" t="s">
        <v>256</v>
      </c>
      <c r="B497" s="468"/>
      <c r="C497" s="468"/>
      <c r="D497" s="468"/>
      <c r="E497" s="468"/>
      <c r="F497" s="469"/>
      <c r="G497" s="191">
        <f>SUM(G363,G421,G456,G472,G480,G496)</f>
        <v>524</v>
      </c>
      <c r="H497" s="191">
        <f>SUM(H363,H421,H456,H472,H480,H496)</f>
        <v>2636.6200000000003</v>
      </c>
      <c r="I497" s="191">
        <f>SUM(I363,I421,I456,I472,I480,I496)</f>
        <v>42.5</v>
      </c>
      <c r="J497" s="192">
        <f t="array" ref="J497">IF(ISERROR(G497/I497),"",G497/I497)</f>
        <v>12.329411764705883</v>
      </c>
      <c r="K497" s="191">
        <f>SUM(K363,K421,K456,K472,K480,K496)</f>
        <v>55.053763440860209</v>
      </c>
      <c r="L497" s="192">
        <f>IF(ISERROR(G497/K497),"",G497/K497)</f>
        <v>9.5179687500000014</v>
      </c>
      <c r="M497" s="191">
        <f t="shared" ref="M497:V497" si="247">SUM(M363,M421,M456,M472,M480,M496)</f>
        <v>-12.553763440860211</v>
      </c>
      <c r="N497" s="191">
        <f t="shared" si="247"/>
        <v>0</v>
      </c>
      <c r="O497" s="191">
        <f t="shared" si="247"/>
        <v>0</v>
      </c>
      <c r="P497" s="191">
        <f t="shared" si="247"/>
        <v>0</v>
      </c>
      <c r="Q497" s="191">
        <f t="shared" si="247"/>
        <v>0</v>
      </c>
      <c r="R497" s="191">
        <f t="shared" si="247"/>
        <v>0</v>
      </c>
      <c r="S497" s="191">
        <f t="shared" si="247"/>
        <v>0</v>
      </c>
      <c r="T497" s="191">
        <f t="shared" si="247"/>
        <v>0</v>
      </c>
      <c r="U497" s="191">
        <f t="shared" si="247"/>
        <v>0</v>
      </c>
      <c r="V497" s="191">
        <f t="shared" si="247"/>
        <v>0</v>
      </c>
      <c r="W497" s="193">
        <f t="shared" ref="W497" si="248">IF(ISERROR(V497/G497),"",V497/G497)</f>
        <v>0</v>
      </c>
      <c r="X497" s="191">
        <f>SUM(X363,X421,X456,X472,X480,X496)</f>
        <v>0</v>
      </c>
      <c r="Y497" s="191">
        <f>SUM(Y363,Y421,Y456,Y472,Y480,Y496)</f>
        <v>0</v>
      </c>
      <c r="Z497" s="191">
        <f>SUM(Z363,Z421,Z456,Z472,Z480,Z496)</f>
        <v>0</v>
      </c>
      <c r="AA497" s="191">
        <f>SUM(AA363,AA421,AA456,AA472,AA480,AA496)</f>
        <v>0</v>
      </c>
    </row>
    <row r="498" spans="1:27" ht="20.100000000000001" customHeight="1">
      <c r="A498" s="470" t="s">
        <v>257</v>
      </c>
      <c r="B498" s="435" t="s">
        <v>258</v>
      </c>
      <c r="C498" s="473" t="s">
        <v>259</v>
      </c>
      <c r="D498" s="474"/>
      <c r="E498" s="475" t="s">
        <v>260</v>
      </c>
      <c r="F498" s="475"/>
      <c r="G498" s="478" t="s">
        <v>261</v>
      </c>
      <c r="H498" s="478"/>
      <c r="I498" s="475" t="s">
        <v>262</v>
      </c>
      <c r="J498" s="475"/>
      <c r="K498" s="475" t="s">
        <v>263</v>
      </c>
      <c r="L498" s="475"/>
      <c r="M498" s="475" t="s">
        <v>264</v>
      </c>
      <c r="N498" s="475"/>
      <c r="O498" s="475" t="s">
        <v>265</v>
      </c>
      <c r="P498" s="478" t="s">
        <v>266</v>
      </c>
      <c r="Q498" s="478"/>
      <c r="R498" s="478" t="s">
        <v>263</v>
      </c>
      <c r="S498" s="478"/>
      <c r="T498" s="478" t="s">
        <v>267</v>
      </c>
      <c r="U498" s="478"/>
      <c r="V498" s="478" t="s">
        <v>268</v>
      </c>
      <c r="W498" s="478"/>
      <c r="X498" s="478" t="s">
        <v>263</v>
      </c>
      <c r="Y498" s="478"/>
      <c r="Z498" s="478" t="s">
        <v>267</v>
      </c>
      <c r="AA498" s="478"/>
    </row>
    <row r="499" spans="1:27" ht="20.100000000000001" customHeight="1">
      <c r="A499" s="471"/>
      <c r="B499" s="435" t="s">
        <v>269</v>
      </c>
      <c r="C499" s="473">
        <v>0</v>
      </c>
      <c r="D499" s="474"/>
      <c r="E499" s="477">
        <f>C499*11</f>
        <v>0</v>
      </c>
      <c r="F499" s="477"/>
      <c r="G499" s="478">
        <v>0</v>
      </c>
      <c r="H499" s="478"/>
      <c r="I499" s="477">
        <f>G499*11</f>
        <v>0</v>
      </c>
      <c r="J499" s="477"/>
      <c r="K499" s="477">
        <f>E499-I499</f>
        <v>0</v>
      </c>
      <c r="L499" s="477"/>
      <c r="M499" s="479" t="str">
        <f>IF(ISERROR(K499/E499),"",K499/E499)</f>
        <v/>
      </c>
      <c r="N499" s="479"/>
      <c r="O499" s="475"/>
      <c r="P499" s="478" t="s">
        <v>208</v>
      </c>
      <c r="Q499" s="478"/>
      <c r="R499" s="480">
        <f>SUM(O363:U363)</f>
        <v>0</v>
      </c>
      <c r="S499" s="480"/>
      <c r="T499" s="481" t="str">
        <f t="array" ref="T499">IF(ISERROR(R499/R506),"",R499/R506)</f>
        <v/>
      </c>
      <c r="U499" s="481"/>
      <c r="V499" s="478" t="s">
        <v>270</v>
      </c>
      <c r="W499" s="478"/>
      <c r="X499" s="482">
        <f>SUM(O363,O421,O456,O472,O480,O496)</f>
        <v>0</v>
      </c>
      <c r="Y499" s="482"/>
      <c r="Z499" s="481" t="str">
        <f t="array" ref="Z499">IF(ISERROR(X499/X506),"",X499/X506)</f>
        <v/>
      </c>
      <c r="AA499" s="481"/>
    </row>
    <row r="500" spans="1:27" ht="20.100000000000001" customHeight="1">
      <c r="A500" s="471"/>
      <c r="B500" s="435" t="s">
        <v>271</v>
      </c>
      <c r="C500" s="473">
        <v>0</v>
      </c>
      <c r="D500" s="474"/>
      <c r="E500" s="477">
        <f>C500*11</f>
        <v>0</v>
      </c>
      <c r="F500" s="477"/>
      <c r="G500" s="478">
        <v>0</v>
      </c>
      <c r="H500" s="478"/>
      <c r="I500" s="477">
        <f>G500*11</f>
        <v>0</v>
      </c>
      <c r="J500" s="477"/>
      <c r="K500" s="477">
        <f>E500-I500</f>
        <v>0</v>
      </c>
      <c r="L500" s="477"/>
      <c r="M500" s="479" t="str">
        <f>IF(ISERROR(K500/E500),"",K500/E500)</f>
        <v/>
      </c>
      <c r="N500" s="479"/>
      <c r="O500" s="475"/>
      <c r="P500" s="478" t="s">
        <v>223</v>
      </c>
      <c r="Q500" s="478"/>
      <c r="R500" s="480">
        <f>SUM(O421:U421)</f>
        <v>0</v>
      </c>
      <c r="S500" s="480"/>
      <c r="T500" s="481" t="str">
        <f>IF(ISERROR(R500/R506),"",R500/R506)</f>
        <v/>
      </c>
      <c r="U500" s="481"/>
      <c r="V500" s="478" t="s">
        <v>272</v>
      </c>
      <c r="W500" s="478"/>
      <c r="X500" s="482">
        <f>SUM(O364,O422,O457,O473,O481,O497)</f>
        <v>0</v>
      </c>
      <c r="Y500" s="482"/>
      <c r="Z500" s="481" t="str">
        <f>IF(ISERROR(X500/X506),"",X500/X506)</f>
        <v/>
      </c>
      <c r="AA500" s="481"/>
    </row>
    <row r="501" spans="1:27" ht="20.100000000000001" customHeight="1">
      <c r="A501" s="471"/>
      <c r="B501" s="435" t="s">
        <v>273</v>
      </c>
      <c r="C501" s="473">
        <v>0</v>
      </c>
      <c r="D501" s="474"/>
      <c r="E501" s="477">
        <f>C501*11</f>
        <v>0</v>
      </c>
      <c r="F501" s="477"/>
      <c r="G501" s="478">
        <v>0</v>
      </c>
      <c r="H501" s="478"/>
      <c r="I501" s="477">
        <f>G501*11</f>
        <v>0</v>
      </c>
      <c r="J501" s="477"/>
      <c r="K501" s="477">
        <f>E501-I501</f>
        <v>0</v>
      </c>
      <c r="L501" s="477"/>
      <c r="M501" s="479" t="str">
        <f>IF(ISERROR(K501/E501),"",K501/E501)</f>
        <v/>
      </c>
      <c r="N501" s="479"/>
      <c r="O501" s="475"/>
      <c r="P501" s="478" t="s">
        <v>234</v>
      </c>
      <c r="Q501" s="478"/>
      <c r="R501" s="480">
        <f>SUM(O456:U456)</f>
        <v>0</v>
      </c>
      <c r="S501" s="480"/>
      <c r="T501" s="481" t="str">
        <f>IF(ISERROR(R501/R506),"",R501/R506)</f>
        <v/>
      </c>
      <c r="U501" s="481"/>
      <c r="V501" s="478" t="s">
        <v>274</v>
      </c>
      <c r="W501" s="478"/>
      <c r="X501" s="482">
        <f>SUM(O366,O423,O458,O474,O482,O498)</f>
        <v>0</v>
      </c>
      <c r="Y501" s="482"/>
      <c r="Z501" s="481" t="str">
        <f>IF(ISERROR(X501/X506),"",X501/X506)</f>
        <v/>
      </c>
      <c r="AA501" s="481"/>
    </row>
    <row r="502" spans="1:27" ht="20.100000000000001" customHeight="1">
      <c r="A502" s="471"/>
      <c r="B502" s="435" t="s">
        <v>275</v>
      </c>
      <c r="C502" s="473">
        <v>1</v>
      </c>
      <c r="D502" s="474"/>
      <c r="E502" s="477">
        <f>C502*11</f>
        <v>11</v>
      </c>
      <c r="F502" s="477"/>
      <c r="G502" s="478">
        <v>1</v>
      </c>
      <c r="H502" s="478"/>
      <c r="I502" s="477">
        <f>G502*11</f>
        <v>11</v>
      </c>
      <c r="J502" s="477"/>
      <c r="K502" s="477">
        <f>E502-I502</f>
        <v>0</v>
      </c>
      <c r="L502" s="477"/>
      <c r="M502" s="479">
        <f>IF(ISERROR(K502/E502),"",K502/E502)</f>
        <v>0</v>
      </c>
      <c r="N502" s="479"/>
      <c r="O502" s="475"/>
      <c r="P502" s="478" t="s">
        <v>241</v>
      </c>
      <c r="Q502" s="478"/>
      <c r="R502" s="480">
        <f>SUM(O472:U472)</f>
        <v>0</v>
      </c>
      <c r="S502" s="480"/>
      <c r="T502" s="481" t="str">
        <f>IF(ISERROR(R502/R506),"",R502/R506)</f>
        <v/>
      </c>
      <c r="U502" s="481"/>
      <c r="V502" s="478" t="s">
        <v>276</v>
      </c>
      <c r="W502" s="478"/>
      <c r="X502" s="482">
        <f>SUM(O367,O424,O459,O475,O483,O499)</f>
        <v>0</v>
      </c>
      <c r="Y502" s="482"/>
      <c r="Z502" s="481" t="str">
        <f>IF(ISERROR(X502/X506),"",X502/X506)</f>
        <v/>
      </c>
      <c r="AA502" s="481"/>
    </row>
    <row r="503" spans="1:27" ht="20.100000000000001" customHeight="1">
      <c r="A503" s="472"/>
      <c r="B503" s="435" t="s">
        <v>277</v>
      </c>
      <c r="C503" s="483">
        <f>SUM(C499:D502)</f>
        <v>1</v>
      </c>
      <c r="D503" s="484"/>
      <c r="E503" s="477">
        <f>SUM(E499:F502)</f>
        <v>11</v>
      </c>
      <c r="F503" s="477"/>
      <c r="G503" s="478">
        <f>SUM(G499:H502)</f>
        <v>1</v>
      </c>
      <c r="H503" s="478"/>
      <c r="I503" s="477">
        <f>SUM(I499:J502)</f>
        <v>11</v>
      </c>
      <c r="J503" s="477"/>
      <c r="K503" s="477">
        <f>SUM(K499:L502)</f>
        <v>0</v>
      </c>
      <c r="L503" s="477"/>
      <c r="M503" s="479">
        <f>IF(ISERROR(K503/E503),"",K503/E503)</f>
        <v>0</v>
      </c>
      <c r="N503" s="479"/>
      <c r="O503" s="475"/>
      <c r="P503" s="478" t="s">
        <v>244</v>
      </c>
      <c r="Q503" s="478"/>
      <c r="R503" s="480">
        <f>SUM(O480:U480)</f>
        <v>0</v>
      </c>
      <c r="S503" s="480"/>
      <c r="T503" s="481" t="str">
        <f>IF(ISERROR(R503/R506),"",R503/R506)</f>
        <v/>
      </c>
      <c r="U503" s="481"/>
      <c r="V503" s="478" t="s">
        <v>278</v>
      </c>
      <c r="W503" s="478"/>
      <c r="X503" s="482">
        <f>SUM(O368,O425,O460,O476,O484,O500)</f>
        <v>0</v>
      </c>
      <c r="Y503" s="482"/>
      <c r="Z503" s="481" t="str">
        <f>IF(ISERROR(X503/X506),"",X503/X506)</f>
        <v/>
      </c>
      <c r="AA503" s="481"/>
    </row>
    <row r="504" spans="1:27" ht="20.100000000000001" customHeight="1">
      <c r="A504" s="198" t="s">
        <v>310</v>
      </c>
      <c r="B504" s="435">
        <f>G497</f>
        <v>524</v>
      </c>
      <c r="C504" s="485" t="s">
        <v>280</v>
      </c>
      <c r="D504" s="486"/>
      <c r="E504" s="478">
        <f>H497</f>
        <v>2636.6200000000003</v>
      </c>
      <c r="F504" s="478"/>
      <c r="G504" s="478" t="s">
        <v>281</v>
      </c>
      <c r="H504" s="478"/>
      <c r="I504" s="487">
        <f>L497</f>
        <v>9.5179687500000014</v>
      </c>
      <c r="J504" s="487"/>
      <c r="K504" s="475" t="s">
        <v>282</v>
      </c>
      <c r="L504" s="475"/>
      <c r="M504" s="487">
        <f>J497</f>
        <v>12.329411764705883</v>
      </c>
      <c r="N504" s="487"/>
      <c r="O504" s="475"/>
      <c r="P504" s="478" t="s">
        <v>254</v>
      </c>
      <c r="Q504" s="478"/>
      <c r="R504" s="480">
        <f>SUM(O496:U496)</f>
        <v>0</v>
      </c>
      <c r="S504" s="480"/>
      <c r="T504" s="481" t="str">
        <f>IF(ISERROR(R504/R506),"",R504/R506)</f>
        <v/>
      </c>
      <c r="U504" s="481"/>
      <c r="V504" s="478" t="s">
        <v>283</v>
      </c>
      <c r="W504" s="478"/>
      <c r="X504" s="482">
        <f>SUM(O369,O426,O461,O477,O485,O501)</f>
        <v>0</v>
      </c>
      <c r="Y504" s="482"/>
      <c r="Z504" s="481" t="str">
        <f>IF(ISERROR(X504/X506),"",X504/X506)</f>
        <v/>
      </c>
      <c r="AA504" s="481"/>
    </row>
    <row r="505" spans="1:27" ht="20.100000000000001" customHeight="1">
      <c r="A505" s="199" t="s">
        <v>311</v>
      </c>
      <c r="B505" s="435">
        <f>I497+C503</f>
        <v>43.5</v>
      </c>
      <c r="C505" s="488" t="s">
        <v>262</v>
      </c>
      <c r="D505" s="489"/>
      <c r="E505" s="490">
        <f>K497+I503</f>
        <v>66.053763440860209</v>
      </c>
      <c r="F505" s="490"/>
      <c r="G505" s="478" t="s">
        <v>285</v>
      </c>
      <c r="H505" s="478"/>
      <c r="I505" s="487">
        <f>B505-E505</f>
        <v>-22.553763440860209</v>
      </c>
      <c r="J505" s="487"/>
      <c r="K505" s="475" t="s">
        <v>286</v>
      </c>
      <c r="L505" s="475"/>
      <c r="M505" s="479">
        <f>IF(ISERROR(I505/E505),"",I505/E505)</f>
        <v>-0.3414455477779586</v>
      </c>
      <c r="N505" s="479"/>
      <c r="O505" s="475"/>
      <c r="P505" s="478" t="s">
        <v>255</v>
      </c>
      <c r="Q505" s="478"/>
      <c r="R505" s="480"/>
      <c r="S505" s="480"/>
      <c r="T505" s="481" t="str">
        <f>IF(ISERROR(R505/R506),"",R505/R506)</f>
        <v/>
      </c>
      <c r="U505" s="481"/>
      <c r="V505" s="478" t="s">
        <v>275</v>
      </c>
      <c r="W505" s="478"/>
      <c r="X505" s="482">
        <f>SUM(O370,O427,O462,O479,O486,O502)</f>
        <v>0</v>
      </c>
      <c r="Y505" s="482"/>
      <c r="Z505" s="481" t="str">
        <f>IF(ISERROR(X505/X506),"",X505/X506)</f>
        <v/>
      </c>
      <c r="AA505" s="481"/>
    </row>
    <row r="506" spans="1:27" ht="20.100000000000001" customHeight="1">
      <c r="A506" s="199" t="s">
        <v>312</v>
      </c>
      <c r="B506" s="435">
        <f>N497</f>
        <v>0</v>
      </c>
      <c r="C506" s="488" t="s">
        <v>288</v>
      </c>
      <c r="D506" s="489"/>
      <c r="E506" s="481">
        <f>IF(ISERROR(B506/B505),"",B506/B505)</f>
        <v>0</v>
      </c>
      <c r="F506" s="481"/>
      <c r="G506" s="478" t="s">
        <v>289</v>
      </c>
      <c r="H506" s="478"/>
      <c r="I506" s="475">
        <f>V497</f>
        <v>0</v>
      </c>
      <c r="J506" s="475"/>
      <c r="K506" s="475" t="s">
        <v>290</v>
      </c>
      <c r="L506" s="475"/>
      <c r="M506" s="479">
        <f t="array" ref="M506">IF(ISERROR(I506/B504),"",I506/B504)</f>
        <v>0</v>
      </c>
      <c r="N506" s="479"/>
      <c r="O506" s="475"/>
      <c r="P506" s="478" t="s">
        <v>277</v>
      </c>
      <c r="Q506" s="478"/>
      <c r="R506" s="480">
        <f>SUM(R499:S505)</f>
        <v>0</v>
      </c>
      <c r="S506" s="480"/>
      <c r="T506" s="481"/>
      <c r="U506" s="481"/>
      <c r="V506" s="478" t="s">
        <v>277</v>
      </c>
      <c r="W506" s="478"/>
      <c r="X506" s="482">
        <f>SUM(X499:Y505)</f>
        <v>0</v>
      </c>
      <c r="Y506" s="482"/>
      <c r="Z506" s="481"/>
      <c r="AA506" s="481"/>
    </row>
    <row r="507" spans="1:27" ht="34.5" customHeight="1">
      <c r="A507" s="230" t="s">
        <v>352</v>
      </c>
      <c r="B507" s="231"/>
      <c r="C507" s="153"/>
      <c r="D507" s="153"/>
      <c r="E507" s="200"/>
      <c r="F507" s="200"/>
      <c r="G507" s="514" t="str">
        <f>IF(ISERROR(#REF!/#REF!),"",#REF!/#REF!)</f>
        <v/>
      </c>
      <c r="H507" s="514"/>
      <c r="I507" s="514"/>
      <c r="J507" s="156"/>
      <c r="K507" s="201"/>
      <c r="L507" s="153"/>
      <c r="M507" s="153"/>
      <c r="N507" s="514" t="str">
        <f>IF(ISERROR(G507/#REF!),"",G507/#REF!)</f>
        <v/>
      </c>
      <c r="O507" s="514"/>
      <c r="P507" s="514"/>
      <c r="Q507" s="514"/>
      <c r="R507" s="514"/>
      <c r="S507" s="437"/>
      <c r="T507" s="200"/>
      <c r="U507" s="200"/>
      <c r="V507" s="156"/>
      <c r="W507" s="156"/>
      <c r="X507" s="202"/>
      <c r="Y507" s="202"/>
      <c r="Z507" s="202"/>
      <c r="AA507" s="203"/>
    </row>
    <row r="508" spans="1:27" ht="20.100000000000001" customHeight="1">
      <c r="A508" s="204" t="s">
        <v>313</v>
      </c>
      <c r="B508" s="154"/>
      <c r="C508" s="153"/>
      <c r="D508" s="153"/>
      <c r="E508" s="153"/>
      <c r="F508" s="153"/>
      <c r="G508" s="205"/>
      <c r="H508" s="153"/>
      <c r="I508" s="154"/>
      <c r="J508" s="156"/>
      <c r="K508" s="201"/>
      <c r="L508" s="153"/>
      <c r="M508" s="153"/>
      <c r="N508" s="153"/>
      <c r="O508" s="153"/>
      <c r="P508" s="153"/>
      <c r="Q508" s="153"/>
      <c r="R508" s="153"/>
      <c r="S508" s="153"/>
      <c r="T508" s="153"/>
      <c r="U508" s="206"/>
      <c r="V508" s="206"/>
      <c r="W508" s="206"/>
      <c r="X508" s="153"/>
      <c r="Y508" s="153"/>
      <c r="Z508" s="153"/>
      <c r="AA508" s="154"/>
    </row>
    <row r="509" spans="1:27" ht="20.100000000000001" customHeight="1">
      <c r="A509" s="517" t="s">
        <v>279</v>
      </c>
      <c r="B509" s="517"/>
      <c r="C509" s="473">
        <f>SUM(B170,B337,B504)</f>
        <v>2146</v>
      </c>
      <c r="D509" s="474"/>
      <c r="E509" s="517" t="s">
        <v>280</v>
      </c>
      <c r="F509" s="517"/>
      <c r="G509" s="490">
        <f>SUM(E170,E337,E504)</f>
        <v>11108.340000000002</v>
      </c>
      <c r="H509" s="490"/>
      <c r="I509" s="478" t="s">
        <v>281</v>
      </c>
      <c r="J509" s="517"/>
      <c r="K509" s="473">
        <f>IF(ISERROR(C509/G510),"",C509/G510)</f>
        <v>10.71403118368719</v>
      </c>
      <c r="L509" s="474"/>
      <c r="M509" s="478" t="s">
        <v>282</v>
      </c>
      <c r="N509" s="478"/>
      <c r="O509" s="512">
        <f t="array" ref="O509">IF(ISERROR(C509/C510),"",C509/C510)</f>
        <v>10.73</v>
      </c>
      <c r="P509" s="513"/>
      <c r="Q509" s="153"/>
      <c r="R509" s="153"/>
      <c r="S509" s="153"/>
      <c r="T509" s="153"/>
      <c r="U509" s="206"/>
      <c r="V509" s="206"/>
      <c r="W509" s="206"/>
      <c r="X509" s="153"/>
      <c r="Y509" s="153"/>
      <c r="Z509" s="153"/>
      <c r="AA509" s="154"/>
    </row>
    <row r="510" spans="1:27" ht="20.100000000000001" customHeight="1">
      <c r="A510" s="478" t="s">
        <v>284</v>
      </c>
      <c r="B510" s="478"/>
      <c r="C510" s="473">
        <f>SUM(B171,B338,B505)</f>
        <v>200</v>
      </c>
      <c r="D510" s="474"/>
      <c r="E510" s="478" t="s">
        <v>262</v>
      </c>
      <c r="F510" s="478"/>
      <c r="G510" s="490">
        <f>SUM(E171,E338,E505)</f>
        <v>200.29809165269415</v>
      </c>
      <c r="H510" s="490"/>
      <c r="I510" s="488" t="s">
        <v>285</v>
      </c>
      <c r="J510" s="489"/>
      <c r="K510" s="485">
        <f>C510-G510</f>
        <v>-0.29809165269415416</v>
      </c>
      <c r="L510" s="486"/>
      <c r="M510" s="485" t="s">
        <v>286</v>
      </c>
      <c r="N510" s="486"/>
      <c r="O510" s="515">
        <f>IF(ISERROR(K510/C510),"",K510/C510)</f>
        <v>-1.4904582634707709E-3</v>
      </c>
      <c r="P510" s="516"/>
      <c r="Q510" s="153"/>
      <c r="R510" s="153"/>
      <c r="S510" s="153"/>
      <c r="T510" s="153"/>
      <c r="U510" s="206"/>
      <c r="V510" s="206"/>
      <c r="W510" s="206"/>
      <c r="X510" s="153"/>
      <c r="Y510" s="153"/>
      <c r="Z510" s="153"/>
      <c r="AA510" s="154"/>
    </row>
    <row r="511" spans="1:27" ht="20.100000000000001" customHeight="1">
      <c r="A511" s="488" t="s">
        <v>287</v>
      </c>
      <c r="B511" s="489"/>
      <c r="C511" s="473">
        <f>SUM(B172,B339,B506)</f>
        <v>0</v>
      </c>
      <c r="D511" s="474"/>
      <c r="E511" s="488" t="s">
        <v>288</v>
      </c>
      <c r="F511" s="489"/>
      <c r="G511" s="481">
        <f>IF(ISERROR(C511/C510),"",C511/C510)</f>
        <v>0</v>
      </c>
      <c r="H511" s="481"/>
      <c r="I511" s="478" t="s">
        <v>289</v>
      </c>
      <c r="J511" s="517"/>
      <c r="K511" s="490">
        <f>SUM(I172,I339,I506)</f>
        <v>0</v>
      </c>
      <c r="L511" s="490"/>
      <c r="M511" s="517" t="s">
        <v>290</v>
      </c>
      <c r="N511" s="517"/>
      <c r="O511" s="515">
        <f t="array" ref="O511">IF(ISERROR(K511/C509),"",K511/C509)</f>
        <v>0</v>
      </c>
      <c r="P511" s="516"/>
      <c r="Q511" s="153"/>
      <c r="R511" s="153"/>
      <c r="S511" s="153"/>
      <c r="T511" s="153"/>
      <c r="U511" s="206"/>
      <c r="V511" s="206"/>
      <c r="W511" s="206"/>
      <c r="X511" s="153"/>
      <c r="Y511" s="153"/>
      <c r="Z511" s="153"/>
      <c r="AA511" s="154"/>
    </row>
    <row r="512" spans="1:27" ht="20.100000000000001" customHeight="1">
      <c r="A512" s="204" t="s">
        <v>314</v>
      </c>
      <c r="B512" s="154"/>
      <c r="C512" s="207"/>
      <c r="D512" s="207"/>
      <c r="E512" s="208"/>
      <c r="F512" s="208"/>
      <c r="G512" s="209"/>
      <c r="H512" s="210"/>
      <c r="I512" s="437"/>
      <c r="J512" s="156"/>
      <c r="K512" s="211"/>
      <c r="L512" s="154"/>
      <c r="M512" s="154"/>
      <c r="N512" s="200"/>
      <c r="O512" s="200"/>
      <c r="P512" s="200"/>
      <c r="Q512" s="200"/>
      <c r="R512" s="200"/>
      <c r="S512" s="200"/>
      <c r="T512" s="154"/>
      <c r="U512" s="154"/>
      <c r="V512" s="208"/>
      <c r="W512" s="154"/>
      <c r="X512" s="153"/>
      <c r="Y512" s="153"/>
      <c r="Z512" s="153"/>
      <c r="AA512" s="149"/>
    </row>
    <row r="513" spans="1:27" ht="20.100000000000001" customHeight="1">
      <c r="A513" s="488" t="s">
        <v>315</v>
      </c>
      <c r="B513" s="489"/>
      <c r="C513" s="488" t="s">
        <v>316</v>
      </c>
      <c r="D513" s="489"/>
      <c r="E513" s="488" t="s">
        <v>267</v>
      </c>
      <c r="F513" s="489"/>
      <c r="G513" s="470" t="s">
        <v>265</v>
      </c>
      <c r="H513" s="518"/>
      <c r="I513" s="488" t="s">
        <v>266</v>
      </c>
      <c r="J513" s="486"/>
      <c r="K513" s="488" t="s">
        <v>317</v>
      </c>
      <c r="L513" s="489"/>
      <c r="M513" s="488" t="s">
        <v>267</v>
      </c>
      <c r="N513" s="489"/>
      <c r="O513" s="478" t="s">
        <v>268</v>
      </c>
      <c r="P513" s="478"/>
      <c r="Q513" s="488" t="s">
        <v>317</v>
      </c>
      <c r="R513" s="489"/>
      <c r="S513" s="488" t="s">
        <v>267</v>
      </c>
      <c r="T513" s="489"/>
      <c r="U513" s="147"/>
      <c r="V513" s="147"/>
      <c r="W513" s="153"/>
      <c r="X513" s="212"/>
      <c r="Y513" s="147"/>
      <c r="Z513" s="200"/>
      <c r="AA513" s="200"/>
    </row>
    <row r="514" spans="1:27" ht="20.100000000000001" customHeight="1">
      <c r="A514" s="521" t="s">
        <v>208</v>
      </c>
      <c r="B514" s="489"/>
      <c r="C514" s="488">
        <f>SUM(G28,G198,G363)</f>
        <v>937</v>
      </c>
      <c r="D514" s="489"/>
      <c r="E514" s="522">
        <f>IF(ISERROR(C514/C520),"",C514/C520)</f>
        <v>0.43662628145386767</v>
      </c>
      <c r="F514" s="523"/>
      <c r="G514" s="471"/>
      <c r="H514" s="519"/>
      <c r="I514" s="524" t="s">
        <v>318</v>
      </c>
      <c r="J514" s="525"/>
      <c r="K514" s="485">
        <f t="shared" ref="K514:K519" si="249">SUM(R165,U332,U499)</f>
        <v>0</v>
      </c>
      <c r="L514" s="486"/>
      <c r="M514" s="522" t="str">
        <f t="array" ref="M514">IF(ISERROR(K514/K520),"",K514/K520)</f>
        <v/>
      </c>
      <c r="N514" s="523"/>
      <c r="O514" s="478" t="s">
        <v>270</v>
      </c>
      <c r="P514" s="478"/>
      <c r="Q514" s="512">
        <f t="shared" ref="Q514:Q519" si="250">SUM(X165,AA332,AA499)</f>
        <v>0</v>
      </c>
      <c r="R514" s="513"/>
      <c r="S514" s="522" t="str">
        <f t="array" ref="S514">IF(ISERROR(Q514/Q520),"",Q514/Q520)</f>
        <v/>
      </c>
      <c r="T514" s="523"/>
      <c r="U514" s="147"/>
      <c r="V514" s="147"/>
      <c r="W514" s="210"/>
      <c r="X514" s="212"/>
      <c r="Y514" s="147"/>
      <c r="Z514" s="200"/>
      <c r="AA514" s="200"/>
    </row>
    <row r="515" spans="1:27" ht="20.100000000000001" customHeight="1">
      <c r="A515" s="521" t="s">
        <v>223</v>
      </c>
      <c r="B515" s="489"/>
      <c r="C515" s="488">
        <f>SUM(G86,G256,G421)</f>
        <v>333</v>
      </c>
      <c r="D515" s="489"/>
      <c r="E515" s="522">
        <f>IF(ISERROR(C515/C520),"",C515/C520)</f>
        <v>0.15517241379310345</v>
      </c>
      <c r="F515" s="523"/>
      <c r="G515" s="471"/>
      <c r="H515" s="519"/>
      <c r="I515" s="524" t="s">
        <v>319</v>
      </c>
      <c r="J515" s="525"/>
      <c r="K515" s="485">
        <f t="shared" si="249"/>
        <v>0</v>
      </c>
      <c r="L515" s="486"/>
      <c r="M515" s="522" t="str">
        <f>IF(ISERROR(K515/K520),"",K515/K520)</f>
        <v/>
      </c>
      <c r="N515" s="523"/>
      <c r="O515" s="478" t="s">
        <v>272</v>
      </c>
      <c r="P515" s="478"/>
      <c r="Q515" s="512">
        <f t="shared" si="250"/>
        <v>0</v>
      </c>
      <c r="R515" s="513"/>
      <c r="S515" s="522" t="str">
        <f>IF(ISERROR(Q515/Q520),"",Q515/Q520)</f>
        <v/>
      </c>
      <c r="T515" s="523"/>
      <c r="U515" s="147"/>
      <c r="V515" s="147"/>
      <c r="W515" s="210"/>
      <c r="X515" s="212"/>
      <c r="Y515" s="147"/>
      <c r="Z515" s="200"/>
      <c r="AA515" s="200"/>
    </row>
    <row r="516" spans="1:27" ht="20.100000000000001" customHeight="1">
      <c r="A516" s="521" t="s">
        <v>234</v>
      </c>
      <c r="B516" s="489"/>
      <c r="C516" s="488">
        <f>SUM(G121,G291,G456)</f>
        <v>524</v>
      </c>
      <c r="D516" s="489"/>
      <c r="E516" s="522">
        <f>IF(ISERROR(C516/C520),"",C516/C520)</f>
        <v>0.24417520969245107</v>
      </c>
      <c r="F516" s="523"/>
      <c r="G516" s="471"/>
      <c r="H516" s="519"/>
      <c r="I516" s="524" t="s">
        <v>320</v>
      </c>
      <c r="J516" s="525"/>
      <c r="K516" s="485">
        <f t="shared" si="249"/>
        <v>0</v>
      </c>
      <c r="L516" s="486"/>
      <c r="M516" s="522" t="str">
        <f>IF(ISERROR(K516/K520),"",K516/K520)</f>
        <v/>
      </c>
      <c r="N516" s="523"/>
      <c r="O516" s="478" t="s">
        <v>274</v>
      </c>
      <c r="P516" s="478"/>
      <c r="Q516" s="512">
        <f t="shared" si="250"/>
        <v>0</v>
      </c>
      <c r="R516" s="513"/>
      <c r="S516" s="522" t="str">
        <f>IF(ISERROR(Q516/Q520),"",Q516/Q520)</f>
        <v/>
      </c>
      <c r="T516" s="523"/>
      <c r="U516" s="147"/>
      <c r="V516" s="147"/>
      <c r="W516" s="210"/>
      <c r="X516" s="212"/>
      <c r="Y516" s="147"/>
      <c r="Z516" s="200"/>
      <c r="AA516" s="200"/>
    </row>
    <row r="517" spans="1:27" ht="20.100000000000001" customHeight="1">
      <c r="A517" s="521" t="s">
        <v>241</v>
      </c>
      <c r="B517" s="489"/>
      <c r="C517" s="488">
        <f>SUM(G137,G307,G472)</f>
        <v>90</v>
      </c>
      <c r="D517" s="489"/>
      <c r="E517" s="522">
        <f>IF(ISERROR(C517/C520),"",C517/C520)</f>
        <v>4.1938490214352281E-2</v>
      </c>
      <c r="F517" s="523"/>
      <c r="G517" s="471"/>
      <c r="H517" s="519"/>
      <c r="I517" s="524" t="s">
        <v>321</v>
      </c>
      <c r="J517" s="525"/>
      <c r="K517" s="485">
        <f t="shared" si="249"/>
        <v>0</v>
      </c>
      <c r="L517" s="486"/>
      <c r="M517" s="522" t="str">
        <f>IF(ISERROR(K517/K520),"",K517/K520)</f>
        <v/>
      </c>
      <c r="N517" s="523"/>
      <c r="O517" s="478" t="s">
        <v>322</v>
      </c>
      <c r="P517" s="478"/>
      <c r="Q517" s="512">
        <f t="shared" si="250"/>
        <v>0</v>
      </c>
      <c r="R517" s="513"/>
      <c r="S517" s="522" t="str">
        <f>IF(ISERROR(Q517/Q520),"",Q517/Q520)</f>
        <v/>
      </c>
      <c r="T517" s="523"/>
      <c r="U517" s="147"/>
      <c r="V517" s="147"/>
      <c r="W517" s="210"/>
      <c r="X517" s="212"/>
      <c r="Y517" s="147"/>
      <c r="Z517" s="200"/>
      <c r="AA517" s="200"/>
    </row>
    <row r="518" spans="1:27" ht="20.100000000000001" customHeight="1">
      <c r="A518" s="521" t="s">
        <v>244</v>
      </c>
      <c r="B518" s="489"/>
      <c r="C518" s="488">
        <f>SUM(G145,G315,G480)</f>
        <v>0</v>
      </c>
      <c r="D518" s="489"/>
      <c r="E518" s="522">
        <f>IF(ISERROR(C518/C520),"",C518/C520)</f>
        <v>0</v>
      </c>
      <c r="F518" s="523"/>
      <c r="G518" s="471"/>
      <c r="H518" s="519"/>
      <c r="I518" s="524" t="s">
        <v>323</v>
      </c>
      <c r="J518" s="525"/>
      <c r="K518" s="485">
        <f t="shared" si="249"/>
        <v>0</v>
      </c>
      <c r="L518" s="486"/>
      <c r="M518" s="522" t="str">
        <f>IF(ISERROR(K518/K520),"",K518/K520)</f>
        <v/>
      </c>
      <c r="N518" s="523"/>
      <c r="O518" s="478" t="s">
        <v>278</v>
      </c>
      <c r="P518" s="478"/>
      <c r="Q518" s="512">
        <f t="shared" si="250"/>
        <v>0</v>
      </c>
      <c r="R518" s="513"/>
      <c r="S518" s="522" t="str">
        <f>IF(ISERROR(Q518/Q520),"",Q518/Q520)</f>
        <v/>
      </c>
      <c r="T518" s="523"/>
      <c r="U518" s="147"/>
      <c r="V518" s="147"/>
      <c r="W518" s="210"/>
      <c r="X518" s="212"/>
      <c r="Y518" s="147"/>
      <c r="Z518" s="200"/>
      <c r="AA518" s="200"/>
    </row>
    <row r="519" spans="1:27" ht="20.100000000000001" customHeight="1">
      <c r="A519" s="521" t="s">
        <v>254</v>
      </c>
      <c r="B519" s="489"/>
      <c r="C519" s="488">
        <f>SUM(G162,G329,G496)</f>
        <v>262</v>
      </c>
      <c r="D519" s="489"/>
      <c r="E519" s="522">
        <f>IF(ISERROR(C519/C520),"",C519/C520)</f>
        <v>0.12208760484622554</v>
      </c>
      <c r="F519" s="523"/>
      <c r="G519" s="471"/>
      <c r="H519" s="519"/>
      <c r="I519" s="524" t="s">
        <v>324</v>
      </c>
      <c r="J519" s="525"/>
      <c r="K519" s="485">
        <f t="shared" si="249"/>
        <v>0</v>
      </c>
      <c r="L519" s="486"/>
      <c r="M519" s="522" t="str">
        <f>IF(ISERROR(K519/K520),"",K519/K520)</f>
        <v/>
      </c>
      <c r="N519" s="523"/>
      <c r="O519" s="478" t="s">
        <v>283</v>
      </c>
      <c r="P519" s="478"/>
      <c r="Q519" s="512">
        <f t="shared" si="250"/>
        <v>0</v>
      </c>
      <c r="R519" s="513"/>
      <c r="S519" s="522" t="str">
        <f>IF(ISERROR(Q519/Q520),"",Q519/Q520)</f>
        <v/>
      </c>
      <c r="T519" s="523"/>
      <c r="U519" s="147"/>
      <c r="V519" s="147"/>
      <c r="W519" s="210"/>
      <c r="X519" s="212"/>
      <c r="Y519" s="147"/>
      <c r="Z519" s="200"/>
      <c r="AA519" s="200"/>
    </row>
    <row r="520" spans="1:27" ht="20.100000000000001" customHeight="1">
      <c r="A520" s="488" t="s">
        <v>277</v>
      </c>
      <c r="B520" s="489"/>
      <c r="C520" s="488">
        <f>SUM(C514:C519)</f>
        <v>2146</v>
      </c>
      <c r="D520" s="489"/>
      <c r="E520" s="522">
        <f>SUM(E514:F519)</f>
        <v>1</v>
      </c>
      <c r="F520" s="523"/>
      <c r="G520" s="472"/>
      <c r="H520" s="520"/>
      <c r="I520" s="488" t="s">
        <v>277</v>
      </c>
      <c r="J520" s="486"/>
      <c r="K520" s="485">
        <f>SUM(R172,U339,U506)</f>
        <v>0</v>
      </c>
      <c r="L520" s="486"/>
      <c r="M520" s="522"/>
      <c r="N520" s="523"/>
      <c r="O520" s="478" t="s">
        <v>277</v>
      </c>
      <c r="P520" s="478"/>
      <c r="Q520" s="512">
        <f>SUM(Q514:R519)</f>
        <v>0</v>
      </c>
      <c r="R520" s="513"/>
      <c r="S520" s="522">
        <f>SUM(S514:T519)</f>
        <v>0</v>
      </c>
      <c r="T520" s="523"/>
      <c r="U520" s="147"/>
      <c r="V520" s="147"/>
      <c r="W520" s="153"/>
      <c r="X520" s="212"/>
      <c r="Y520" s="147"/>
      <c r="Z520" s="200"/>
      <c r="AA520" s="200"/>
    </row>
    <row r="521" spans="1:27" ht="20.100000000000001" customHeight="1">
      <c r="A521" s="213" t="s">
        <v>325</v>
      </c>
      <c r="B521" s="214"/>
      <c r="C521" s="215"/>
      <c r="D521" s="215"/>
      <c r="E521" s="215"/>
      <c r="F521" s="215"/>
      <c r="G521" s="216"/>
      <c r="H521" s="217"/>
      <c r="I521" s="218"/>
      <c r="J521" s="217"/>
      <c r="K521" s="219"/>
      <c r="L521" s="217"/>
      <c r="M521" s="217"/>
      <c r="N521" s="217"/>
      <c r="O521" s="217"/>
      <c r="P521" s="217"/>
      <c r="Q521" s="217"/>
      <c r="R521" s="217"/>
      <c r="S521" s="217"/>
      <c r="T521" s="217"/>
      <c r="U521" s="220"/>
      <c r="V521" s="220"/>
      <c r="W521" s="220"/>
      <c r="X521" s="221"/>
      <c r="Y521" s="221"/>
      <c r="Z521" s="220"/>
      <c r="AA521" s="212"/>
    </row>
    <row r="522" spans="1:27" ht="20.100000000000001" customHeight="1">
      <c r="A522" s="524" t="s">
        <v>326</v>
      </c>
      <c r="B522" s="484"/>
      <c r="C522" s="429" t="s">
        <v>327</v>
      </c>
      <c r="D522" s="429" t="s">
        <v>328</v>
      </c>
      <c r="E522" s="429" t="s">
        <v>329</v>
      </c>
      <c r="F522" s="429" t="s">
        <v>330</v>
      </c>
      <c r="G522" s="196" t="s">
        <v>331</v>
      </c>
      <c r="H522" s="160" t="s">
        <v>332</v>
      </c>
      <c r="I522" s="160" t="s">
        <v>333</v>
      </c>
      <c r="J522" s="160" t="s">
        <v>334</v>
      </c>
      <c r="K522" s="430" t="s">
        <v>335</v>
      </c>
      <c r="L522" s="160" t="s">
        <v>336</v>
      </c>
      <c r="M522" s="160" t="s">
        <v>337</v>
      </c>
      <c r="N522" s="160" t="s">
        <v>338</v>
      </c>
      <c r="O522" s="160" t="s">
        <v>339</v>
      </c>
      <c r="P522" s="438" t="s">
        <v>340</v>
      </c>
      <c r="Q522" s="160" t="s">
        <v>341</v>
      </c>
      <c r="R522" s="140" t="s">
        <v>342</v>
      </c>
      <c r="S522" s="429" t="s">
        <v>343</v>
      </c>
      <c r="T522" s="429" t="s">
        <v>344</v>
      </c>
      <c r="U522" s="222"/>
      <c r="V522" s="222"/>
      <c r="X522" s="147"/>
      <c r="Y522" s="147"/>
      <c r="Z522" s="200"/>
      <c r="AA522" s="200"/>
    </row>
    <row r="523" spans="1:27" ht="20.100000000000001" customHeight="1">
      <c r="A523" s="526" t="s">
        <v>345</v>
      </c>
      <c r="B523" s="527"/>
      <c r="C523" s="137">
        <f>D523+E523+F523-G523-O523-P523</f>
        <v>11</v>
      </c>
      <c r="D523" s="137">
        <v>11</v>
      </c>
      <c r="E523" s="137"/>
      <c r="F523" s="137"/>
      <c r="G523" s="138"/>
      <c r="H523" s="137"/>
      <c r="I523" s="137"/>
      <c r="J523" s="137">
        <f>C523-H523-I523</f>
        <v>11</v>
      </c>
      <c r="K523" s="137"/>
      <c r="L523" s="137"/>
      <c r="M523" s="137"/>
      <c r="N523" s="137"/>
      <c r="O523" s="137"/>
      <c r="P523" s="139"/>
      <c r="Q523" s="137">
        <f>J523-K523-L523</f>
        <v>11</v>
      </c>
      <c r="R523" s="140">
        <f>Q523*11-M523-N523</f>
        <v>121</v>
      </c>
      <c r="S523" s="432">
        <f t="array" ref="S523">IF(ISERROR(Q523/J523),"",Q523/J523)</f>
        <v>1</v>
      </c>
      <c r="T523" s="432">
        <f t="array" ref="T523">IF(ISERROR((O523:P523)/C523),"",SUM(O523:P523)/C523)</f>
        <v>0</v>
      </c>
      <c r="X523" s="147"/>
      <c r="Y523" s="147"/>
      <c r="Z523" s="200"/>
      <c r="AA523" s="200"/>
    </row>
    <row r="524" spans="1:27" ht="20.100000000000001" customHeight="1">
      <c r="A524" s="526" t="s">
        <v>346</v>
      </c>
      <c r="B524" s="527"/>
      <c r="C524" s="137">
        <f>D524+E524+F524-G524-O524-P524</f>
        <v>11</v>
      </c>
      <c r="D524" s="141">
        <v>11</v>
      </c>
      <c r="E524" s="141"/>
      <c r="F524" s="141"/>
      <c r="G524" s="138"/>
      <c r="H524" s="137"/>
      <c r="I524" s="137"/>
      <c r="J524" s="137">
        <f>C524-H524-I524</f>
        <v>11</v>
      </c>
      <c r="K524" s="137"/>
      <c r="L524" s="137"/>
      <c r="M524" s="137"/>
      <c r="N524" s="137"/>
      <c r="O524" s="141"/>
      <c r="P524" s="142"/>
      <c r="Q524" s="137">
        <f>J524-K524-L524</f>
        <v>11</v>
      </c>
      <c r="R524" s="140">
        <f>Q524*11-M524-N524</f>
        <v>121</v>
      </c>
      <c r="S524" s="432">
        <f t="array" ref="S524">IF(ISERROR(Q524/J524),"",Q524/J524)</f>
        <v>1</v>
      </c>
      <c r="T524" s="432">
        <f t="array" ref="T524">IF(ISERROR((O524:P524)/C524),"",SUM(O524:P524)/C524)</f>
        <v>0</v>
      </c>
      <c r="X524" s="147"/>
      <c r="Y524" s="147"/>
      <c r="Z524" s="200"/>
      <c r="AA524" s="200"/>
    </row>
    <row r="525" spans="1:27" ht="20.100000000000001" customHeight="1">
      <c r="A525" s="526" t="s">
        <v>347</v>
      </c>
      <c r="B525" s="527"/>
      <c r="C525" s="137">
        <f>D525+E525+F525-G525-O525-P525</f>
        <v>10</v>
      </c>
      <c r="D525" s="141">
        <v>10</v>
      </c>
      <c r="E525" s="141"/>
      <c r="F525" s="141"/>
      <c r="G525" s="138"/>
      <c r="H525" s="137"/>
      <c r="I525" s="137"/>
      <c r="J525" s="137">
        <f>C525-H525-I525</f>
        <v>10</v>
      </c>
      <c r="K525" s="137"/>
      <c r="L525" s="137"/>
      <c r="M525" s="137"/>
      <c r="N525" s="137"/>
      <c r="O525" s="141"/>
      <c r="P525" s="142"/>
      <c r="Q525" s="137">
        <f>J525-K525-L525</f>
        <v>10</v>
      </c>
      <c r="R525" s="140">
        <f>Q525*11-M525-N525</f>
        <v>110</v>
      </c>
      <c r="S525" s="432">
        <f t="array" ref="S525">IF(ISERROR(Q525/J525),"",Q525/J525)</f>
        <v>1</v>
      </c>
      <c r="T525" s="432">
        <f t="array" ref="T525">IF(ISERROR((O525:P525)/C525),"",SUM(O525:P525)/C525)</f>
        <v>0</v>
      </c>
      <c r="V525" s="222"/>
      <c r="X525" s="147"/>
      <c r="Y525" s="147"/>
      <c r="Z525" s="200"/>
      <c r="AA525" s="200"/>
    </row>
    <row r="526" spans="1:27" ht="20.100000000000001" customHeight="1">
      <c r="A526" s="528" t="s">
        <v>348</v>
      </c>
      <c r="B526" s="529"/>
      <c r="C526" s="143">
        <f>SUM(C523:C525)</f>
        <v>32</v>
      </c>
      <c r="D526" s="143">
        <f t="shared" ref="D526:N526" si="251">SUM(D523:D525)</f>
        <v>32</v>
      </c>
      <c r="E526" s="143">
        <f t="shared" si="251"/>
        <v>0</v>
      </c>
      <c r="F526" s="143">
        <f t="shared" si="251"/>
        <v>0</v>
      </c>
      <c r="G526" s="144">
        <f t="shared" si="251"/>
        <v>0</v>
      </c>
      <c r="H526" s="143">
        <f t="shared" si="251"/>
        <v>0</v>
      </c>
      <c r="I526" s="143">
        <f t="shared" si="251"/>
        <v>0</v>
      </c>
      <c r="J526" s="143">
        <f t="shared" si="251"/>
        <v>32</v>
      </c>
      <c r="K526" s="143">
        <f t="shared" si="251"/>
        <v>0</v>
      </c>
      <c r="L526" s="143">
        <f t="shared" si="251"/>
        <v>0</v>
      </c>
      <c r="M526" s="143">
        <f t="shared" si="251"/>
        <v>0</v>
      </c>
      <c r="N526" s="143">
        <f t="shared" si="251"/>
        <v>0</v>
      </c>
      <c r="O526" s="143">
        <f>SUM(O523:O525)</f>
        <v>0</v>
      </c>
      <c r="P526" s="143">
        <f>SUM(P523:P525)</f>
        <v>0</v>
      </c>
      <c r="Q526" s="143">
        <f>SUM(Q523:Q525)</f>
        <v>32</v>
      </c>
      <c r="R526" s="145">
        <f>SUM(R523:R525)</f>
        <v>352</v>
      </c>
      <c r="S526" s="146">
        <f t="array" ref="S526">IF(ISERROR(Q526/J526),"",Q526/J526)</f>
        <v>1</v>
      </c>
      <c r="T526" s="146">
        <f t="array" ref="T526">IF(ISERROR((O526:P526)/C526),"",SUM(O526:P526)/C526)</f>
        <v>0</v>
      </c>
      <c r="U526" s="223"/>
      <c r="V526" s="223"/>
      <c r="W526" s="223"/>
      <c r="X526" s="224"/>
      <c r="Y526" s="224"/>
      <c r="Z526" s="225"/>
      <c r="AA526" s="225"/>
    </row>
    <row r="527" spans="1:27">
      <c r="A527" s="147"/>
      <c r="B527" s="147"/>
      <c r="C527" s="147"/>
      <c r="D527" s="147"/>
      <c r="E527" s="147"/>
      <c r="F527" s="147"/>
      <c r="G527" s="148"/>
      <c r="H527" s="147"/>
      <c r="I527" s="149"/>
      <c r="J527" s="150"/>
      <c r="K527" s="151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</row>
    <row r="528" spans="1:27">
      <c r="A528" s="147"/>
      <c r="B528" s="147" t="s">
        <v>349</v>
      </c>
      <c r="C528" s="147"/>
      <c r="D528" s="147"/>
      <c r="E528" s="147"/>
      <c r="F528" s="147"/>
      <c r="G528" s="148"/>
      <c r="H528" s="147"/>
      <c r="I528" s="149" t="s">
        <v>350</v>
      </c>
      <c r="J528" s="251" t="s">
        <v>483</v>
      </c>
      <c r="K528" s="151"/>
      <c r="L528" s="147"/>
      <c r="M528" s="147"/>
      <c r="N528" s="147"/>
      <c r="O528" s="147"/>
      <c r="P528" s="147"/>
      <c r="Q528" s="147"/>
      <c r="R528" s="147" t="s">
        <v>351</v>
      </c>
      <c r="S528" s="256" t="s">
        <v>438</v>
      </c>
      <c r="T528" s="147"/>
      <c r="V528" s="147"/>
      <c r="W528" s="147"/>
      <c r="X528" s="147"/>
      <c r="Y528" s="147"/>
      <c r="Z528" s="147"/>
      <c r="AA528" s="147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2:B162"/>
    <mergeCell ref="A163:F163"/>
    <mergeCell ref="A164:A169"/>
    <mergeCell ref="C164:D164"/>
    <mergeCell ref="E164:F164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A28:B28"/>
    <mergeCell ref="A86:B86"/>
    <mergeCell ref="V4:V6"/>
    <mergeCell ref="W4:W6"/>
    <mergeCell ref="X4:AA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5:B315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29:B329"/>
    <mergeCell ref="A330:F330"/>
    <mergeCell ref="A331:A336"/>
    <mergeCell ref="C331:D331"/>
    <mergeCell ref="E331:F331"/>
    <mergeCell ref="G331:H331"/>
    <mergeCell ref="C335:D335"/>
    <mergeCell ref="E335:F335"/>
    <mergeCell ref="G335:H335"/>
    <mergeCell ref="C334:D334"/>
    <mergeCell ref="E334:F334"/>
    <mergeCell ref="G334:H334"/>
    <mergeCell ref="Z332:AA332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Z331:AA331"/>
    <mergeCell ref="C332:D332"/>
    <mergeCell ref="E332:F332"/>
    <mergeCell ref="G332:H332"/>
    <mergeCell ref="I332:J332"/>
    <mergeCell ref="K332:L332"/>
    <mergeCell ref="M332:N332"/>
    <mergeCell ref="I331:J331"/>
    <mergeCell ref="K331:L331"/>
    <mergeCell ref="M331:N331"/>
    <mergeCell ref="O331:O339"/>
    <mergeCell ref="P331:Q331"/>
    <mergeCell ref="R331:S331"/>
    <mergeCell ref="P332:Q332"/>
    <mergeCell ref="I334:J334"/>
    <mergeCell ref="K334:L334"/>
    <mergeCell ref="M334:N334"/>
    <mergeCell ref="T332:U332"/>
    <mergeCell ref="V332:W332"/>
    <mergeCell ref="X332:Y332"/>
    <mergeCell ref="R332:S332"/>
    <mergeCell ref="P333:Q333"/>
    <mergeCell ref="R333:S333"/>
    <mergeCell ref="P334:Q334"/>
    <mergeCell ref="R334:S334"/>
    <mergeCell ref="T334:U334"/>
    <mergeCell ref="V334:W334"/>
    <mergeCell ref="X334:Y334"/>
    <mergeCell ref="Z334:AA334"/>
    <mergeCell ref="T333:U333"/>
    <mergeCell ref="V333:W333"/>
    <mergeCell ref="X333:Y333"/>
    <mergeCell ref="Z333:AA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I335:J335"/>
    <mergeCell ref="K335:L335"/>
    <mergeCell ref="M335:N335"/>
    <mergeCell ref="P335:Q335"/>
    <mergeCell ref="R335:S335"/>
    <mergeCell ref="T335:U335"/>
    <mergeCell ref="R336:S336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A341:A343"/>
    <mergeCell ref="B341:B343"/>
    <mergeCell ref="C341:C343"/>
    <mergeCell ref="D341:D343"/>
    <mergeCell ref="E341:E343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41:I343"/>
    <mergeCell ref="J341:J343"/>
    <mergeCell ref="K341:K343"/>
    <mergeCell ref="L341:L343"/>
    <mergeCell ref="R339:S339"/>
    <mergeCell ref="T339:U339"/>
    <mergeCell ref="V339:W339"/>
    <mergeCell ref="X339:Y339"/>
    <mergeCell ref="Z339:AA339"/>
    <mergeCell ref="AA342:AA343"/>
    <mergeCell ref="A363:B363"/>
    <mergeCell ref="A421:B421"/>
    <mergeCell ref="A456:B456"/>
    <mergeCell ref="A472:B472"/>
    <mergeCell ref="A480:B480"/>
    <mergeCell ref="S342:S343"/>
    <mergeCell ref="T342:T343"/>
    <mergeCell ref="U342:U343"/>
    <mergeCell ref="X342:X343"/>
    <mergeCell ref="Y342:Y343"/>
    <mergeCell ref="Z342:Z343"/>
    <mergeCell ref="M341:M343"/>
    <mergeCell ref="N341:N343"/>
    <mergeCell ref="O341:U341"/>
    <mergeCell ref="V341:V343"/>
    <mergeCell ref="W341:W343"/>
    <mergeCell ref="X341:AA341"/>
    <mergeCell ref="O342:O343"/>
    <mergeCell ref="P342:P343"/>
    <mergeCell ref="Q342:Q343"/>
    <mergeCell ref="R342:R343"/>
    <mergeCell ref="F341:F343"/>
    <mergeCell ref="G341:H342"/>
    <mergeCell ref="A496:B496"/>
    <mergeCell ref="A497:F497"/>
    <mergeCell ref="A498:A503"/>
    <mergeCell ref="C498:D498"/>
    <mergeCell ref="E498:F498"/>
    <mergeCell ref="G498:H498"/>
    <mergeCell ref="C502:D502"/>
    <mergeCell ref="E502:F502"/>
    <mergeCell ref="G502:H502"/>
    <mergeCell ref="C501:D501"/>
    <mergeCell ref="E501:F501"/>
    <mergeCell ref="G501:H501"/>
    <mergeCell ref="Z499:AA499"/>
    <mergeCell ref="C500:D500"/>
    <mergeCell ref="E500:F500"/>
    <mergeCell ref="G500:H500"/>
    <mergeCell ref="I500:J500"/>
    <mergeCell ref="K500:L500"/>
    <mergeCell ref="M500:N500"/>
    <mergeCell ref="T498:U498"/>
    <mergeCell ref="V498:W498"/>
    <mergeCell ref="X498:Y498"/>
    <mergeCell ref="Z498:AA498"/>
    <mergeCell ref="C499:D499"/>
    <mergeCell ref="E499:F499"/>
    <mergeCell ref="G499:H499"/>
    <mergeCell ref="I499:J499"/>
    <mergeCell ref="K499:L499"/>
    <mergeCell ref="M499:N499"/>
    <mergeCell ref="I498:J498"/>
    <mergeCell ref="K498:L498"/>
    <mergeCell ref="M498:N498"/>
    <mergeCell ref="O498:O506"/>
    <mergeCell ref="P498:Q498"/>
    <mergeCell ref="R498:S498"/>
    <mergeCell ref="P499:Q499"/>
    <mergeCell ref="I501:J501"/>
    <mergeCell ref="K501:L501"/>
    <mergeCell ref="M501:N501"/>
    <mergeCell ref="T499:U499"/>
    <mergeCell ref="V499:W499"/>
    <mergeCell ref="X499:Y499"/>
    <mergeCell ref="R499:S499"/>
    <mergeCell ref="P500:Q500"/>
    <mergeCell ref="R500:S500"/>
    <mergeCell ref="P501:Q501"/>
    <mergeCell ref="R501:S501"/>
    <mergeCell ref="T501:U501"/>
    <mergeCell ref="V501:W501"/>
    <mergeCell ref="X501:Y501"/>
    <mergeCell ref="Z501:AA501"/>
    <mergeCell ref="T500:U500"/>
    <mergeCell ref="V500:W500"/>
    <mergeCell ref="X500:Y500"/>
    <mergeCell ref="Z500:AA500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I502:J502"/>
    <mergeCell ref="K502:L502"/>
    <mergeCell ref="M502:N502"/>
    <mergeCell ref="P502:Q502"/>
    <mergeCell ref="R502:S502"/>
    <mergeCell ref="T502:U502"/>
    <mergeCell ref="R503:S503"/>
    <mergeCell ref="T503:U503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C506:D506"/>
    <mergeCell ref="E506:F506"/>
    <mergeCell ref="G506:H506"/>
    <mergeCell ref="I506:J506"/>
    <mergeCell ref="K506:L506"/>
    <mergeCell ref="M506:N506"/>
    <mergeCell ref="P506:Q506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M504:N504"/>
    <mergeCell ref="P504:Q504"/>
    <mergeCell ref="R504:S504"/>
    <mergeCell ref="T504:U504"/>
    <mergeCell ref="V504:W504"/>
    <mergeCell ref="X504:Y504"/>
    <mergeCell ref="R506:S506"/>
    <mergeCell ref="T506:U506"/>
    <mergeCell ref="V506:W506"/>
    <mergeCell ref="X506:Y506"/>
    <mergeCell ref="Z506:AA506"/>
    <mergeCell ref="G507:I507"/>
    <mergeCell ref="N507:R507"/>
    <mergeCell ref="V505:W505"/>
    <mergeCell ref="X505:Y505"/>
    <mergeCell ref="Z505:AA505"/>
    <mergeCell ref="M509:N509"/>
    <mergeCell ref="O509:P509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09:B509"/>
    <mergeCell ref="C509:D509"/>
    <mergeCell ref="E509:F509"/>
    <mergeCell ref="G509:H509"/>
    <mergeCell ref="I509:J509"/>
    <mergeCell ref="K509:L509"/>
    <mergeCell ref="M511:N511"/>
    <mergeCell ref="O511:P511"/>
    <mergeCell ref="A513:B513"/>
    <mergeCell ref="C513:D513"/>
    <mergeCell ref="E513:F513"/>
    <mergeCell ref="G513:H520"/>
    <mergeCell ref="I513:J513"/>
    <mergeCell ref="K513:L513"/>
    <mergeCell ref="M513:N513"/>
    <mergeCell ref="O513:P513"/>
    <mergeCell ref="A511:B511"/>
    <mergeCell ref="C511:D511"/>
    <mergeCell ref="E511:F511"/>
    <mergeCell ref="G511:H511"/>
    <mergeCell ref="I511:J511"/>
    <mergeCell ref="K511:L511"/>
    <mergeCell ref="A515:B515"/>
    <mergeCell ref="C515:D515"/>
    <mergeCell ref="E515:F515"/>
    <mergeCell ref="I515:J515"/>
    <mergeCell ref="K515:L515"/>
    <mergeCell ref="M515:N515"/>
    <mergeCell ref="O515:P515"/>
    <mergeCell ref="A518:B518"/>
    <mergeCell ref="Q513:R513"/>
    <mergeCell ref="S513:T513"/>
    <mergeCell ref="A514:B514"/>
    <mergeCell ref="C514:D514"/>
    <mergeCell ref="E514:F514"/>
    <mergeCell ref="I514:J514"/>
    <mergeCell ref="K514:L514"/>
    <mergeCell ref="M514:N514"/>
    <mergeCell ref="O514:P514"/>
    <mergeCell ref="Q514:R514"/>
    <mergeCell ref="S514:T514"/>
    <mergeCell ref="Q515:R515"/>
    <mergeCell ref="S515:T515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A516:B516"/>
    <mergeCell ref="C516:D516"/>
    <mergeCell ref="E516:F516"/>
    <mergeCell ref="I516:J516"/>
    <mergeCell ref="K516:L516"/>
    <mergeCell ref="M516:N516"/>
    <mergeCell ref="Q517:R517"/>
    <mergeCell ref="S517:T517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5:B525"/>
    <mergeCell ref="A526:B526"/>
    <mergeCell ref="O520:P520"/>
    <mergeCell ref="Q520:R520"/>
    <mergeCell ref="S520:T520"/>
    <mergeCell ref="A522:B522"/>
    <mergeCell ref="A523:B523"/>
    <mergeCell ref="A524:B524"/>
    <mergeCell ref="A520:B520"/>
    <mergeCell ref="C520:D520"/>
    <mergeCell ref="E520:F520"/>
    <mergeCell ref="I520:J520"/>
    <mergeCell ref="K520:L520"/>
    <mergeCell ref="M520:N52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8"/>
  <sheetViews>
    <sheetView workbookViewId="0">
      <pane xSplit="4" ySplit="6" topLeftCell="E454" activePane="bottomRight" state="frozen"/>
      <selection activeCell="E489" sqref="E489"/>
      <selection pane="topRight" activeCell="E489" sqref="E489"/>
      <selection pane="bottomLeft" activeCell="E489" sqref="E489"/>
      <selection pane="bottomRight" activeCell="B535" sqref="B535"/>
    </sheetView>
  </sheetViews>
  <sheetFormatPr defaultRowHeight="15.75"/>
  <cols>
    <col min="1" max="1" width="7.5" style="152" customWidth="1"/>
    <col min="2" max="2" width="23.25" style="226" customWidth="1"/>
    <col min="3" max="3" width="11.25" style="152" customWidth="1"/>
    <col min="4" max="4" width="5.25" style="152" customWidth="1"/>
    <col min="5" max="5" width="12.5" style="152" customWidth="1"/>
    <col min="6" max="6" width="12.625" style="152" customWidth="1"/>
    <col min="7" max="7" width="9" style="227"/>
    <col min="8" max="8" width="9" style="152"/>
    <col min="9" max="9" width="11.125" style="152" bestFit="1" customWidth="1"/>
    <col min="10" max="20" width="9" style="152"/>
    <col min="21" max="21" width="7.25" style="152" customWidth="1"/>
    <col min="22" max="24" width="9" style="152"/>
    <col min="25" max="25" width="6.125" style="152" customWidth="1"/>
    <col min="26" max="26" width="6.375" style="152" customWidth="1"/>
    <col min="27" max="27" width="6.125" style="152" customWidth="1"/>
    <col min="28" max="16384" width="9" style="152"/>
  </cols>
  <sheetData>
    <row r="1" spans="1:27" ht="31.5">
      <c r="A1" s="442" t="s">
        <v>439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</row>
    <row r="2" spans="1:27" ht="18.75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</row>
    <row r="3" spans="1:27" ht="30.75" customHeight="1">
      <c r="A3" s="230" t="s">
        <v>355</v>
      </c>
      <c r="B3" s="231"/>
      <c r="C3" s="153"/>
      <c r="D3" s="153"/>
      <c r="E3" s="153"/>
      <c r="F3" s="153"/>
      <c r="G3" s="155"/>
      <c r="H3" s="153"/>
      <c r="I3" s="153"/>
      <c r="J3" s="156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s="135" customFormat="1" ht="18.75" customHeight="1">
      <c r="A4" s="444" t="s">
        <v>12</v>
      </c>
      <c r="B4" s="444" t="s">
        <v>25</v>
      </c>
      <c r="C4" s="444" t="s">
        <v>26</v>
      </c>
      <c r="D4" s="444" t="s">
        <v>27</v>
      </c>
      <c r="E4" s="447" t="s">
        <v>28</v>
      </c>
      <c r="F4" s="450" t="s">
        <v>29</v>
      </c>
      <c r="G4" s="453" t="s">
        <v>30</v>
      </c>
      <c r="H4" s="453"/>
      <c r="I4" s="444" t="s">
        <v>31</v>
      </c>
      <c r="J4" s="456" t="s">
        <v>32</v>
      </c>
      <c r="K4" s="459" t="s">
        <v>33</v>
      </c>
      <c r="L4" s="444" t="s">
        <v>34</v>
      </c>
      <c r="M4" s="462" t="s">
        <v>35</v>
      </c>
      <c r="N4" s="464" t="s">
        <v>36</v>
      </c>
      <c r="O4" s="453" t="s">
        <v>37</v>
      </c>
      <c r="P4" s="453"/>
      <c r="Q4" s="453"/>
      <c r="R4" s="453"/>
      <c r="S4" s="453"/>
      <c r="T4" s="453"/>
      <c r="U4" s="453"/>
      <c r="V4" s="453" t="s">
        <v>38</v>
      </c>
      <c r="W4" s="464" t="s">
        <v>39</v>
      </c>
      <c r="X4" s="453" t="s">
        <v>40</v>
      </c>
      <c r="Y4" s="453"/>
      <c r="Z4" s="453"/>
      <c r="AA4" s="453"/>
    </row>
    <row r="5" spans="1:27" s="135" customFormat="1" ht="15" customHeight="1">
      <c r="A5" s="445"/>
      <c r="B5" s="445"/>
      <c r="C5" s="445"/>
      <c r="D5" s="445"/>
      <c r="E5" s="448"/>
      <c r="F5" s="451"/>
      <c r="G5" s="453"/>
      <c r="H5" s="453"/>
      <c r="I5" s="445"/>
      <c r="J5" s="457"/>
      <c r="K5" s="460"/>
      <c r="L5" s="445"/>
      <c r="M5" s="463"/>
      <c r="N5" s="464"/>
      <c r="O5" s="453" t="s">
        <v>41</v>
      </c>
      <c r="P5" s="453" t="s">
        <v>42</v>
      </c>
      <c r="Q5" s="453" t="s">
        <v>43</v>
      </c>
      <c r="R5" s="454" t="s">
        <v>44</v>
      </c>
      <c r="S5" s="455" t="s">
        <v>45</v>
      </c>
      <c r="T5" s="453" t="s">
        <v>46</v>
      </c>
      <c r="U5" s="453" t="s">
        <v>47</v>
      </c>
      <c r="V5" s="453"/>
      <c r="W5" s="464"/>
      <c r="X5" s="453" t="s">
        <v>13</v>
      </c>
      <c r="Y5" s="453" t="s">
        <v>48</v>
      </c>
      <c r="Z5" s="453" t="s">
        <v>49</v>
      </c>
      <c r="AA5" s="453" t="s">
        <v>47</v>
      </c>
    </row>
    <row r="6" spans="1:27" s="135" customFormat="1" ht="27.75" customHeight="1">
      <c r="A6" s="446"/>
      <c r="B6" s="446"/>
      <c r="C6" s="446"/>
      <c r="D6" s="446"/>
      <c r="E6" s="449"/>
      <c r="F6" s="452"/>
      <c r="G6" s="136" t="s">
        <v>50</v>
      </c>
      <c r="H6" s="286" t="s">
        <v>51</v>
      </c>
      <c r="I6" s="446"/>
      <c r="J6" s="458"/>
      <c r="K6" s="461"/>
      <c r="L6" s="446"/>
      <c r="M6" s="463"/>
      <c r="N6" s="464"/>
      <c r="O6" s="453"/>
      <c r="P6" s="453"/>
      <c r="Q6" s="453"/>
      <c r="R6" s="454"/>
      <c r="S6" s="455"/>
      <c r="T6" s="453"/>
      <c r="U6" s="453"/>
      <c r="V6" s="453"/>
      <c r="W6" s="464"/>
      <c r="X6" s="453"/>
      <c r="Y6" s="453"/>
      <c r="Z6" s="453"/>
      <c r="AA6" s="453"/>
    </row>
    <row r="7" spans="1:27" ht="20.100000000000001" customHeight="1">
      <c r="A7" s="157">
        <v>200032</v>
      </c>
      <c r="B7" s="288" t="s">
        <v>185</v>
      </c>
      <c r="C7" s="157" t="s">
        <v>186</v>
      </c>
      <c r="D7" s="139">
        <v>5.03</v>
      </c>
      <c r="E7" s="139"/>
      <c r="F7" s="158"/>
      <c r="G7" s="159"/>
      <c r="H7" s="296">
        <f t="shared" ref="H7:H27" si="0">D7*G7</f>
        <v>0</v>
      </c>
      <c r="I7" s="160"/>
      <c r="J7" s="161" t="str">
        <f t="array" ref="J7">IF(ISERROR(G7/I7),"",G7/I7)</f>
        <v/>
      </c>
      <c r="K7" s="162">
        <f t="array" ref="K7">IF(ISERROR(G7/L7),"",G7/L7)</f>
        <v>0</v>
      </c>
      <c r="L7" s="160">
        <v>16</v>
      </c>
      <c r="M7" s="140">
        <f t="shared" ref="M7:M27" si="1">IF(ISERROR(I7-K7),"",I7-K7)</f>
        <v>0</v>
      </c>
      <c r="N7" s="161">
        <f>SUM(O7:U7)</f>
        <v>0</v>
      </c>
      <c r="O7" s="289"/>
      <c r="P7" s="289"/>
      <c r="Q7" s="289"/>
      <c r="R7" s="289"/>
      <c r="S7" s="289"/>
      <c r="T7" s="289"/>
      <c r="U7" s="289"/>
      <c r="V7" s="163">
        <f t="shared" ref="V7:V12" si="2">SUM(X7:AA7)</f>
        <v>0</v>
      </c>
      <c r="W7" s="164" t="str">
        <f t="shared" ref="W7:W12" si="3">IF(ISERROR(V7/G7),"",V7/G7)</f>
        <v/>
      </c>
      <c r="X7" s="163"/>
      <c r="Y7" s="163"/>
      <c r="Z7" s="163"/>
      <c r="AA7" s="163"/>
    </row>
    <row r="8" spans="1:27" ht="20.100000000000001" customHeight="1">
      <c r="A8" s="165">
        <v>200038</v>
      </c>
      <c r="B8" s="166" t="s">
        <v>187</v>
      </c>
      <c r="C8" s="157" t="s">
        <v>186</v>
      </c>
      <c r="D8" s="139">
        <v>5.03</v>
      </c>
      <c r="E8" s="139"/>
      <c r="F8" s="158"/>
      <c r="G8" s="159"/>
      <c r="H8" s="296">
        <f t="shared" si="0"/>
        <v>0</v>
      </c>
      <c r="I8" s="160"/>
      <c r="J8" s="161" t="str">
        <f t="array" ref="J8">IF(ISERROR(G8/I8),"",G8/I8)</f>
        <v/>
      </c>
      <c r="K8" s="162">
        <f t="array" ref="K8">IF(ISERROR(G8/L8),"",G8/L8)</f>
        <v>0</v>
      </c>
      <c r="L8" s="160">
        <v>19</v>
      </c>
      <c r="M8" s="140">
        <f t="shared" si="1"/>
        <v>0</v>
      </c>
      <c r="N8" s="161">
        <f t="shared" ref="N8:N21" si="4">SUM(O8:U8)</f>
        <v>0</v>
      </c>
      <c r="O8" s="167"/>
      <c r="P8" s="289"/>
      <c r="Q8" s="289"/>
      <c r="R8" s="289"/>
      <c r="S8" s="289"/>
      <c r="T8" s="289"/>
      <c r="U8" s="289"/>
      <c r="V8" s="163">
        <f t="shared" si="2"/>
        <v>0</v>
      </c>
      <c r="W8" s="164" t="str">
        <f t="shared" si="3"/>
        <v/>
      </c>
      <c r="X8" s="163"/>
      <c r="Y8" s="163"/>
      <c r="Z8" s="163"/>
      <c r="AA8" s="163"/>
    </row>
    <row r="9" spans="1:27" ht="20.100000000000001" customHeight="1">
      <c r="A9" s="168">
        <v>200039</v>
      </c>
      <c r="B9" s="166" t="s">
        <v>187</v>
      </c>
      <c r="C9" s="157" t="s">
        <v>188</v>
      </c>
      <c r="D9" s="139">
        <v>5.03</v>
      </c>
      <c r="E9" s="139"/>
      <c r="F9" s="158"/>
      <c r="G9" s="159"/>
      <c r="H9" s="296">
        <f t="shared" si="0"/>
        <v>0</v>
      </c>
      <c r="I9" s="160"/>
      <c r="J9" s="161" t="str">
        <f t="array" ref="J9">IF(ISERROR(G9/I9),"",G9/I9)</f>
        <v/>
      </c>
      <c r="K9" s="162">
        <f t="array" ref="K9">IF(ISERROR(G9/L9),"",G9/L9)</f>
        <v>0</v>
      </c>
      <c r="L9" s="160">
        <v>19</v>
      </c>
      <c r="M9" s="140">
        <f t="shared" si="1"/>
        <v>0</v>
      </c>
      <c r="N9" s="161">
        <f t="shared" si="4"/>
        <v>0</v>
      </c>
      <c r="O9" s="289"/>
      <c r="P9" s="289"/>
      <c r="Q9" s="289"/>
      <c r="R9" s="289"/>
      <c r="S9" s="289"/>
      <c r="T9" s="289"/>
      <c r="U9" s="289"/>
      <c r="V9" s="163">
        <f t="shared" si="2"/>
        <v>0</v>
      </c>
      <c r="W9" s="164" t="str">
        <f t="shared" si="3"/>
        <v/>
      </c>
      <c r="X9" s="163"/>
      <c r="Y9" s="163"/>
      <c r="Z9" s="163"/>
      <c r="AA9" s="163"/>
    </row>
    <row r="10" spans="1:27" ht="20.100000000000001" customHeight="1">
      <c r="A10" s="165">
        <v>200045</v>
      </c>
      <c r="B10" s="166" t="s">
        <v>189</v>
      </c>
      <c r="C10" s="157" t="s">
        <v>186</v>
      </c>
      <c r="D10" s="139">
        <v>5.03</v>
      </c>
      <c r="E10" s="139"/>
      <c r="F10" s="158"/>
      <c r="G10" s="159"/>
      <c r="H10" s="296">
        <f t="shared" si="0"/>
        <v>0</v>
      </c>
      <c r="I10" s="160"/>
      <c r="J10" s="161" t="str">
        <f t="array" ref="J10">IF(ISERROR(G10/I10),"",G10/I10)</f>
        <v/>
      </c>
      <c r="K10" s="162">
        <f t="array" ref="K10">IF(ISERROR(G10/L10),"",G10/L10)</f>
        <v>0</v>
      </c>
      <c r="L10" s="160">
        <v>19</v>
      </c>
      <c r="M10" s="140">
        <f t="shared" si="1"/>
        <v>0</v>
      </c>
      <c r="N10" s="161">
        <f t="shared" si="4"/>
        <v>0</v>
      </c>
      <c r="O10" s="289"/>
      <c r="P10" s="289"/>
      <c r="Q10" s="289"/>
      <c r="R10" s="289"/>
      <c r="S10" s="289"/>
      <c r="T10" s="289"/>
      <c r="U10" s="289"/>
      <c r="V10" s="163">
        <f t="shared" si="2"/>
        <v>0</v>
      </c>
      <c r="W10" s="164" t="str">
        <f t="shared" si="3"/>
        <v/>
      </c>
      <c r="X10" s="163"/>
      <c r="Y10" s="163"/>
      <c r="Z10" s="163"/>
      <c r="AA10" s="163"/>
    </row>
    <row r="11" spans="1:27" ht="20.100000000000001" customHeight="1">
      <c r="A11" s="165">
        <v>200050</v>
      </c>
      <c r="B11" s="166" t="s">
        <v>189</v>
      </c>
      <c r="C11" s="157" t="s">
        <v>190</v>
      </c>
      <c r="D11" s="139">
        <v>5.03</v>
      </c>
      <c r="E11" s="139"/>
      <c r="F11" s="158"/>
      <c r="G11" s="159"/>
      <c r="H11" s="296">
        <f t="shared" si="0"/>
        <v>0</v>
      </c>
      <c r="I11" s="160"/>
      <c r="J11" s="161" t="str">
        <f t="array" ref="J11">IF(ISERROR(G11/I11),"",G11/I11)</f>
        <v/>
      </c>
      <c r="K11" s="162">
        <f t="array" ref="K11">IF(ISERROR(G11/L11),"",G11/L11)</f>
        <v>0</v>
      </c>
      <c r="L11" s="160">
        <v>20</v>
      </c>
      <c r="M11" s="140">
        <f t="shared" si="1"/>
        <v>0</v>
      </c>
      <c r="N11" s="161">
        <f t="shared" si="4"/>
        <v>0</v>
      </c>
      <c r="O11" s="289"/>
      <c r="P11" s="289"/>
      <c r="Q11" s="289"/>
      <c r="R11" s="289"/>
      <c r="S11" s="289"/>
      <c r="T11" s="289"/>
      <c r="U11" s="289"/>
      <c r="V11" s="163">
        <f t="shared" si="2"/>
        <v>0</v>
      </c>
      <c r="W11" s="164" t="str">
        <f t="shared" si="3"/>
        <v/>
      </c>
      <c r="X11" s="163"/>
      <c r="Y11" s="163"/>
      <c r="Z11" s="163"/>
      <c r="AA11" s="163"/>
    </row>
    <row r="12" spans="1:27" ht="20.100000000000001" customHeight="1">
      <c r="A12" s="165">
        <v>200076</v>
      </c>
      <c r="B12" s="166" t="s">
        <v>486</v>
      </c>
      <c r="C12" s="157" t="s">
        <v>186</v>
      </c>
      <c r="D12" s="139">
        <v>5.04</v>
      </c>
      <c r="E12" s="139"/>
      <c r="F12" s="169"/>
      <c r="G12" s="170"/>
      <c r="H12" s="296">
        <f t="shared" si="0"/>
        <v>0</v>
      </c>
      <c r="I12" s="171"/>
      <c r="J12" s="161" t="str">
        <f t="array" ref="J12">IF(ISERROR(G12/I12),"",G12/I12)</f>
        <v/>
      </c>
      <c r="K12" s="162">
        <f t="array" ref="K12">IF(ISERROR(G12/L12),"",G12/L12)</f>
        <v>0</v>
      </c>
      <c r="L12" s="160">
        <v>19</v>
      </c>
      <c r="M12" s="140">
        <f t="shared" si="1"/>
        <v>0</v>
      </c>
      <c r="N12" s="161">
        <f t="shared" si="4"/>
        <v>0</v>
      </c>
      <c r="O12" s="289"/>
      <c r="P12" s="289"/>
      <c r="Q12" s="289"/>
      <c r="R12" s="289"/>
      <c r="S12" s="289"/>
      <c r="T12" s="289"/>
      <c r="U12" s="289"/>
      <c r="V12" s="163">
        <f t="shared" si="2"/>
        <v>0</v>
      </c>
      <c r="W12" s="164" t="str">
        <f t="shared" si="3"/>
        <v/>
      </c>
      <c r="X12" s="163"/>
      <c r="Y12" s="163"/>
      <c r="Z12" s="163"/>
      <c r="AA12" s="163"/>
    </row>
    <row r="13" spans="1:27" ht="20.100000000000001" customHeight="1">
      <c r="A13" s="172">
        <v>200898</v>
      </c>
      <c r="B13" s="166" t="s">
        <v>192</v>
      </c>
      <c r="C13" s="157" t="s">
        <v>193</v>
      </c>
      <c r="D13" s="139">
        <v>5.03</v>
      </c>
      <c r="E13" s="139"/>
      <c r="F13" s="158"/>
      <c r="G13" s="159"/>
      <c r="H13" s="296">
        <f t="shared" si="0"/>
        <v>0</v>
      </c>
      <c r="I13" s="160"/>
      <c r="J13" s="161"/>
      <c r="K13" s="162">
        <f t="array" ref="K13">IF(ISERROR(G13/L13),"",G13/L13)</f>
        <v>0</v>
      </c>
      <c r="L13" s="160">
        <v>3</v>
      </c>
      <c r="M13" s="140">
        <f t="shared" si="1"/>
        <v>0</v>
      </c>
      <c r="N13" s="161">
        <f t="shared" si="4"/>
        <v>0</v>
      </c>
      <c r="O13" s="289"/>
      <c r="P13" s="289"/>
      <c r="Q13" s="289"/>
      <c r="R13" s="289"/>
      <c r="S13" s="289"/>
      <c r="T13" s="289"/>
      <c r="U13" s="289"/>
      <c r="V13" s="163"/>
      <c r="W13" s="164"/>
      <c r="X13" s="163"/>
      <c r="Y13" s="163"/>
      <c r="Z13" s="163"/>
      <c r="AA13" s="163"/>
    </row>
    <row r="14" spans="1:27" ht="20.100000000000001" customHeight="1">
      <c r="A14" s="172">
        <v>200899</v>
      </c>
      <c r="B14" s="166" t="s">
        <v>192</v>
      </c>
      <c r="C14" s="157" t="s">
        <v>194</v>
      </c>
      <c r="D14" s="139">
        <v>5.03</v>
      </c>
      <c r="E14" s="139"/>
      <c r="F14" s="158"/>
      <c r="G14" s="159"/>
      <c r="H14" s="296">
        <f t="shared" si="0"/>
        <v>0</v>
      </c>
      <c r="I14" s="160"/>
      <c r="J14" s="161"/>
      <c r="K14" s="162">
        <f t="array" ref="K14">IF(ISERROR(G14/L14),"",G14/L14)</f>
        <v>0</v>
      </c>
      <c r="L14" s="160">
        <v>3</v>
      </c>
      <c r="M14" s="140">
        <f t="shared" si="1"/>
        <v>0</v>
      </c>
      <c r="N14" s="161">
        <f t="shared" si="4"/>
        <v>0</v>
      </c>
      <c r="O14" s="289"/>
      <c r="P14" s="289"/>
      <c r="Q14" s="289"/>
      <c r="R14" s="289"/>
      <c r="S14" s="289"/>
      <c r="T14" s="289"/>
      <c r="U14" s="289"/>
      <c r="V14" s="163"/>
      <c r="W14" s="164"/>
      <c r="X14" s="163"/>
      <c r="Y14" s="163"/>
      <c r="Z14" s="163"/>
      <c r="AA14" s="163"/>
    </row>
    <row r="15" spans="1:27" ht="20.100000000000001" customHeight="1">
      <c r="A15" s="165">
        <v>200085</v>
      </c>
      <c r="B15" s="166" t="s">
        <v>195</v>
      </c>
      <c r="C15" s="157" t="s">
        <v>196</v>
      </c>
      <c r="D15" s="139">
        <v>5.04</v>
      </c>
      <c r="E15" s="139"/>
      <c r="F15" s="173"/>
      <c r="G15" s="159"/>
      <c r="H15" s="296">
        <f t="shared" si="0"/>
        <v>0</v>
      </c>
      <c r="I15" s="296"/>
      <c r="J15" s="161" t="str">
        <f t="array" ref="J15">IF(ISERROR(G15/I15),"",G15/I15)</f>
        <v/>
      </c>
      <c r="K15" s="162">
        <f t="array" ref="K15">IF(ISERROR(G15/L15),"",G15/L15)</f>
        <v>0</v>
      </c>
      <c r="L15" s="160">
        <v>17</v>
      </c>
      <c r="M15" s="140">
        <f t="shared" si="1"/>
        <v>0</v>
      </c>
      <c r="N15" s="161">
        <f t="shared" si="4"/>
        <v>0</v>
      </c>
      <c r="O15" s="289"/>
      <c r="P15" s="289"/>
      <c r="Q15" s="289"/>
      <c r="R15" s="289"/>
      <c r="S15" s="289"/>
      <c r="T15" s="289"/>
      <c r="U15" s="289"/>
      <c r="V15" s="163">
        <f>SUM(X15:AA15)</f>
        <v>0</v>
      </c>
      <c r="W15" s="164" t="str">
        <f>IF(ISERROR(V15/G15),"",V15/G15)</f>
        <v/>
      </c>
      <c r="X15" s="163"/>
      <c r="Y15" s="163"/>
      <c r="Z15" s="163"/>
      <c r="AA15" s="163"/>
    </row>
    <row r="16" spans="1:27" ht="20.100000000000001" customHeight="1">
      <c r="A16" s="165">
        <v>200087</v>
      </c>
      <c r="B16" s="166" t="s">
        <v>195</v>
      </c>
      <c r="C16" s="157" t="s">
        <v>197</v>
      </c>
      <c r="D16" s="139">
        <v>5.04</v>
      </c>
      <c r="E16" s="139"/>
      <c r="F16" s="157"/>
      <c r="G16" s="159"/>
      <c r="H16" s="296">
        <f t="shared" si="0"/>
        <v>0</v>
      </c>
      <c r="I16" s="296"/>
      <c r="J16" s="161" t="str">
        <f t="array" ref="J16">IF(ISERROR(G16/I16),"",G16/I16)</f>
        <v/>
      </c>
      <c r="K16" s="162">
        <f t="array" ref="K16">IF(ISERROR(G16/L16),"",G16/L16)</f>
        <v>0</v>
      </c>
      <c r="L16" s="160">
        <v>17</v>
      </c>
      <c r="M16" s="140">
        <f t="shared" si="1"/>
        <v>0</v>
      </c>
      <c r="N16" s="161">
        <f t="shared" si="4"/>
        <v>0</v>
      </c>
      <c r="O16" s="289"/>
      <c r="P16" s="289"/>
      <c r="Q16" s="289"/>
      <c r="R16" s="289"/>
      <c r="S16" s="289"/>
      <c r="T16" s="289"/>
      <c r="U16" s="289"/>
      <c r="V16" s="163">
        <f>SUM(X16:AA16)</f>
        <v>0</v>
      </c>
      <c r="W16" s="164" t="str">
        <f>IF(ISERROR(V16/G16),"",V16/G16)</f>
        <v/>
      </c>
      <c r="X16" s="163"/>
      <c r="Y16" s="163"/>
      <c r="Z16" s="163"/>
      <c r="AA16" s="163"/>
    </row>
    <row r="17" spans="1:27" ht="20.100000000000001" customHeight="1">
      <c r="A17" s="172">
        <v>201060</v>
      </c>
      <c r="B17" s="166" t="s">
        <v>198</v>
      </c>
      <c r="C17" s="157" t="s">
        <v>199</v>
      </c>
      <c r="D17" s="139">
        <v>5.03</v>
      </c>
      <c r="E17" s="139"/>
      <c r="F17" s="158"/>
      <c r="G17" s="159"/>
      <c r="H17" s="296">
        <f t="shared" si="0"/>
        <v>0</v>
      </c>
      <c r="I17" s="160"/>
      <c r="J17" s="161" t="str">
        <f t="array" ref="J17">IF(ISERROR(G17/I17),"",G17/I17)</f>
        <v/>
      </c>
      <c r="K17" s="162">
        <f t="array" ref="K17">IF(ISERROR(G17/L17),"",G17/L17)</f>
        <v>0</v>
      </c>
      <c r="L17" s="160">
        <v>17</v>
      </c>
      <c r="M17" s="140">
        <f t="shared" si="1"/>
        <v>0</v>
      </c>
      <c r="N17" s="161">
        <f t="shared" si="4"/>
        <v>0</v>
      </c>
      <c r="O17" s="289"/>
      <c r="P17" s="289"/>
      <c r="Q17" s="289"/>
      <c r="R17" s="289"/>
      <c r="S17" s="289"/>
      <c r="T17" s="289"/>
      <c r="U17" s="289"/>
      <c r="V17" s="163"/>
      <c r="W17" s="164"/>
      <c r="X17" s="163"/>
      <c r="Y17" s="163"/>
      <c r="Z17" s="163"/>
      <c r="AA17" s="163"/>
    </row>
    <row r="18" spans="1:27" ht="20.100000000000001" customHeight="1">
      <c r="A18" s="172">
        <v>201061</v>
      </c>
      <c r="B18" s="166" t="s">
        <v>198</v>
      </c>
      <c r="C18" s="157" t="s">
        <v>200</v>
      </c>
      <c r="D18" s="139">
        <v>5.03</v>
      </c>
      <c r="E18" s="139"/>
      <c r="F18" s="158"/>
      <c r="G18" s="159"/>
      <c r="H18" s="296">
        <f t="shared" si="0"/>
        <v>0</v>
      </c>
      <c r="I18" s="160"/>
      <c r="J18" s="161" t="str">
        <f t="array" ref="J18">IF(ISERROR(G18/I18),"",G18/I18)</f>
        <v/>
      </c>
      <c r="K18" s="162">
        <f t="array" ref="K18">IF(ISERROR(G18/L18),"",G18/L18)</f>
        <v>0</v>
      </c>
      <c r="L18" s="160">
        <v>17</v>
      </c>
      <c r="M18" s="140">
        <f t="shared" si="1"/>
        <v>0</v>
      </c>
      <c r="N18" s="161">
        <f t="shared" si="4"/>
        <v>0</v>
      </c>
      <c r="O18" s="289"/>
      <c r="P18" s="289"/>
      <c r="Q18" s="289"/>
      <c r="R18" s="289"/>
      <c r="S18" s="289"/>
      <c r="T18" s="289"/>
      <c r="U18" s="289"/>
      <c r="V18" s="163"/>
      <c r="W18" s="164"/>
      <c r="X18" s="163"/>
      <c r="Y18" s="163"/>
      <c r="Z18" s="163"/>
      <c r="AA18" s="163"/>
    </row>
    <row r="19" spans="1:27" ht="20.100000000000001" customHeight="1">
      <c r="A19" s="165">
        <v>200171</v>
      </c>
      <c r="B19" s="166" t="s">
        <v>203</v>
      </c>
      <c r="C19" s="157" t="s">
        <v>196</v>
      </c>
      <c r="D19" s="139">
        <v>5.0599999999999996</v>
      </c>
      <c r="E19" s="139"/>
      <c r="F19" s="158"/>
      <c r="G19" s="159"/>
      <c r="H19" s="296">
        <f t="shared" si="0"/>
        <v>0</v>
      </c>
      <c r="I19" s="160"/>
      <c r="J19" s="161" t="str">
        <f t="array" ref="J19">IF(ISERROR(G19/I19),"",G19/I19)</f>
        <v/>
      </c>
      <c r="K19" s="162">
        <f t="array" ref="K19">IF(ISERROR(G19/L19),"",G19/L19)</f>
        <v>0</v>
      </c>
      <c r="L19" s="160">
        <v>19</v>
      </c>
      <c r="M19" s="140">
        <f t="shared" si="1"/>
        <v>0</v>
      </c>
      <c r="N19" s="161">
        <f t="shared" si="4"/>
        <v>0</v>
      </c>
      <c r="O19" s="289"/>
      <c r="P19" s="289"/>
      <c r="Q19" s="289"/>
      <c r="R19" s="289"/>
      <c r="S19" s="289"/>
      <c r="T19" s="289"/>
      <c r="U19" s="289"/>
      <c r="V19" s="163">
        <f t="shared" ref="V19:V21" si="5">SUM(X19:AA19)</f>
        <v>0</v>
      </c>
      <c r="W19" s="164" t="str">
        <f t="shared" ref="W19:W21" si="6">IF(ISERROR(V19/G19),"",V19/G19)</f>
        <v/>
      </c>
      <c r="X19" s="163"/>
      <c r="Y19" s="163"/>
      <c r="Z19" s="163"/>
      <c r="AA19" s="163"/>
    </row>
    <row r="20" spans="1:27" ht="20.100000000000001" customHeight="1">
      <c r="A20" s="165">
        <v>200009</v>
      </c>
      <c r="B20" s="166" t="s">
        <v>204</v>
      </c>
      <c r="C20" s="157" t="s">
        <v>196</v>
      </c>
      <c r="D20" s="139">
        <v>5.09</v>
      </c>
      <c r="E20" s="139"/>
      <c r="F20" s="158"/>
      <c r="G20" s="159"/>
      <c r="H20" s="296">
        <f t="shared" si="0"/>
        <v>0</v>
      </c>
      <c r="I20" s="160"/>
      <c r="J20" s="161" t="str">
        <f t="array" ref="J20">IF(ISERROR(G20/I20),"",G20/I20)</f>
        <v/>
      </c>
      <c r="K20" s="162">
        <f t="array" ref="K20">IF(ISERROR(G20/L20),"",G20/L20)</f>
        <v>0</v>
      </c>
      <c r="L20" s="160">
        <v>23</v>
      </c>
      <c r="M20" s="140">
        <f t="shared" si="1"/>
        <v>0</v>
      </c>
      <c r="N20" s="161">
        <f t="shared" si="4"/>
        <v>0</v>
      </c>
      <c r="O20" s="289"/>
      <c r="P20" s="289"/>
      <c r="Q20" s="289"/>
      <c r="R20" s="289"/>
      <c r="S20" s="289"/>
      <c r="T20" s="289"/>
      <c r="U20" s="289"/>
      <c r="V20" s="163">
        <f t="shared" si="5"/>
        <v>0</v>
      </c>
      <c r="W20" s="164" t="str">
        <f t="shared" si="6"/>
        <v/>
      </c>
      <c r="X20" s="163"/>
      <c r="Y20" s="163"/>
      <c r="Z20" s="163"/>
      <c r="AA20" s="163"/>
    </row>
    <row r="21" spans="1:27" ht="20.100000000000001" customHeight="1">
      <c r="A21" s="165">
        <v>200010</v>
      </c>
      <c r="B21" s="166" t="s">
        <v>204</v>
      </c>
      <c r="C21" s="157" t="s">
        <v>197</v>
      </c>
      <c r="D21" s="139">
        <v>5.09</v>
      </c>
      <c r="E21" s="139"/>
      <c r="F21" s="158"/>
      <c r="G21" s="159"/>
      <c r="H21" s="296">
        <f t="shared" si="0"/>
        <v>0</v>
      </c>
      <c r="I21" s="160"/>
      <c r="J21" s="161" t="str">
        <f t="array" ref="J21">IF(ISERROR(G21/I21),"",G21/I21)</f>
        <v/>
      </c>
      <c r="K21" s="162">
        <f t="array" ref="K21">IF(ISERROR(G21/L21),"",G21/L21)</f>
        <v>0</v>
      </c>
      <c r="L21" s="160">
        <v>23</v>
      </c>
      <c r="M21" s="140">
        <f t="shared" si="1"/>
        <v>0</v>
      </c>
      <c r="N21" s="161">
        <f t="shared" si="4"/>
        <v>0</v>
      </c>
      <c r="O21" s="289"/>
      <c r="P21" s="289"/>
      <c r="Q21" s="289"/>
      <c r="R21" s="289"/>
      <c r="S21" s="289"/>
      <c r="T21" s="289"/>
      <c r="U21" s="289"/>
      <c r="V21" s="163">
        <f t="shared" si="5"/>
        <v>0</v>
      </c>
      <c r="W21" s="164" t="str">
        <f t="shared" si="6"/>
        <v/>
      </c>
      <c r="X21" s="163"/>
      <c r="Y21" s="163"/>
      <c r="Z21" s="163"/>
      <c r="AA21" s="163"/>
    </row>
    <row r="22" spans="1:27" ht="20.100000000000001" customHeight="1">
      <c r="A22" s="165">
        <v>200342</v>
      </c>
      <c r="B22" s="175" t="s">
        <v>205</v>
      </c>
      <c r="C22" s="287" t="s">
        <v>197</v>
      </c>
      <c r="D22" s="139">
        <v>4.8</v>
      </c>
      <c r="E22" s="139"/>
      <c r="F22" s="158"/>
      <c r="G22" s="159"/>
      <c r="H22" s="296">
        <f t="shared" si="0"/>
        <v>0</v>
      </c>
      <c r="I22" s="160"/>
      <c r="J22" s="161" t="str">
        <f t="array" ref="J22">IF(ISERROR(G22/I22),"",G22/I22)</f>
        <v/>
      </c>
      <c r="K22" s="162">
        <f t="array" ref="K22">IF(ISERROR(G22/L22),"",G22/L22)</f>
        <v>0</v>
      </c>
      <c r="L22" s="160">
        <v>4</v>
      </c>
      <c r="M22" s="140">
        <f t="shared" si="1"/>
        <v>0</v>
      </c>
      <c r="N22" s="161"/>
      <c r="O22" s="289"/>
      <c r="P22" s="289"/>
      <c r="Q22" s="289"/>
      <c r="R22" s="289"/>
      <c r="S22" s="289"/>
      <c r="T22" s="289"/>
      <c r="U22" s="289"/>
      <c r="V22" s="163"/>
      <c r="W22" s="164"/>
      <c r="X22" s="163"/>
      <c r="Y22" s="163"/>
      <c r="Z22" s="163"/>
      <c r="AA22" s="163"/>
    </row>
    <row r="23" spans="1:27" ht="20.100000000000001" customHeight="1">
      <c r="A23" s="165">
        <v>200341</v>
      </c>
      <c r="B23" s="175" t="s">
        <v>205</v>
      </c>
      <c r="C23" s="287" t="s">
        <v>194</v>
      </c>
      <c r="D23" s="139">
        <v>4.8</v>
      </c>
      <c r="E23" s="139"/>
      <c r="F23" s="158"/>
      <c r="G23" s="159"/>
      <c r="H23" s="296">
        <f t="shared" si="0"/>
        <v>0</v>
      </c>
      <c r="I23" s="160"/>
      <c r="J23" s="161" t="str">
        <f t="array" ref="J23">IF(ISERROR(G23/I23),"",G23/I23)</f>
        <v/>
      </c>
      <c r="K23" s="162">
        <f t="array" ref="K23">IF(ISERROR(G23/L23),"",G23/L23)</f>
        <v>0</v>
      </c>
      <c r="L23" s="160">
        <v>4</v>
      </c>
      <c r="M23" s="140">
        <f t="shared" si="1"/>
        <v>0</v>
      </c>
      <c r="N23" s="161"/>
      <c r="O23" s="289"/>
      <c r="P23" s="289"/>
      <c r="Q23" s="289"/>
      <c r="R23" s="289"/>
      <c r="S23" s="289"/>
      <c r="T23" s="289"/>
      <c r="U23" s="289"/>
      <c r="V23" s="163"/>
      <c r="W23" s="164"/>
      <c r="X23" s="163"/>
      <c r="Y23" s="163"/>
      <c r="Z23" s="163"/>
      <c r="AA23" s="163"/>
    </row>
    <row r="24" spans="1:27" ht="20.100000000000001" customHeight="1">
      <c r="A24" s="165">
        <v>200343</v>
      </c>
      <c r="B24" s="175" t="s">
        <v>205</v>
      </c>
      <c r="C24" s="287" t="s">
        <v>186</v>
      </c>
      <c r="D24" s="139">
        <v>4.8</v>
      </c>
      <c r="E24" s="139"/>
      <c r="F24" s="158"/>
      <c r="G24" s="159"/>
      <c r="H24" s="296">
        <f t="shared" si="0"/>
        <v>0</v>
      </c>
      <c r="I24" s="160"/>
      <c r="J24" s="161" t="str">
        <f t="array" ref="J24">IF(ISERROR(G24/I24),"",G24/I24)</f>
        <v/>
      </c>
      <c r="K24" s="162">
        <f t="array" ref="K24">IF(ISERROR(G24/L24),"",G24/L24)</f>
        <v>0</v>
      </c>
      <c r="L24" s="160">
        <v>4</v>
      </c>
      <c r="M24" s="140">
        <f t="shared" si="1"/>
        <v>0</v>
      </c>
      <c r="N24" s="161"/>
      <c r="O24" s="289"/>
      <c r="P24" s="289"/>
      <c r="Q24" s="289"/>
      <c r="R24" s="289"/>
      <c r="S24" s="289"/>
      <c r="T24" s="289"/>
      <c r="U24" s="289"/>
      <c r="V24" s="163"/>
      <c r="W24" s="164"/>
      <c r="X24" s="163"/>
      <c r="Y24" s="163"/>
      <c r="Z24" s="163"/>
      <c r="AA24" s="163"/>
    </row>
    <row r="25" spans="1:27" ht="20.100000000000001" customHeight="1">
      <c r="A25" s="165">
        <v>200344</v>
      </c>
      <c r="B25" s="175" t="s">
        <v>205</v>
      </c>
      <c r="C25" s="287" t="s">
        <v>206</v>
      </c>
      <c r="D25" s="139">
        <v>4.8</v>
      </c>
      <c r="E25" s="139"/>
      <c r="F25" s="158"/>
      <c r="G25" s="159"/>
      <c r="H25" s="296">
        <f t="shared" si="0"/>
        <v>0</v>
      </c>
      <c r="I25" s="160"/>
      <c r="J25" s="161" t="str">
        <f t="array" ref="J25">IF(ISERROR(G25/I25),"",G25/I25)</f>
        <v/>
      </c>
      <c r="K25" s="162">
        <f t="array" ref="K25">IF(ISERROR(G25/L25),"",G25/L25)</f>
        <v>0</v>
      </c>
      <c r="L25" s="160">
        <v>4</v>
      </c>
      <c r="M25" s="140">
        <f t="shared" si="1"/>
        <v>0</v>
      </c>
      <c r="N25" s="161"/>
      <c r="O25" s="289"/>
      <c r="P25" s="289"/>
      <c r="Q25" s="289"/>
      <c r="R25" s="289"/>
      <c r="S25" s="289"/>
      <c r="T25" s="289"/>
      <c r="U25" s="289"/>
      <c r="V25" s="163"/>
      <c r="W25" s="164"/>
      <c r="X25" s="163"/>
      <c r="Y25" s="163"/>
      <c r="Z25" s="163"/>
      <c r="AA25" s="163"/>
    </row>
    <row r="26" spans="1:27" ht="20.100000000000001" customHeight="1">
      <c r="A26" s="157">
        <v>200105</v>
      </c>
      <c r="B26" s="175" t="s">
        <v>207</v>
      </c>
      <c r="C26" s="157" t="s">
        <v>197</v>
      </c>
      <c r="D26" s="139">
        <v>4.99</v>
      </c>
      <c r="E26" s="139"/>
      <c r="F26" s="158"/>
      <c r="G26" s="159"/>
      <c r="H26" s="296">
        <f t="shared" si="0"/>
        <v>0</v>
      </c>
      <c r="I26" s="160"/>
      <c r="J26" s="161" t="str">
        <f t="array" ref="J26">IF(ISERROR(G26/I26),"",G26/I26)</f>
        <v/>
      </c>
      <c r="K26" s="162">
        <f t="array" ref="K26">IF(ISERROR(G26/L26),"",G26/L26)</f>
        <v>0</v>
      </c>
      <c r="L26" s="160">
        <v>23.5</v>
      </c>
      <c r="M26" s="140">
        <f t="shared" si="1"/>
        <v>0</v>
      </c>
      <c r="N26" s="161">
        <f t="shared" ref="N26:N27" si="7">SUM(O26:U26)</f>
        <v>0</v>
      </c>
      <c r="O26" s="289"/>
      <c r="P26" s="289"/>
      <c r="Q26" s="289"/>
      <c r="R26" s="289"/>
      <c r="S26" s="289"/>
      <c r="T26" s="289"/>
      <c r="U26" s="289"/>
      <c r="V26" s="163">
        <f t="shared" ref="V26:V27" si="8">SUM(X26:AA26)</f>
        <v>0</v>
      </c>
      <c r="W26" s="164" t="str">
        <f t="shared" ref="W26:W27" si="9">IF(ISERROR(V26/G26),"",V26/G26)</f>
        <v/>
      </c>
      <c r="X26" s="163"/>
      <c r="Y26" s="163"/>
      <c r="Z26" s="163"/>
      <c r="AA26" s="163"/>
    </row>
    <row r="27" spans="1:27" ht="20.100000000000001" customHeight="1">
      <c r="A27" s="157">
        <v>200106</v>
      </c>
      <c r="B27" s="175" t="s">
        <v>207</v>
      </c>
      <c r="C27" s="157" t="s">
        <v>196</v>
      </c>
      <c r="D27" s="139">
        <v>4.99</v>
      </c>
      <c r="E27" s="139"/>
      <c r="F27" s="176"/>
      <c r="G27" s="159"/>
      <c r="H27" s="296">
        <f t="shared" si="0"/>
        <v>0</v>
      </c>
      <c r="I27" s="160"/>
      <c r="J27" s="161" t="str">
        <f t="array" ref="J27">IF(ISERROR(G27/I27),"",G27/I27)</f>
        <v/>
      </c>
      <c r="K27" s="162">
        <f t="array" ref="K27">IF(ISERROR(G27/L27),"",G27/L27)</f>
        <v>0</v>
      </c>
      <c r="L27" s="160">
        <v>23.5</v>
      </c>
      <c r="M27" s="140">
        <f t="shared" si="1"/>
        <v>0</v>
      </c>
      <c r="N27" s="161">
        <f t="shared" si="7"/>
        <v>0</v>
      </c>
      <c r="O27" s="289"/>
      <c r="P27" s="289"/>
      <c r="Q27" s="289"/>
      <c r="R27" s="289"/>
      <c r="S27" s="289"/>
      <c r="T27" s="289"/>
      <c r="U27" s="289"/>
      <c r="V27" s="163">
        <f t="shared" si="8"/>
        <v>0</v>
      </c>
      <c r="W27" s="164" t="str">
        <f t="shared" si="9"/>
        <v/>
      </c>
      <c r="X27" s="163"/>
      <c r="Y27" s="163"/>
      <c r="Z27" s="163"/>
      <c r="AA27" s="163"/>
    </row>
    <row r="28" spans="1:27" ht="20.100000000000001" customHeight="1">
      <c r="A28" s="465" t="s">
        <v>208</v>
      </c>
      <c r="B28" s="466"/>
      <c r="C28" s="294" t="s">
        <v>209</v>
      </c>
      <c r="D28" s="177"/>
      <c r="E28" s="177"/>
      <c r="F28" s="178"/>
      <c r="G28" s="179">
        <f>SUM(G7:G27)</f>
        <v>0</v>
      </c>
      <c r="H28" s="180">
        <f>SUM(H7:H27)</f>
        <v>0</v>
      </c>
      <c r="I28" s="180">
        <f>SUM(I7:I27)</f>
        <v>0</v>
      </c>
      <c r="J28" s="161" t="str">
        <f t="array" ref="J28">IF(ISERROR(G28/I28),"",G28/I28)</f>
        <v/>
      </c>
      <c r="K28" s="180">
        <f>SUM(K7:K27)</f>
        <v>0</v>
      </c>
      <c r="L28" s="181"/>
      <c r="M28" s="180">
        <f t="shared" ref="M28:V28" si="10">SUM(M7:M27)</f>
        <v>0</v>
      </c>
      <c r="N28" s="180">
        <f t="shared" si="10"/>
        <v>0</v>
      </c>
      <c r="O28" s="182">
        <f t="shared" si="10"/>
        <v>0</v>
      </c>
      <c r="P28" s="182">
        <f t="shared" si="10"/>
        <v>0</v>
      </c>
      <c r="Q28" s="182">
        <f t="shared" si="10"/>
        <v>0</v>
      </c>
      <c r="R28" s="182">
        <f t="shared" si="10"/>
        <v>0</v>
      </c>
      <c r="S28" s="182">
        <f t="shared" si="10"/>
        <v>0</v>
      </c>
      <c r="T28" s="182">
        <f t="shared" si="10"/>
        <v>0</v>
      </c>
      <c r="U28" s="182">
        <f t="shared" si="10"/>
        <v>0</v>
      </c>
      <c r="V28" s="183">
        <f t="shared" si="10"/>
        <v>0</v>
      </c>
      <c r="W28" s="164" t="str">
        <f t="shared" ref="W28:W33" si="11">IF(ISERROR(V28/G28),"",V28/G28)</f>
        <v/>
      </c>
      <c r="X28" s="183">
        <f>SUM(X7:X27)</f>
        <v>0</v>
      </c>
      <c r="Y28" s="183">
        <f>SUM(Y7:Y27)</f>
        <v>0</v>
      </c>
      <c r="Z28" s="183">
        <f>SUM(Z7:Z27)</f>
        <v>0</v>
      </c>
      <c r="AA28" s="183">
        <f>SUM(AA7:AA27)</f>
        <v>0</v>
      </c>
    </row>
    <row r="29" spans="1:27" ht="20.100000000000001" customHeight="1">
      <c r="A29" s="184">
        <v>200011</v>
      </c>
      <c r="B29" s="288" t="s">
        <v>485</v>
      </c>
      <c r="C29" s="157" t="s">
        <v>206</v>
      </c>
      <c r="D29" s="139">
        <v>5.03</v>
      </c>
      <c r="E29" s="139"/>
      <c r="F29" s="158"/>
      <c r="G29" s="159"/>
      <c r="H29" s="296">
        <f t="shared" ref="H29:H36" si="12">D29*G29</f>
        <v>0</v>
      </c>
      <c r="I29" s="160"/>
      <c r="J29" s="161" t="str">
        <f t="array" ref="J29">IF(ISERROR(G29/I29),"",G29/I29)</f>
        <v/>
      </c>
      <c r="K29" s="162">
        <f t="array" ref="K29">IF(ISERROR(G29/L29),"",G29/L29)</f>
        <v>0</v>
      </c>
      <c r="L29" s="160">
        <v>52</v>
      </c>
      <c r="M29" s="140">
        <f t="shared" ref="M29:M33" si="13">IF(ISERROR(I29-K29),"",I29-K29)</f>
        <v>0</v>
      </c>
      <c r="N29" s="161">
        <f t="shared" ref="N29:N33" si="14">SUM(O29:U29)</f>
        <v>0</v>
      </c>
      <c r="O29" s="291"/>
      <c r="P29" s="291"/>
      <c r="Q29" s="291"/>
      <c r="R29" s="291"/>
      <c r="S29" s="291"/>
      <c r="T29" s="291"/>
      <c r="U29" s="291"/>
      <c r="V29" s="163">
        <f t="shared" ref="V29:V33" si="15">SUM(X29:AA29)</f>
        <v>0</v>
      </c>
      <c r="W29" s="164" t="str">
        <f t="shared" si="11"/>
        <v/>
      </c>
      <c r="X29" s="163"/>
      <c r="Y29" s="163"/>
      <c r="Z29" s="163"/>
      <c r="AA29" s="163"/>
    </row>
    <row r="30" spans="1:27" ht="20.100000000000001" customHeight="1">
      <c r="A30" s="184">
        <v>201402</v>
      </c>
      <c r="B30" s="317" t="s">
        <v>465</v>
      </c>
      <c r="C30" s="232" t="s">
        <v>466</v>
      </c>
      <c r="D30" s="139">
        <v>5.03</v>
      </c>
      <c r="E30" s="139"/>
      <c r="F30" s="158"/>
      <c r="G30" s="159"/>
      <c r="H30" s="320">
        <f t="shared" si="12"/>
        <v>0</v>
      </c>
      <c r="I30" s="160"/>
      <c r="J30" s="161"/>
      <c r="K30" s="162">
        <f t="array" ref="K30">IF(ISERROR(G30/L30),"",G30/L30)</f>
        <v>0</v>
      </c>
      <c r="L30" s="160">
        <v>52</v>
      </c>
      <c r="M30" s="140"/>
      <c r="N30" s="161"/>
      <c r="O30" s="319"/>
      <c r="P30" s="319"/>
      <c r="Q30" s="319"/>
      <c r="R30" s="319"/>
      <c r="S30" s="319"/>
      <c r="T30" s="319"/>
      <c r="U30" s="319"/>
      <c r="V30" s="163"/>
      <c r="W30" s="164"/>
      <c r="X30" s="163"/>
      <c r="Y30" s="163"/>
      <c r="Z30" s="163"/>
      <c r="AA30" s="163"/>
    </row>
    <row r="31" spans="1:27" ht="20.100000000000001" customHeight="1">
      <c r="A31" s="184">
        <v>200012</v>
      </c>
      <c r="B31" s="288" t="s">
        <v>213</v>
      </c>
      <c r="C31" s="157" t="s">
        <v>193</v>
      </c>
      <c r="D31" s="139">
        <v>5.03</v>
      </c>
      <c r="E31" s="139"/>
      <c r="F31" s="158"/>
      <c r="G31" s="159"/>
      <c r="H31" s="320">
        <f t="shared" si="12"/>
        <v>0</v>
      </c>
      <c r="I31" s="160"/>
      <c r="J31" s="161" t="str">
        <f t="array" ref="J31">IF(ISERROR(G31/I31),"",G31/I31)</f>
        <v/>
      </c>
      <c r="K31" s="162">
        <f t="array" ref="K31">IF(ISERROR(G31/L31),"",G31/L31)</f>
        <v>0</v>
      </c>
      <c r="L31" s="160">
        <v>52</v>
      </c>
      <c r="M31" s="140">
        <f t="shared" si="13"/>
        <v>0</v>
      </c>
      <c r="N31" s="161">
        <f t="shared" si="14"/>
        <v>0</v>
      </c>
      <c r="O31" s="291"/>
      <c r="P31" s="291"/>
      <c r="Q31" s="291"/>
      <c r="R31" s="291"/>
      <c r="S31" s="291"/>
      <c r="T31" s="291"/>
      <c r="U31" s="291"/>
      <c r="V31" s="163">
        <f t="shared" si="15"/>
        <v>0</v>
      </c>
      <c r="W31" s="164" t="str">
        <f t="shared" si="11"/>
        <v/>
      </c>
      <c r="X31" s="163"/>
      <c r="Y31" s="163"/>
      <c r="Z31" s="163"/>
      <c r="AA31" s="163"/>
    </row>
    <row r="32" spans="1:27" ht="20.100000000000001" customHeight="1">
      <c r="A32" s="184">
        <v>200013</v>
      </c>
      <c r="B32" s="288" t="s">
        <v>213</v>
      </c>
      <c r="C32" s="157" t="s">
        <v>210</v>
      </c>
      <c r="D32" s="139">
        <v>5.03</v>
      </c>
      <c r="E32" s="139"/>
      <c r="F32" s="158"/>
      <c r="G32" s="159"/>
      <c r="H32" s="296">
        <f t="shared" si="12"/>
        <v>0</v>
      </c>
      <c r="I32" s="160"/>
      <c r="J32" s="161" t="str">
        <f t="array" ref="J32">IF(ISERROR(G32/I32),"",G32/I32)</f>
        <v/>
      </c>
      <c r="K32" s="162">
        <f t="array" ref="K32">IF(ISERROR(G32/L32),"",G32/L32)</f>
        <v>0</v>
      </c>
      <c r="L32" s="160">
        <v>52</v>
      </c>
      <c r="M32" s="140">
        <f t="shared" si="13"/>
        <v>0</v>
      </c>
      <c r="N32" s="161">
        <f t="shared" si="14"/>
        <v>0</v>
      </c>
      <c r="O32" s="291"/>
      <c r="P32" s="291"/>
      <c r="Q32" s="291"/>
      <c r="R32" s="291"/>
      <c r="S32" s="291"/>
      <c r="T32" s="291"/>
      <c r="U32" s="291"/>
      <c r="V32" s="163">
        <f t="shared" si="15"/>
        <v>0</v>
      </c>
      <c r="W32" s="164" t="str">
        <f t="shared" si="11"/>
        <v/>
      </c>
      <c r="X32" s="163"/>
      <c r="Y32" s="163"/>
      <c r="Z32" s="163"/>
      <c r="AA32" s="163"/>
    </row>
    <row r="33" spans="1:27" ht="20.100000000000001" customHeight="1">
      <c r="A33" s="184">
        <v>200016</v>
      </c>
      <c r="B33" s="288" t="s">
        <v>213</v>
      </c>
      <c r="C33" s="157" t="s">
        <v>214</v>
      </c>
      <c r="D33" s="139">
        <v>5.03</v>
      </c>
      <c r="E33" s="139"/>
      <c r="F33" s="158"/>
      <c r="G33" s="159"/>
      <c r="H33" s="296">
        <f t="shared" si="12"/>
        <v>0</v>
      </c>
      <c r="I33" s="160"/>
      <c r="J33" s="161" t="str">
        <f t="array" ref="J33">IF(ISERROR(G33/I33),"",G33/I33)</f>
        <v/>
      </c>
      <c r="K33" s="162">
        <f t="array" ref="K33">IF(ISERROR(G33/L33),"",G33/L33)</f>
        <v>0</v>
      </c>
      <c r="L33" s="160">
        <v>52</v>
      </c>
      <c r="M33" s="140">
        <f t="shared" si="13"/>
        <v>0</v>
      </c>
      <c r="N33" s="161">
        <f t="shared" si="14"/>
        <v>0</v>
      </c>
      <c r="O33" s="291"/>
      <c r="P33" s="291"/>
      <c r="Q33" s="291"/>
      <c r="R33" s="291"/>
      <c r="S33" s="291"/>
      <c r="T33" s="291"/>
      <c r="U33" s="291"/>
      <c r="V33" s="163">
        <f t="shared" si="15"/>
        <v>0</v>
      </c>
      <c r="W33" s="164" t="str">
        <f t="shared" si="11"/>
        <v/>
      </c>
      <c r="X33" s="163"/>
      <c r="Y33" s="163"/>
      <c r="Z33" s="163"/>
      <c r="AA33" s="163"/>
    </row>
    <row r="34" spans="1:27" ht="20.100000000000001" customHeight="1">
      <c r="A34" s="184">
        <v>201148</v>
      </c>
      <c r="B34" s="288" t="s">
        <v>440</v>
      </c>
      <c r="C34" s="232" t="s">
        <v>441</v>
      </c>
      <c r="D34" s="139">
        <v>5.03</v>
      </c>
      <c r="E34" s="139"/>
      <c r="F34" s="158"/>
      <c r="G34" s="159"/>
      <c r="H34" s="296">
        <f t="shared" si="12"/>
        <v>0</v>
      </c>
      <c r="I34" s="160"/>
      <c r="J34" s="161"/>
      <c r="K34" s="162"/>
      <c r="L34" s="160">
        <v>52</v>
      </c>
      <c r="M34" s="140"/>
      <c r="N34" s="161"/>
      <c r="O34" s="291"/>
      <c r="P34" s="291"/>
      <c r="Q34" s="291"/>
      <c r="R34" s="291"/>
      <c r="S34" s="291"/>
      <c r="T34" s="291"/>
      <c r="U34" s="291"/>
      <c r="V34" s="163"/>
      <c r="W34" s="164"/>
      <c r="X34" s="163"/>
      <c r="Y34" s="163"/>
      <c r="Z34" s="163"/>
      <c r="AA34" s="163"/>
    </row>
    <row r="35" spans="1:27" ht="20.100000000000001" customHeight="1">
      <c r="A35" s="184">
        <v>201149</v>
      </c>
      <c r="B35" s="288" t="s">
        <v>440</v>
      </c>
      <c r="C35" s="232" t="s">
        <v>442</v>
      </c>
      <c r="D35" s="139">
        <v>5.03</v>
      </c>
      <c r="E35" s="139"/>
      <c r="F35" s="158"/>
      <c r="G35" s="159"/>
      <c r="H35" s="296">
        <f t="shared" si="12"/>
        <v>0</v>
      </c>
      <c r="I35" s="160"/>
      <c r="J35" s="161"/>
      <c r="K35" s="162"/>
      <c r="L35" s="160">
        <v>52</v>
      </c>
      <c r="M35" s="140"/>
      <c r="N35" s="161"/>
      <c r="O35" s="291"/>
      <c r="P35" s="291"/>
      <c r="Q35" s="291"/>
      <c r="R35" s="291"/>
      <c r="S35" s="291"/>
      <c r="T35" s="291"/>
      <c r="U35" s="291"/>
      <c r="V35" s="163"/>
      <c r="W35" s="164"/>
      <c r="X35" s="163"/>
      <c r="Y35" s="163"/>
      <c r="Z35" s="163"/>
      <c r="AA35" s="163"/>
    </row>
    <row r="36" spans="1:27" ht="20.100000000000001" customHeight="1">
      <c r="A36" s="184">
        <v>201150</v>
      </c>
      <c r="B36" s="288" t="s">
        <v>440</v>
      </c>
      <c r="C36" s="232" t="s">
        <v>61</v>
      </c>
      <c r="D36" s="139">
        <v>5.03</v>
      </c>
      <c r="E36" s="139"/>
      <c r="F36" s="158"/>
      <c r="G36" s="159"/>
      <c r="H36" s="296">
        <f t="shared" si="12"/>
        <v>0</v>
      </c>
      <c r="I36" s="160"/>
      <c r="J36" s="161"/>
      <c r="K36" s="162"/>
      <c r="L36" s="160">
        <v>52</v>
      </c>
      <c r="M36" s="140"/>
      <c r="N36" s="161"/>
      <c r="O36" s="291"/>
      <c r="P36" s="291"/>
      <c r="Q36" s="291"/>
      <c r="R36" s="291"/>
      <c r="S36" s="291"/>
      <c r="T36" s="291"/>
      <c r="U36" s="291"/>
      <c r="V36" s="163"/>
      <c r="W36" s="164"/>
      <c r="X36" s="163"/>
      <c r="Y36" s="163"/>
      <c r="Z36" s="163"/>
      <c r="AA36" s="163"/>
    </row>
    <row r="37" spans="1:27" ht="20.100000000000001" customHeight="1">
      <c r="A37" s="184">
        <v>200668</v>
      </c>
      <c r="B37" s="288" t="s">
        <v>215</v>
      </c>
      <c r="C37" s="157" t="s">
        <v>186</v>
      </c>
      <c r="D37" s="139">
        <v>5.08</v>
      </c>
      <c r="E37" s="139"/>
      <c r="F37" s="158"/>
      <c r="G37" s="159"/>
      <c r="H37" s="296">
        <f t="shared" ref="H37:H85" si="16">D37*G37</f>
        <v>0</v>
      </c>
      <c r="I37" s="160"/>
      <c r="J37" s="161" t="str">
        <f t="array" ref="J37">IF(ISERROR(G37/I37),"",G37/I37)</f>
        <v/>
      </c>
      <c r="K37" s="162">
        <f t="array" ref="K37">IF(ISERROR(G37/L37),"",G37/L37)</f>
        <v>0</v>
      </c>
      <c r="L37" s="160">
        <v>21</v>
      </c>
      <c r="M37" s="140">
        <f t="shared" ref="M37:M57" si="17">IF(ISERROR(I37-K37),"",I37-K37)</f>
        <v>0</v>
      </c>
      <c r="N37" s="161">
        <f t="shared" ref="N37:N52" si="18">SUM(O37:U37)</f>
        <v>0</v>
      </c>
      <c r="O37" s="291"/>
      <c r="P37" s="291"/>
      <c r="Q37" s="291"/>
      <c r="R37" s="291"/>
      <c r="S37" s="291"/>
      <c r="T37" s="291"/>
      <c r="U37" s="291"/>
      <c r="V37" s="163">
        <f t="shared" ref="V37:V48" si="19">SUM(X37:AA37)</f>
        <v>0</v>
      </c>
      <c r="W37" s="164" t="str">
        <f t="shared" ref="W37:W48" si="20">IF(ISERROR(V37/G37),"",V37/G37)</f>
        <v/>
      </c>
      <c r="X37" s="163"/>
      <c r="Y37" s="163"/>
      <c r="Z37" s="163"/>
      <c r="AA37" s="163"/>
    </row>
    <row r="38" spans="1:27" ht="20.100000000000001" customHeight="1">
      <c r="A38" s="184">
        <v>200667</v>
      </c>
      <c r="B38" s="288" t="s">
        <v>215</v>
      </c>
      <c r="C38" s="157" t="s">
        <v>211</v>
      </c>
      <c r="D38" s="139">
        <v>5.08</v>
      </c>
      <c r="E38" s="139"/>
      <c r="F38" s="158"/>
      <c r="G38" s="159"/>
      <c r="H38" s="296">
        <f t="shared" si="16"/>
        <v>0</v>
      </c>
      <c r="I38" s="160"/>
      <c r="J38" s="161" t="str">
        <f t="array" ref="J38">IF(ISERROR(G38/I38),"",G38/I38)</f>
        <v/>
      </c>
      <c r="K38" s="162">
        <f t="array" ref="K38">IF(ISERROR(G38/L38),"",G38/L38)</f>
        <v>0</v>
      </c>
      <c r="L38" s="160">
        <v>21</v>
      </c>
      <c r="M38" s="140">
        <f t="shared" si="17"/>
        <v>0</v>
      </c>
      <c r="N38" s="161">
        <f t="shared" si="18"/>
        <v>0</v>
      </c>
      <c r="O38" s="291"/>
      <c r="P38" s="291"/>
      <c r="Q38" s="291"/>
      <c r="R38" s="291"/>
      <c r="S38" s="291"/>
      <c r="T38" s="291"/>
      <c r="U38" s="291"/>
      <c r="V38" s="163">
        <f t="shared" si="19"/>
        <v>0</v>
      </c>
      <c r="W38" s="164" t="str">
        <f t="shared" si="20"/>
        <v/>
      </c>
      <c r="X38" s="163"/>
      <c r="Y38" s="163"/>
      <c r="Z38" s="163"/>
      <c r="AA38" s="163"/>
    </row>
    <row r="39" spans="1:27" ht="20.100000000000001" customHeight="1">
      <c r="A39" s="184">
        <v>200666</v>
      </c>
      <c r="B39" s="288" t="s">
        <v>215</v>
      </c>
      <c r="C39" s="157" t="s">
        <v>212</v>
      </c>
      <c r="D39" s="139">
        <v>5.08</v>
      </c>
      <c r="E39" s="139"/>
      <c r="F39" s="158"/>
      <c r="G39" s="159"/>
      <c r="H39" s="296">
        <f t="shared" si="16"/>
        <v>0</v>
      </c>
      <c r="I39" s="160"/>
      <c r="J39" s="161" t="str">
        <f t="array" ref="J39">IF(ISERROR(G39/I39),"",G39/I39)</f>
        <v/>
      </c>
      <c r="K39" s="162">
        <f t="array" ref="K39">IF(ISERROR(G39/L39),"",G39/L39)</f>
        <v>0</v>
      </c>
      <c r="L39" s="160">
        <v>21</v>
      </c>
      <c r="M39" s="140">
        <f t="shared" si="17"/>
        <v>0</v>
      </c>
      <c r="N39" s="161">
        <f t="shared" si="18"/>
        <v>0</v>
      </c>
      <c r="O39" s="291"/>
      <c r="P39" s="291"/>
      <c r="Q39" s="291"/>
      <c r="R39" s="291"/>
      <c r="S39" s="291"/>
      <c r="T39" s="291"/>
      <c r="U39" s="291"/>
      <c r="V39" s="163">
        <f t="shared" si="19"/>
        <v>0</v>
      </c>
      <c r="W39" s="164" t="str">
        <f t="shared" si="20"/>
        <v/>
      </c>
      <c r="X39" s="163"/>
      <c r="Y39" s="163"/>
      <c r="Z39" s="163"/>
      <c r="AA39" s="163"/>
    </row>
    <row r="40" spans="1:27" ht="20.100000000000001" customHeight="1">
      <c r="A40" s="184">
        <v>200662</v>
      </c>
      <c r="B40" s="288" t="s">
        <v>215</v>
      </c>
      <c r="C40" s="157" t="s">
        <v>193</v>
      </c>
      <c r="D40" s="139">
        <v>5.08</v>
      </c>
      <c r="E40" s="139"/>
      <c r="F40" s="158"/>
      <c r="G40" s="159"/>
      <c r="H40" s="296">
        <f t="shared" si="16"/>
        <v>0</v>
      </c>
      <c r="I40" s="160"/>
      <c r="J40" s="161" t="str">
        <f t="array" ref="J40">IF(ISERROR(G40/I40),"",G40/I40)</f>
        <v/>
      </c>
      <c r="K40" s="162">
        <f t="array" ref="K40">IF(ISERROR(G40/L40),"",G40/L40)</f>
        <v>0</v>
      </c>
      <c r="L40" s="160">
        <v>21</v>
      </c>
      <c r="M40" s="140">
        <f t="shared" si="17"/>
        <v>0</v>
      </c>
      <c r="N40" s="161">
        <f t="shared" si="18"/>
        <v>0</v>
      </c>
      <c r="O40" s="291"/>
      <c r="P40" s="291"/>
      <c r="Q40" s="291"/>
      <c r="R40" s="291"/>
      <c r="S40" s="291"/>
      <c r="T40" s="291"/>
      <c r="U40" s="291"/>
      <c r="V40" s="163">
        <f t="shared" si="19"/>
        <v>0</v>
      </c>
      <c r="W40" s="164" t="str">
        <f t="shared" si="20"/>
        <v/>
      </c>
      <c r="X40" s="163"/>
      <c r="Y40" s="163"/>
      <c r="Z40" s="163"/>
      <c r="AA40" s="163"/>
    </row>
    <row r="41" spans="1:27" ht="20.100000000000001" customHeight="1">
      <c r="A41" s="184">
        <v>200661</v>
      </c>
      <c r="B41" s="288" t="s">
        <v>215</v>
      </c>
      <c r="C41" s="157" t="s">
        <v>210</v>
      </c>
      <c r="D41" s="139">
        <v>5.08</v>
      </c>
      <c r="E41" s="139"/>
      <c r="F41" s="158"/>
      <c r="G41" s="159"/>
      <c r="H41" s="296">
        <f t="shared" si="16"/>
        <v>0</v>
      </c>
      <c r="I41" s="160"/>
      <c r="J41" s="161" t="str">
        <f t="array" ref="J41">IF(ISERROR(G41/I41),"",G41/I41)</f>
        <v/>
      </c>
      <c r="K41" s="162">
        <f t="array" ref="K41">IF(ISERROR(G41/L41),"",G41/L41)</f>
        <v>0</v>
      </c>
      <c r="L41" s="160">
        <v>21</v>
      </c>
      <c r="M41" s="140">
        <f t="shared" si="17"/>
        <v>0</v>
      </c>
      <c r="N41" s="161">
        <f t="shared" si="18"/>
        <v>0</v>
      </c>
      <c r="O41" s="291"/>
      <c r="P41" s="291"/>
      <c r="Q41" s="291"/>
      <c r="R41" s="291"/>
      <c r="S41" s="291"/>
      <c r="T41" s="291"/>
      <c r="U41" s="291"/>
      <c r="V41" s="163">
        <f t="shared" si="19"/>
        <v>0</v>
      </c>
      <c r="W41" s="164" t="str">
        <f t="shared" si="20"/>
        <v/>
      </c>
      <c r="X41" s="163"/>
      <c r="Y41" s="163"/>
      <c r="Z41" s="163"/>
      <c r="AA41" s="163"/>
    </row>
    <row r="42" spans="1:27" ht="20.100000000000001" customHeight="1">
      <c r="A42" s="184">
        <v>200663</v>
      </c>
      <c r="B42" s="288" t="s">
        <v>215</v>
      </c>
      <c r="C42" s="157" t="s">
        <v>206</v>
      </c>
      <c r="D42" s="139">
        <v>5.08</v>
      </c>
      <c r="E42" s="139"/>
      <c r="F42" s="158"/>
      <c r="G42" s="159"/>
      <c r="H42" s="296">
        <f t="shared" si="16"/>
        <v>0</v>
      </c>
      <c r="I42" s="160"/>
      <c r="J42" s="161" t="str">
        <f t="array" ref="J42">IF(ISERROR(G42/I42),"",G42/I42)</f>
        <v/>
      </c>
      <c r="K42" s="162">
        <f t="array" ref="K42">IF(ISERROR(G42/L42),"",G42/L42)</f>
        <v>0</v>
      </c>
      <c r="L42" s="160">
        <v>21</v>
      </c>
      <c r="M42" s="140">
        <f t="shared" si="17"/>
        <v>0</v>
      </c>
      <c r="N42" s="161">
        <f t="shared" si="18"/>
        <v>0</v>
      </c>
      <c r="O42" s="289"/>
      <c r="P42" s="289"/>
      <c r="Q42" s="289"/>
      <c r="R42" s="289"/>
      <c r="S42" s="289"/>
      <c r="T42" s="289"/>
      <c r="U42" s="289"/>
      <c r="V42" s="163">
        <f t="shared" si="19"/>
        <v>0</v>
      </c>
      <c r="W42" s="164" t="str">
        <f t="shared" si="20"/>
        <v/>
      </c>
      <c r="X42" s="163"/>
      <c r="Y42" s="163"/>
      <c r="Z42" s="163"/>
      <c r="AA42" s="163"/>
    </row>
    <row r="43" spans="1:27" ht="20.100000000000001" customHeight="1">
      <c r="A43" s="184">
        <v>200665</v>
      </c>
      <c r="B43" s="288" t="s">
        <v>215</v>
      </c>
      <c r="C43" s="157" t="s">
        <v>194</v>
      </c>
      <c r="D43" s="139">
        <v>5.08</v>
      </c>
      <c r="E43" s="139"/>
      <c r="F43" s="158"/>
      <c r="G43" s="159"/>
      <c r="H43" s="296">
        <f t="shared" si="16"/>
        <v>0</v>
      </c>
      <c r="I43" s="160"/>
      <c r="J43" s="161" t="str">
        <f t="array" ref="J43">IF(ISERROR(G43/I43),"",G43/I43)</f>
        <v/>
      </c>
      <c r="K43" s="162">
        <f t="array" ref="K43">IF(ISERROR(G43/L43),"",G43/L43)</f>
        <v>0</v>
      </c>
      <c r="L43" s="160">
        <v>21</v>
      </c>
      <c r="M43" s="140">
        <f t="shared" si="17"/>
        <v>0</v>
      </c>
      <c r="N43" s="161">
        <f t="shared" si="18"/>
        <v>0</v>
      </c>
      <c r="O43" s="291"/>
      <c r="P43" s="291"/>
      <c r="Q43" s="291"/>
      <c r="R43" s="291"/>
      <c r="S43" s="291"/>
      <c r="T43" s="291"/>
      <c r="U43" s="291"/>
      <c r="V43" s="163">
        <f t="shared" si="19"/>
        <v>0</v>
      </c>
      <c r="W43" s="164" t="str">
        <f t="shared" si="20"/>
        <v/>
      </c>
      <c r="X43" s="163"/>
      <c r="Y43" s="163"/>
      <c r="Z43" s="163"/>
      <c r="AA43" s="163"/>
    </row>
    <row r="44" spans="1:27" ht="20.100000000000001" customHeight="1">
      <c r="A44" s="184">
        <v>200664</v>
      </c>
      <c r="B44" s="288" t="s">
        <v>215</v>
      </c>
      <c r="C44" s="157" t="s">
        <v>214</v>
      </c>
      <c r="D44" s="139">
        <v>5.08</v>
      </c>
      <c r="E44" s="139"/>
      <c r="F44" s="158"/>
      <c r="G44" s="159"/>
      <c r="H44" s="296">
        <f t="shared" si="16"/>
        <v>0</v>
      </c>
      <c r="I44" s="160"/>
      <c r="J44" s="161" t="str">
        <f t="array" ref="J44">IF(ISERROR(G44/I44),"",G44/I44)</f>
        <v/>
      </c>
      <c r="K44" s="162">
        <f t="array" ref="K44">IF(ISERROR(G44/L44),"",G44/L44)</f>
        <v>0</v>
      </c>
      <c r="L44" s="160">
        <v>21</v>
      </c>
      <c r="M44" s="140">
        <f t="shared" si="17"/>
        <v>0</v>
      </c>
      <c r="N44" s="161">
        <f t="shared" si="18"/>
        <v>0</v>
      </c>
      <c r="O44" s="289"/>
      <c r="P44" s="289"/>
      <c r="Q44" s="289"/>
      <c r="R44" s="289"/>
      <c r="S44" s="289"/>
      <c r="T44" s="289"/>
      <c r="U44" s="289"/>
      <c r="V44" s="163">
        <f t="shared" si="19"/>
        <v>0</v>
      </c>
      <c r="W44" s="164" t="str">
        <f t="shared" si="20"/>
        <v/>
      </c>
      <c r="X44" s="163"/>
      <c r="Y44" s="163"/>
      <c r="Z44" s="163"/>
      <c r="AA44" s="163"/>
    </row>
    <row r="45" spans="1:27" ht="20.100000000000001" customHeight="1">
      <c r="A45" s="184">
        <v>200027</v>
      </c>
      <c r="B45" s="288" t="s">
        <v>216</v>
      </c>
      <c r="C45" s="157" t="s">
        <v>201</v>
      </c>
      <c r="D45" s="139">
        <v>5.03</v>
      </c>
      <c r="E45" s="139"/>
      <c r="F45" s="158"/>
      <c r="G45" s="159"/>
      <c r="H45" s="296">
        <f t="shared" si="16"/>
        <v>0</v>
      </c>
      <c r="I45" s="160"/>
      <c r="J45" s="161" t="str">
        <f t="array" ref="J45">IF(ISERROR(G45/I45),"",G45/I45)</f>
        <v/>
      </c>
      <c r="K45" s="162">
        <f t="array" ref="K45">IF(ISERROR(G45/L45),"",G45/L45)</f>
        <v>0</v>
      </c>
      <c r="L45" s="160">
        <v>56</v>
      </c>
      <c r="M45" s="140">
        <f t="shared" si="17"/>
        <v>0</v>
      </c>
      <c r="N45" s="161">
        <f t="shared" si="18"/>
        <v>0</v>
      </c>
      <c r="O45" s="291"/>
      <c r="P45" s="291"/>
      <c r="Q45" s="291"/>
      <c r="R45" s="291"/>
      <c r="S45" s="291"/>
      <c r="T45" s="291"/>
      <c r="U45" s="291"/>
      <c r="V45" s="163">
        <f t="shared" si="19"/>
        <v>0</v>
      </c>
      <c r="W45" s="164" t="str">
        <f t="shared" si="20"/>
        <v/>
      </c>
      <c r="X45" s="163"/>
      <c r="Y45" s="163"/>
      <c r="Z45" s="163"/>
      <c r="AA45" s="163"/>
    </row>
    <row r="46" spans="1:27" ht="20.100000000000001" customHeight="1">
      <c r="A46" s="184">
        <v>200028</v>
      </c>
      <c r="B46" s="288" t="s">
        <v>216</v>
      </c>
      <c r="C46" s="157" t="s">
        <v>186</v>
      </c>
      <c r="D46" s="139">
        <v>5.03</v>
      </c>
      <c r="E46" s="139"/>
      <c r="F46" s="158"/>
      <c r="G46" s="159"/>
      <c r="H46" s="296">
        <f t="shared" si="16"/>
        <v>0</v>
      </c>
      <c r="I46" s="160"/>
      <c r="J46" s="161" t="str">
        <f t="array" ref="J46">IF(ISERROR(G46/I46),"",G46/I46)</f>
        <v/>
      </c>
      <c r="K46" s="162">
        <f t="array" ref="K46">IF(ISERROR(G46/L46),"",G46/L46)</f>
        <v>0</v>
      </c>
      <c r="L46" s="160">
        <v>56</v>
      </c>
      <c r="M46" s="140">
        <f t="shared" si="17"/>
        <v>0</v>
      </c>
      <c r="N46" s="161">
        <f t="shared" si="18"/>
        <v>0</v>
      </c>
      <c r="O46" s="291"/>
      <c r="P46" s="291"/>
      <c r="Q46" s="291"/>
      <c r="R46" s="291"/>
      <c r="S46" s="291"/>
      <c r="T46" s="291"/>
      <c r="U46" s="291"/>
      <c r="V46" s="163">
        <f t="shared" si="19"/>
        <v>0</v>
      </c>
      <c r="W46" s="164" t="str">
        <f t="shared" si="20"/>
        <v/>
      </c>
      <c r="X46" s="163"/>
      <c r="Y46" s="163"/>
      <c r="Z46" s="163"/>
      <c r="AA46" s="163"/>
    </row>
    <row r="47" spans="1:27" ht="20.100000000000001" customHeight="1">
      <c r="A47" s="184">
        <v>200029</v>
      </c>
      <c r="B47" s="288" t="s">
        <v>216</v>
      </c>
      <c r="C47" s="157" t="s">
        <v>202</v>
      </c>
      <c r="D47" s="139">
        <v>5.03</v>
      </c>
      <c r="E47" s="139"/>
      <c r="F47" s="158"/>
      <c r="G47" s="159"/>
      <c r="H47" s="296">
        <f t="shared" si="16"/>
        <v>0</v>
      </c>
      <c r="I47" s="160"/>
      <c r="J47" s="161" t="str">
        <f t="array" ref="J47">IF(ISERROR(G47/I47),"",G47/I47)</f>
        <v/>
      </c>
      <c r="K47" s="162">
        <f t="array" ref="K47">IF(ISERROR(G47/L47),"",G47/L47)</f>
        <v>0</v>
      </c>
      <c r="L47" s="160">
        <v>56</v>
      </c>
      <c r="M47" s="140">
        <f t="shared" si="17"/>
        <v>0</v>
      </c>
      <c r="N47" s="161">
        <f t="shared" si="18"/>
        <v>0</v>
      </c>
      <c r="O47" s="291"/>
      <c r="P47" s="291"/>
      <c r="Q47" s="291"/>
      <c r="R47" s="291"/>
      <c r="S47" s="291"/>
      <c r="T47" s="291"/>
      <c r="U47" s="291"/>
      <c r="V47" s="163">
        <f t="shared" si="19"/>
        <v>0</v>
      </c>
      <c r="W47" s="164" t="str">
        <f t="shared" si="20"/>
        <v/>
      </c>
      <c r="X47" s="163"/>
      <c r="Y47" s="163"/>
      <c r="Z47" s="163"/>
      <c r="AA47" s="163"/>
    </row>
    <row r="48" spans="1:27" ht="20.100000000000001" customHeight="1">
      <c r="A48" s="184">
        <v>200704</v>
      </c>
      <c r="B48" s="288" t="s">
        <v>216</v>
      </c>
      <c r="C48" s="157" t="s">
        <v>211</v>
      </c>
      <c r="D48" s="139">
        <v>5.03</v>
      </c>
      <c r="E48" s="139"/>
      <c r="F48" s="158"/>
      <c r="G48" s="159"/>
      <c r="H48" s="296">
        <f t="shared" si="16"/>
        <v>0</v>
      </c>
      <c r="I48" s="160"/>
      <c r="J48" s="161" t="str">
        <f t="array" ref="J48">IF(ISERROR(G48/I48),"",G48/I48)</f>
        <v/>
      </c>
      <c r="K48" s="162">
        <f t="array" ref="K48">IF(ISERROR(G48/L48),"",G48/L48)</f>
        <v>0</v>
      </c>
      <c r="L48" s="160">
        <v>56</v>
      </c>
      <c r="M48" s="140">
        <f t="shared" si="17"/>
        <v>0</v>
      </c>
      <c r="N48" s="161">
        <f t="shared" si="18"/>
        <v>0</v>
      </c>
      <c r="O48" s="291"/>
      <c r="P48" s="291"/>
      <c r="Q48" s="291"/>
      <c r="R48" s="291"/>
      <c r="S48" s="291"/>
      <c r="T48" s="291"/>
      <c r="U48" s="291"/>
      <c r="V48" s="163">
        <f t="shared" si="19"/>
        <v>0</v>
      </c>
      <c r="W48" s="164" t="str">
        <f t="shared" si="20"/>
        <v/>
      </c>
      <c r="X48" s="163"/>
      <c r="Y48" s="163"/>
      <c r="Z48" s="163"/>
      <c r="AA48" s="163"/>
    </row>
    <row r="49" spans="1:27" ht="20.100000000000001" customHeight="1">
      <c r="A49" s="184">
        <v>201286</v>
      </c>
      <c r="B49" s="288" t="s">
        <v>404</v>
      </c>
      <c r="C49" s="232" t="s">
        <v>405</v>
      </c>
      <c r="D49" s="139">
        <v>5.03</v>
      </c>
      <c r="E49" s="139"/>
      <c r="F49" s="158"/>
      <c r="G49" s="159"/>
      <c r="H49" s="296">
        <f t="shared" si="16"/>
        <v>0</v>
      </c>
      <c r="I49" s="160"/>
      <c r="J49" s="161"/>
      <c r="K49" s="162">
        <f t="array" ref="K49">IF(ISERROR(G49/L49),"",G49/L49)</f>
        <v>0</v>
      </c>
      <c r="L49" s="160">
        <v>54</v>
      </c>
      <c r="M49" s="140">
        <f t="shared" si="17"/>
        <v>0</v>
      </c>
      <c r="N49" s="161">
        <f t="shared" si="18"/>
        <v>0</v>
      </c>
      <c r="O49" s="291"/>
      <c r="P49" s="291"/>
      <c r="Q49" s="291"/>
      <c r="R49" s="291"/>
      <c r="S49" s="291"/>
      <c r="T49" s="291"/>
      <c r="U49" s="291"/>
      <c r="V49" s="163"/>
      <c r="W49" s="164"/>
      <c r="X49" s="163"/>
      <c r="Y49" s="163"/>
      <c r="Z49" s="163"/>
      <c r="AA49" s="163"/>
    </row>
    <row r="50" spans="1:27" ht="20.100000000000001" customHeight="1">
      <c r="A50" s="184">
        <v>201287</v>
      </c>
      <c r="B50" s="288" t="s">
        <v>404</v>
      </c>
      <c r="C50" s="232" t="s">
        <v>406</v>
      </c>
      <c r="D50" s="139">
        <v>5.03</v>
      </c>
      <c r="E50" s="139"/>
      <c r="F50" s="158"/>
      <c r="G50" s="159"/>
      <c r="H50" s="296">
        <f t="shared" si="16"/>
        <v>0</v>
      </c>
      <c r="I50" s="160"/>
      <c r="J50" s="161"/>
      <c r="K50" s="162">
        <f t="array" ref="K50">IF(ISERROR(G50/L50),"",G50/L50)</f>
        <v>0</v>
      </c>
      <c r="L50" s="160">
        <v>54</v>
      </c>
      <c r="M50" s="140">
        <f t="shared" si="17"/>
        <v>0</v>
      </c>
      <c r="N50" s="161">
        <f t="shared" si="18"/>
        <v>0</v>
      </c>
      <c r="O50" s="291"/>
      <c r="P50" s="291"/>
      <c r="Q50" s="291"/>
      <c r="R50" s="291"/>
      <c r="S50" s="291"/>
      <c r="T50" s="291"/>
      <c r="U50" s="291"/>
      <c r="V50" s="163"/>
      <c r="W50" s="164"/>
      <c r="X50" s="163"/>
      <c r="Y50" s="163"/>
      <c r="Z50" s="163"/>
      <c r="AA50" s="163"/>
    </row>
    <row r="51" spans="1:27" ht="20.100000000000001" customHeight="1">
      <c r="A51" s="184">
        <v>201288</v>
      </c>
      <c r="B51" s="288" t="s">
        <v>404</v>
      </c>
      <c r="C51" s="232" t="s">
        <v>411</v>
      </c>
      <c r="D51" s="139">
        <v>5.03</v>
      </c>
      <c r="E51" s="139"/>
      <c r="F51" s="158"/>
      <c r="G51" s="159"/>
      <c r="H51" s="296">
        <f t="shared" si="16"/>
        <v>0</v>
      </c>
      <c r="I51" s="160"/>
      <c r="J51" s="161"/>
      <c r="K51" s="162">
        <f t="array" ref="K51">IF(ISERROR(G51/L51),"",G51/L51)</f>
        <v>0</v>
      </c>
      <c r="L51" s="160">
        <v>54</v>
      </c>
      <c r="M51" s="140">
        <f t="shared" si="17"/>
        <v>0</v>
      </c>
      <c r="N51" s="161">
        <f t="shared" si="18"/>
        <v>0</v>
      </c>
      <c r="O51" s="291"/>
      <c r="P51" s="291"/>
      <c r="Q51" s="291"/>
      <c r="R51" s="291"/>
      <c r="S51" s="291"/>
      <c r="T51" s="291"/>
      <c r="U51" s="291"/>
      <c r="V51" s="163"/>
      <c r="W51" s="164"/>
      <c r="X51" s="163"/>
      <c r="Y51" s="163"/>
      <c r="Z51" s="163"/>
      <c r="AA51" s="163"/>
    </row>
    <row r="52" spans="1:27" ht="20.100000000000001" customHeight="1">
      <c r="A52" s="184">
        <v>201289</v>
      </c>
      <c r="B52" s="288" t="s">
        <v>404</v>
      </c>
      <c r="C52" s="232" t="s">
        <v>413</v>
      </c>
      <c r="D52" s="139">
        <v>5.03</v>
      </c>
      <c r="E52" s="139"/>
      <c r="F52" s="158"/>
      <c r="G52" s="159"/>
      <c r="H52" s="296">
        <f t="shared" si="16"/>
        <v>0</v>
      </c>
      <c r="I52" s="160"/>
      <c r="J52" s="161"/>
      <c r="K52" s="162">
        <f t="array" ref="K52">IF(ISERROR(G52/L52),"",G52/L52)</f>
        <v>0</v>
      </c>
      <c r="L52" s="160">
        <v>54</v>
      </c>
      <c r="M52" s="140">
        <f t="shared" si="17"/>
        <v>0</v>
      </c>
      <c r="N52" s="161">
        <f t="shared" si="18"/>
        <v>0</v>
      </c>
      <c r="O52" s="291"/>
      <c r="P52" s="291"/>
      <c r="Q52" s="291"/>
      <c r="R52" s="291"/>
      <c r="S52" s="291"/>
      <c r="T52" s="291"/>
      <c r="U52" s="291"/>
      <c r="V52" s="163"/>
      <c r="W52" s="164"/>
      <c r="X52" s="163"/>
      <c r="Y52" s="163"/>
      <c r="Z52" s="163"/>
      <c r="AA52" s="163"/>
    </row>
    <row r="53" spans="1:27" ht="20.100000000000001" customHeight="1">
      <c r="A53" s="184">
        <v>201077</v>
      </c>
      <c r="B53" s="288" t="s">
        <v>445</v>
      </c>
      <c r="C53" s="232" t="s">
        <v>384</v>
      </c>
      <c r="D53" s="139">
        <v>5.03</v>
      </c>
      <c r="E53" s="139"/>
      <c r="F53" s="158"/>
      <c r="G53" s="159"/>
      <c r="H53" s="296">
        <f t="shared" si="16"/>
        <v>0</v>
      </c>
      <c r="I53" s="160"/>
      <c r="J53" s="161"/>
      <c r="K53" s="162">
        <f t="array" ref="K53">IF(ISERROR(G53/L53),"",G53/L53)</f>
        <v>0</v>
      </c>
      <c r="L53" s="160">
        <v>3</v>
      </c>
      <c r="M53" s="140">
        <f t="shared" si="17"/>
        <v>0</v>
      </c>
      <c r="N53" s="161"/>
      <c r="O53" s="291"/>
      <c r="P53" s="291"/>
      <c r="Q53" s="291"/>
      <c r="R53" s="291"/>
      <c r="S53" s="291"/>
      <c r="T53" s="291"/>
      <c r="U53" s="291"/>
      <c r="V53" s="163"/>
      <c r="W53" s="164"/>
      <c r="X53" s="163"/>
      <c r="Y53" s="163"/>
      <c r="Z53" s="163"/>
      <c r="AA53" s="163"/>
    </row>
    <row r="54" spans="1:27" ht="20.100000000000001" customHeight="1">
      <c r="A54" s="184">
        <v>201078</v>
      </c>
      <c r="B54" s="288" t="s">
        <v>445</v>
      </c>
      <c r="C54" s="232" t="s">
        <v>385</v>
      </c>
      <c r="D54" s="139">
        <v>5.03</v>
      </c>
      <c r="E54" s="139"/>
      <c r="F54" s="158"/>
      <c r="G54" s="159"/>
      <c r="H54" s="296">
        <f t="shared" si="16"/>
        <v>0</v>
      </c>
      <c r="I54" s="160"/>
      <c r="J54" s="161"/>
      <c r="K54" s="162">
        <f t="array" ref="K54">IF(ISERROR(G54/L54),"",G54/L54)</f>
        <v>0</v>
      </c>
      <c r="L54" s="160">
        <v>3</v>
      </c>
      <c r="M54" s="140">
        <f t="shared" si="17"/>
        <v>0</v>
      </c>
      <c r="N54" s="161"/>
      <c r="O54" s="291"/>
      <c r="P54" s="291"/>
      <c r="Q54" s="291"/>
      <c r="R54" s="291"/>
      <c r="S54" s="291"/>
      <c r="T54" s="291"/>
      <c r="U54" s="291"/>
      <c r="V54" s="163"/>
      <c r="W54" s="164"/>
      <c r="X54" s="163"/>
      <c r="Y54" s="163"/>
      <c r="Z54" s="163"/>
      <c r="AA54" s="163"/>
    </row>
    <row r="55" spans="1:27" ht="20.100000000000001" customHeight="1">
      <c r="A55" s="184">
        <v>201079</v>
      </c>
      <c r="B55" s="288" t="s">
        <v>445</v>
      </c>
      <c r="C55" s="232" t="s">
        <v>386</v>
      </c>
      <c r="D55" s="139">
        <v>5.03</v>
      </c>
      <c r="E55" s="139"/>
      <c r="F55" s="158"/>
      <c r="G55" s="159"/>
      <c r="H55" s="296">
        <f t="shared" si="16"/>
        <v>0</v>
      </c>
      <c r="I55" s="160"/>
      <c r="J55" s="161"/>
      <c r="K55" s="162">
        <f t="array" ref="K55">IF(ISERROR(G55/L55),"",G55/L55)</f>
        <v>0</v>
      </c>
      <c r="L55" s="160">
        <v>3</v>
      </c>
      <c r="M55" s="140">
        <f t="shared" si="17"/>
        <v>0</v>
      </c>
      <c r="N55" s="161"/>
      <c r="O55" s="291"/>
      <c r="P55" s="291"/>
      <c r="Q55" s="291"/>
      <c r="R55" s="291"/>
      <c r="S55" s="291"/>
      <c r="T55" s="291"/>
      <c r="U55" s="291"/>
      <c r="V55" s="163"/>
      <c r="W55" s="164"/>
      <c r="X55" s="163"/>
      <c r="Y55" s="163"/>
      <c r="Z55" s="163"/>
      <c r="AA55" s="163"/>
    </row>
    <row r="56" spans="1:27" ht="20.100000000000001" customHeight="1">
      <c r="A56" s="184">
        <v>201080</v>
      </c>
      <c r="B56" s="288" t="s">
        <v>445</v>
      </c>
      <c r="C56" s="232" t="s">
        <v>387</v>
      </c>
      <c r="D56" s="139">
        <v>5.03</v>
      </c>
      <c r="E56" s="139"/>
      <c r="F56" s="158"/>
      <c r="G56" s="159"/>
      <c r="H56" s="296">
        <f t="shared" si="16"/>
        <v>0</v>
      </c>
      <c r="I56" s="160"/>
      <c r="J56" s="161"/>
      <c r="K56" s="162">
        <f t="array" ref="K56">IF(ISERROR(G56/L56),"",G56/L56)</f>
        <v>0</v>
      </c>
      <c r="L56" s="160">
        <v>3</v>
      </c>
      <c r="M56" s="140">
        <f t="shared" si="17"/>
        <v>0</v>
      </c>
      <c r="N56" s="161"/>
      <c r="O56" s="291"/>
      <c r="P56" s="291"/>
      <c r="Q56" s="291"/>
      <c r="R56" s="291"/>
      <c r="S56" s="291"/>
      <c r="T56" s="291"/>
      <c r="U56" s="291"/>
      <c r="V56" s="163"/>
      <c r="W56" s="164"/>
      <c r="X56" s="163"/>
      <c r="Y56" s="163"/>
      <c r="Z56" s="163"/>
      <c r="AA56" s="163"/>
    </row>
    <row r="57" spans="1:27" ht="20.100000000000001" customHeight="1">
      <c r="A57" s="165">
        <v>200534</v>
      </c>
      <c r="B57" s="166" t="s">
        <v>217</v>
      </c>
      <c r="C57" s="157" t="s">
        <v>194</v>
      </c>
      <c r="D57" s="139">
        <v>5.03</v>
      </c>
      <c r="E57" s="139"/>
      <c r="F57" s="158"/>
      <c r="G57" s="159"/>
      <c r="H57" s="296">
        <f t="shared" si="16"/>
        <v>0</v>
      </c>
      <c r="I57" s="160"/>
      <c r="J57" s="161" t="str">
        <f t="array" ref="J57">IF(ISERROR(G57/I57),"",G57/I57)</f>
        <v/>
      </c>
      <c r="K57" s="162">
        <f t="array" ref="K57">IF(ISERROR(G57/L57),"",G57/L57)</f>
        <v>0</v>
      </c>
      <c r="L57" s="160">
        <v>40</v>
      </c>
      <c r="M57" s="140">
        <f t="shared" si="17"/>
        <v>0</v>
      </c>
      <c r="N57" s="161">
        <f t="shared" ref="N57:N66" si="21">SUM(O57:U57)</f>
        <v>0</v>
      </c>
      <c r="O57" s="289"/>
      <c r="P57" s="289"/>
      <c r="Q57" s="289"/>
      <c r="R57" s="289"/>
      <c r="S57" s="289"/>
      <c r="T57" s="289"/>
      <c r="U57" s="289"/>
      <c r="V57" s="163">
        <f t="shared" ref="V57:V66" si="22">SUM(X57:AA57)</f>
        <v>0</v>
      </c>
      <c r="W57" s="164" t="str">
        <f t="shared" ref="W57:W66" si="23">IF(ISERROR(V57/G57),"",V57/G57)</f>
        <v/>
      </c>
      <c r="X57" s="163"/>
      <c r="Y57" s="163"/>
      <c r="Z57" s="163"/>
      <c r="AA57" s="163"/>
    </row>
    <row r="58" spans="1:27" ht="20.100000000000001" customHeight="1">
      <c r="A58" s="165">
        <v>200535</v>
      </c>
      <c r="B58" s="166" t="s">
        <v>217</v>
      </c>
      <c r="C58" s="157" t="s">
        <v>193</v>
      </c>
      <c r="D58" s="139">
        <v>5.03</v>
      </c>
      <c r="E58" s="139"/>
      <c r="F58" s="158"/>
      <c r="G58" s="159"/>
      <c r="H58" s="296">
        <f t="shared" si="16"/>
        <v>0</v>
      </c>
      <c r="I58" s="160"/>
      <c r="J58" s="161" t="str">
        <f t="array" ref="J58">IF(ISERROR(G58/I58),"",G58/I58)</f>
        <v/>
      </c>
      <c r="K58" s="162">
        <f t="array" ref="K58">IF(ISERROR(G58/L58),"",G58/L58)</f>
        <v>0</v>
      </c>
      <c r="L58" s="160">
        <v>40</v>
      </c>
      <c r="M58" s="140">
        <f t="shared" ref="M58:M66" si="24">IF(ISERROR(I58-K58),"",I58-K58)</f>
        <v>0</v>
      </c>
      <c r="N58" s="161">
        <f t="shared" si="21"/>
        <v>0</v>
      </c>
      <c r="O58" s="289"/>
      <c r="P58" s="289"/>
      <c r="Q58" s="289"/>
      <c r="R58" s="289"/>
      <c r="S58" s="289"/>
      <c r="T58" s="289"/>
      <c r="U58" s="289"/>
      <c r="V58" s="163">
        <f t="shared" si="22"/>
        <v>0</v>
      </c>
      <c r="W58" s="164" t="str">
        <f t="shared" si="23"/>
        <v/>
      </c>
      <c r="X58" s="163"/>
      <c r="Y58" s="163"/>
      <c r="Z58" s="163"/>
      <c r="AA58" s="163"/>
    </row>
    <row r="59" spans="1:27" ht="20.100000000000001" customHeight="1">
      <c r="A59" s="165">
        <v>200536</v>
      </c>
      <c r="B59" s="166" t="s">
        <v>217</v>
      </c>
      <c r="C59" s="157" t="s">
        <v>201</v>
      </c>
      <c r="D59" s="139">
        <v>5.03</v>
      </c>
      <c r="E59" s="139"/>
      <c r="F59" s="158"/>
      <c r="G59" s="159"/>
      <c r="H59" s="296">
        <f t="shared" si="16"/>
        <v>0</v>
      </c>
      <c r="I59" s="160"/>
      <c r="J59" s="161" t="str">
        <f t="array" ref="J59">IF(ISERROR(G59/I59),"",G59/I59)</f>
        <v/>
      </c>
      <c r="K59" s="162">
        <f t="array" ref="K59">IF(ISERROR(G59/L59),"",G59/L59)</f>
        <v>0</v>
      </c>
      <c r="L59" s="160">
        <v>40</v>
      </c>
      <c r="M59" s="140">
        <f t="shared" si="24"/>
        <v>0</v>
      </c>
      <c r="N59" s="161">
        <f t="shared" si="21"/>
        <v>0</v>
      </c>
      <c r="O59" s="289"/>
      <c r="P59" s="289"/>
      <c r="Q59" s="289"/>
      <c r="R59" s="289"/>
      <c r="S59" s="289"/>
      <c r="T59" s="289"/>
      <c r="U59" s="289"/>
      <c r="V59" s="163">
        <f t="shared" si="22"/>
        <v>0</v>
      </c>
      <c r="W59" s="164" t="str">
        <f t="shared" si="23"/>
        <v/>
      </c>
      <c r="X59" s="163"/>
      <c r="Y59" s="163"/>
      <c r="Z59" s="163"/>
      <c r="AA59" s="163"/>
    </row>
    <row r="60" spans="1:27" ht="20.100000000000001" customHeight="1">
      <c r="A60" s="165">
        <v>200437</v>
      </c>
      <c r="B60" s="166" t="s">
        <v>218</v>
      </c>
      <c r="C60" s="157" t="s">
        <v>219</v>
      </c>
      <c r="D60" s="139">
        <v>5.03</v>
      </c>
      <c r="E60" s="139"/>
      <c r="F60" s="158"/>
      <c r="G60" s="159"/>
      <c r="H60" s="296">
        <f t="shared" si="16"/>
        <v>0</v>
      </c>
      <c r="I60" s="160"/>
      <c r="J60" s="161" t="str">
        <f t="array" ref="J60">IF(ISERROR(G60/I60),"",G60/I60)</f>
        <v/>
      </c>
      <c r="K60" s="162">
        <f t="array" ref="K60">IF(ISERROR(G60/L60),"",G60/L60)</f>
        <v>0</v>
      </c>
      <c r="L60" s="160">
        <v>50</v>
      </c>
      <c r="M60" s="140">
        <f t="shared" si="24"/>
        <v>0</v>
      </c>
      <c r="N60" s="161">
        <f t="shared" si="21"/>
        <v>0</v>
      </c>
      <c r="O60" s="289"/>
      <c r="P60" s="289"/>
      <c r="Q60" s="289"/>
      <c r="R60" s="289"/>
      <c r="S60" s="289"/>
      <c r="T60" s="289"/>
      <c r="U60" s="289"/>
      <c r="V60" s="163">
        <f t="shared" si="22"/>
        <v>0</v>
      </c>
      <c r="W60" s="164" t="str">
        <f t="shared" si="23"/>
        <v/>
      </c>
      <c r="X60" s="163"/>
      <c r="Y60" s="163"/>
      <c r="Z60" s="163"/>
      <c r="AA60" s="163"/>
    </row>
    <row r="61" spans="1:27" ht="20.100000000000001" customHeight="1">
      <c r="A61" s="165">
        <v>200438</v>
      </c>
      <c r="B61" s="166" t="s">
        <v>218</v>
      </c>
      <c r="C61" s="157" t="s">
        <v>193</v>
      </c>
      <c r="D61" s="139">
        <v>5.03</v>
      </c>
      <c r="E61" s="139"/>
      <c r="F61" s="158"/>
      <c r="G61" s="159"/>
      <c r="H61" s="296">
        <f t="shared" si="16"/>
        <v>0</v>
      </c>
      <c r="I61" s="160"/>
      <c r="J61" s="161" t="str">
        <f t="array" ref="J61">IF(ISERROR(G61/I61),"",G61/I61)</f>
        <v/>
      </c>
      <c r="K61" s="162">
        <f t="array" ref="K61">IF(ISERROR(G61/L61),"",G61/L61)</f>
        <v>0</v>
      </c>
      <c r="L61" s="160">
        <v>50</v>
      </c>
      <c r="M61" s="140">
        <f t="shared" si="24"/>
        <v>0</v>
      </c>
      <c r="N61" s="161">
        <f t="shared" si="21"/>
        <v>0</v>
      </c>
      <c r="O61" s="289"/>
      <c r="P61" s="289"/>
      <c r="Q61" s="289"/>
      <c r="R61" s="289"/>
      <c r="S61" s="289"/>
      <c r="T61" s="289"/>
      <c r="U61" s="289"/>
      <c r="V61" s="163">
        <f t="shared" si="22"/>
        <v>0</v>
      </c>
      <c r="W61" s="164" t="str">
        <f t="shared" si="23"/>
        <v/>
      </c>
      <c r="X61" s="163"/>
      <c r="Y61" s="163"/>
      <c r="Z61" s="163"/>
      <c r="AA61" s="163"/>
    </row>
    <row r="62" spans="1:27" ht="20.100000000000001" customHeight="1">
      <c r="A62" s="165">
        <v>200439</v>
      </c>
      <c r="B62" s="166" t="s">
        <v>218</v>
      </c>
      <c r="C62" s="157" t="s">
        <v>194</v>
      </c>
      <c r="D62" s="139">
        <v>5.03</v>
      </c>
      <c r="E62" s="139"/>
      <c r="F62" s="158"/>
      <c r="G62" s="159"/>
      <c r="H62" s="296">
        <f t="shared" si="16"/>
        <v>0</v>
      </c>
      <c r="I62" s="160"/>
      <c r="J62" s="161" t="str">
        <f t="array" ref="J62">IF(ISERROR(G62/I62),"",G62/I62)</f>
        <v/>
      </c>
      <c r="K62" s="162">
        <f t="array" ref="K62">IF(ISERROR(G62/L62),"",G62/L62)</f>
        <v>0</v>
      </c>
      <c r="L62" s="160">
        <v>50</v>
      </c>
      <c r="M62" s="140">
        <f t="shared" si="24"/>
        <v>0</v>
      </c>
      <c r="N62" s="161">
        <f t="shared" si="21"/>
        <v>0</v>
      </c>
      <c r="O62" s="289"/>
      <c r="P62" s="289"/>
      <c r="Q62" s="289"/>
      <c r="R62" s="289"/>
      <c r="S62" s="289"/>
      <c r="T62" s="289"/>
      <c r="U62" s="289"/>
      <c r="V62" s="163">
        <f t="shared" si="22"/>
        <v>0</v>
      </c>
      <c r="W62" s="164" t="str">
        <f t="shared" si="23"/>
        <v/>
      </c>
      <c r="X62" s="163"/>
      <c r="Y62" s="163"/>
      <c r="Z62" s="163"/>
      <c r="AA62" s="163"/>
    </row>
    <row r="63" spans="1:27" ht="20.100000000000001" customHeight="1">
      <c r="A63" s="165">
        <v>200440</v>
      </c>
      <c r="B63" s="166" t="s">
        <v>218</v>
      </c>
      <c r="C63" s="157" t="s">
        <v>201</v>
      </c>
      <c r="D63" s="139">
        <v>5.03</v>
      </c>
      <c r="E63" s="139"/>
      <c r="F63" s="158"/>
      <c r="G63" s="159"/>
      <c r="H63" s="296">
        <f t="shared" si="16"/>
        <v>0</v>
      </c>
      <c r="I63" s="160"/>
      <c r="J63" s="161" t="str">
        <f t="array" ref="J63">IF(ISERROR(G63/I63),"",G63/I63)</f>
        <v/>
      </c>
      <c r="K63" s="162">
        <f t="array" ref="K63">IF(ISERROR(G63/L63),"",G63/L63)</f>
        <v>0</v>
      </c>
      <c r="L63" s="160">
        <v>50</v>
      </c>
      <c r="M63" s="140">
        <f t="shared" si="24"/>
        <v>0</v>
      </c>
      <c r="N63" s="161">
        <f t="shared" si="21"/>
        <v>0</v>
      </c>
      <c r="O63" s="289"/>
      <c r="P63" s="289"/>
      <c r="Q63" s="289"/>
      <c r="R63" s="289"/>
      <c r="S63" s="289"/>
      <c r="T63" s="289"/>
      <c r="U63" s="289"/>
      <c r="V63" s="163">
        <f t="shared" si="22"/>
        <v>0</v>
      </c>
      <c r="W63" s="164" t="str">
        <f t="shared" si="23"/>
        <v/>
      </c>
      <c r="X63" s="163"/>
      <c r="Y63" s="163"/>
      <c r="Z63" s="163"/>
      <c r="AA63" s="163"/>
    </row>
    <row r="64" spans="1:27" ht="20.100000000000001" customHeight="1">
      <c r="A64" s="165">
        <v>200051</v>
      </c>
      <c r="B64" s="166" t="s">
        <v>220</v>
      </c>
      <c r="C64" s="157" t="s">
        <v>206</v>
      </c>
      <c r="D64" s="139">
        <v>5.03</v>
      </c>
      <c r="E64" s="139"/>
      <c r="F64" s="158"/>
      <c r="G64" s="159"/>
      <c r="H64" s="296">
        <f t="shared" si="16"/>
        <v>0</v>
      </c>
      <c r="I64" s="160"/>
      <c r="J64" s="161" t="str">
        <f t="array" ref="J64">IF(ISERROR(G64/I64),"",G64/I64)</f>
        <v/>
      </c>
      <c r="K64" s="162">
        <f t="array" ref="K64">IF(ISERROR(G64/L64),"",G64/L64)</f>
        <v>0</v>
      </c>
      <c r="L64" s="160">
        <v>50</v>
      </c>
      <c r="M64" s="140">
        <f t="shared" si="24"/>
        <v>0</v>
      </c>
      <c r="N64" s="161">
        <f t="shared" si="21"/>
        <v>0</v>
      </c>
      <c r="O64" s="289"/>
      <c r="P64" s="289"/>
      <c r="Q64" s="289"/>
      <c r="R64" s="289"/>
      <c r="S64" s="289"/>
      <c r="T64" s="289"/>
      <c r="U64" s="289"/>
      <c r="V64" s="163">
        <f t="shared" si="22"/>
        <v>0</v>
      </c>
      <c r="W64" s="164" t="str">
        <f t="shared" si="23"/>
        <v/>
      </c>
      <c r="X64" s="163"/>
      <c r="Y64" s="163"/>
      <c r="Z64" s="163"/>
      <c r="AA64" s="163"/>
    </row>
    <row r="65" spans="1:27" ht="20.100000000000001" customHeight="1">
      <c r="A65" s="165">
        <v>200052</v>
      </c>
      <c r="B65" s="166" t="s">
        <v>220</v>
      </c>
      <c r="C65" s="157" t="s">
        <v>194</v>
      </c>
      <c r="D65" s="139">
        <v>5.03</v>
      </c>
      <c r="E65" s="139"/>
      <c r="F65" s="158"/>
      <c r="G65" s="159"/>
      <c r="H65" s="296">
        <f t="shared" si="16"/>
        <v>0</v>
      </c>
      <c r="I65" s="160"/>
      <c r="J65" s="161" t="str">
        <f t="array" ref="J65">IF(ISERROR(G65/I65),"",G65/I65)</f>
        <v/>
      </c>
      <c r="K65" s="162">
        <f t="array" ref="K65">IF(ISERROR(G65/L65),"",G65/L65)</f>
        <v>0</v>
      </c>
      <c r="L65" s="160">
        <v>50</v>
      </c>
      <c r="M65" s="140">
        <f t="shared" si="24"/>
        <v>0</v>
      </c>
      <c r="N65" s="161">
        <f t="shared" si="21"/>
        <v>0</v>
      </c>
      <c r="O65" s="289"/>
      <c r="P65" s="289"/>
      <c r="Q65" s="289"/>
      <c r="R65" s="289"/>
      <c r="S65" s="289"/>
      <c r="T65" s="289"/>
      <c r="U65" s="289"/>
      <c r="V65" s="163">
        <f t="shared" si="22"/>
        <v>0</v>
      </c>
      <c r="W65" s="164" t="str">
        <f t="shared" si="23"/>
        <v/>
      </c>
      <c r="X65" s="163"/>
      <c r="Y65" s="163"/>
      <c r="Z65" s="163"/>
      <c r="AA65" s="163"/>
    </row>
    <row r="66" spans="1:27" ht="20.100000000000001" customHeight="1">
      <c r="A66" s="165">
        <v>200054</v>
      </c>
      <c r="B66" s="166" t="s">
        <v>220</v>
      </c>
      <c r="C66" s="157" t="s">
        <v>214</v>
      </c>
      <c r="D66" s="139">
        <v>5.03</v>
      </c>
      <c r="E66" s="139"/>
      <c r="F66" s="158"/>
      <c r="G66" s="159"/>
      <c r="H66" s="296">
        <f t="shared" si="16"/>
        <v>0</v>
      </c>
      <c r="I66" s="160"/>
      <c r="J66" s="161" t="str">
        <f t="array" ref="J66">IF(ISERROR(G66/I66),"",G66/I66)</f>
        <v/>
      </c>
      <c r="K66" s="162">
        <f t="array" ref="K66">IF(ISERROR(G66/L66),"",G66/L66)</f>
        <v>0</v>
      </c>
      <c r="L66" s="160">
        <v>50</v>
      </c>
      <c r="M66" s="140">
        <f t="shared" si="24"/>
        <v>0</v>
      </c>
      <c r="N66" s="161">
        <f t="shared" si="21"/>
        <v>0</v>
      </c>
      <c r="O66" s="289"/>
      <c r="P66" s="289"/>
      <c r="Q66" s="289"/>
      <c r="R66" s="289"/>
      <c r="S66" s="289"/>
      <c r="T66" s="289"/>
      <c r="U66" s="289"/>
      <c r="V66" s="163">
        <f t="shared" si="22"/>
        <v>0</v>
      </c>
      <c r="W66" s="164" t="str">
        <f t="shared" si="23"/>
        <v/>
      </c>
      <c r="X66" s="163"/>
      <c r="Y66" s="163"/>
      <c r="Z66" s="163"/>
      <c r="AA66" s="163"/>
    </row>
    <row r="67" spans="1:27" ht="20.100000000000001" customHeight="1">
      <c r="A67" s="165">
        <v>201403</v>
      </c>
      <c r="B67" s="166" t="s">
        <v>467</v>
      </c>
      <c r="C67" s="232" t="s">
        <v>466</v>
      </c>
      <c r="D67" s="139">
        <v>5.03</v>
      </c>
      <c r="E67" s="139"/>
      <c r="F67" s="158"/>
      <c r="G67" s="159"/>
      <c r="H67" s="320">
        <f t="shared" si="16"/>
        <v>0</v>
      </c>
      <c r="I67" s="160"/>
      <c r="J67" s="161"/>
      <c r="K67" s="162">
        <f t="array" ref="K67">IF(ISERROR(G67/L67),"",G67/L67)</f>
        <v>0</v>
      </c>
      <c r="L67" s="160">
        <v>50</v>
      </c>
      <c r="M67" s="140"/>
      <c r="N67" s="161"/>
      <c r="O67" s="318"/>
      <c r="P67" s="318"/>
      <c r="Q67" s="318"/>
      <c r="R67" s="318"/>
      <c r="S67" s="318"/>
      <c r="T67" s="318"/>
      <c r="U67" s="318"/>
      <c r="V67" s="163"/>
      <c r="W67" s="164"/>
      <c r="X67" s="163"/>
      <c r="Y67" s="163"/>
      <c r="Z67" s="163"/>
      <c r="AA67" s="163"/>
    </row>
    <row r="68" spans="1:27" ht="20.100000000000001" customHeight="1">
      <c r="A68" s="165">
        <v>201290</v>
      </c>
      <c r="B68" s="166" t="s">
        <v>419</v>
      </c>
      <c r="C68" s="232" t="s">
        <v>421</v>
      </c>
      <c r="D68" s="139">
        <v>5</v>
      </c>
      <c r="E68" s="139"/>
      <c r="F68" s="158"/>
      <c r="G68" s="159"/>
      <c r="H68" s="320">
        <f t="shared" si="16"/>
        <v>0</v>
      </c>
      <c r="I68" s="160"/>
      <c r="J68" s="161"/>
      <c r="K68" s="162">
        <f t="array" ref="K68">IF(ISERROR(G68/L68),"",G68/L68)</f>
        <v>0</v>
      </c>
      <c r="L68" s="160">
        <v>50</v>
      </c>
      <c r="M68" s="140"/>
      <c r="N68" s="161"/>
      <c r="O68" s="289"/>
      <c r="P68" s="289"/>
      <c r="Q68" s="289"/>
      <c r="R68" s="289"/>
      <c r="S68" s="289"/>
      <c r="T68" s="289"/>
      <c r="U68" s="289"/>
      <c r="V68" s="163"/>
      <c r="W68" s="164"/>
      <c r="X68" s="163"/>
      <c r="Y68" s="163"/>
      <c r="Z68" s="163"/>
      <c r="AA68" s="163"/>
    </row>
    <row r="69" spans="1:27" ht="20.100000000000001" customHeight="1">
      <c r="A69" s="165">
        <v>200113</v>
      </c>
      <c r="B69" s="166" t="s">
        <v>221</v>
      </c>
      <c r="C69" s="157" t="s">
        <v>197</v>
      </c>
      <c r="D69" s="139">
        <v>5.03</v>
      </c>
      <c r="E69" s="139"/>
      <c r="F69" s="158"/>
      <c r="G69" s="159"/>
      <c r="H69" s="303">
        <f t="shared" si="16"/>
        <v>0</v>
      </c>
      <c r="I69" s="160"/>
      <c r="J69" s="161" t="str">
        <f t="array" ref="J69">IF(ISERROR(G69/I69),"",G69/I69)</f>
        <v/>
      </c>
      <c r="K69" s="162">
        <f t="array" ref="K69">IF(ISERROR(G69/L69),"",G69/L69)</f>
        <v>0</v>
      </c>
      <c r="L69" s="160">
        <v>21.5</v>
      </c>
      <c r="M69" s="140">
        <f t="shared" ref="M69:M70" si="25">IF(ISERROR(I69-K69),"",I69-K69)</f>
        <v>0</v>
      </c>
      <c r="N69" s="161">
        <f t="shared" ref="N69:N70" si="26">SUM(O69:U69)</f>
        <v>0</v>
      </c>
      <c r="O69" s="289"/>
      <c r="P69" s="289"/>
      <c r="Q69" s="289"/>
      <c r="R69" s="289"/>
      <c r="S69" s="289"/>
      <c r="T69" s="289"/>
      <c r="U69" s="289"/>
      <c r="V69" s="163">
        <f t="shared" ref="V69:V70" si="27">SUM(X69:AA69)</f>
        <v>0</v>
      </c>
      <c r="W69" s="164" t="str">
        <f t="shared" ref="W69:W70" si="28">IF(ISERROR(V69/G69),"",V69/G69)</f>
        <v/>
      </c>
      <c r="X69" s="163"/>
      <c r="Y69" s="163"/>
      <c r="Z69" s="163"/>
      <c r="AA69" s="163"/>
    </row>
    <row r="70" spans="1:27" ht="20.100000000000001" customHeight="1">
      <c r="A70" s="165">
        <v>200114</v>
      </c>
      <c r="B70" s="166" t="s">
        <v>221</v>
      </c>
      <c r="C70" s="157" t="s">
        <v>201</v>
      </c>
      <c r="D70" s="139">
        <v>5.03</v>
      </c>
      <c r="E70" s="139"/>
      <c r="F70" s="158"/>
      <c r="G70" s="159"/>
      <c r="H70" s="303">
        <f t="shared" si="16"/>
        <v>0</v>
      </c>
      <c r="I70" s="160"/>
      <c r="J70" s="161" t="str">
        <f t="array" ref="J70">IF(ISERROR(G70/I70),"",G70/I70)</f>
        <v/>
      </c>
      <c r="K70" s="162">
        <f t="array" ref="K70">IF(ISERROR(G70/L70),"",G70/L70)</f>
        <v>0</v>
      </c>
      <c r="L70" s="160">
        <v>21.5</v>
      </c>
      <c r="M70" s="140">
        <f t="shared" si="25"/>
        <v>0</v>
      </c>
      <c r="N70" s="161">
        <f t="shared" si="26"/>
        <v>0</v>
      </c>
      <c r="O70" s="289"/>
      <c r="P70" s="289"/>
      <c r="Q70" s="289"/>
      <c r="R70" s="289"/>
      <c r="S70" s="289"/>
      <c r="T70" s="289"/>
      <c r="U70" s="289"/>
      <c r="V70" s="163">
        <f t="shared" si="27"/>
        <v>0</v>
      </c>
      <c r="W70" s="164" t="str">
        <f t="shared" si="28"/>
        <v/>
      </c>
      <c r="X70" s="163"/>
      <c r="Y70" s="163"/>
      <c r="Z70" s="163"/>
      <c r="AA70" s="163"/>
    </row>
    <row r="71" spans="1:27" ht="20.100000000000001" customHeight="1">
      <c r="A71" s="165"/>
      <c r="B71" s="166" t="s">
        <v>380</v>
      </c>
      <c r="C71" s="232" t="s">
        <v>381</v>
      </c>
      <c r="D71" s="139">
        <v>5.03</v>
      </c>
      <c r="E71" s="139"/>
      <c r="F71" s="158"/>
      <c r="G71" s="159"/>
      <c r="H71" s="303">
        <f t="shared" si="16"/>
        <v>0</v>
      </c>
      <c r="I71" s="160"/>
      <c r="J71" s="161"/>
      <c r="K71" s="162"/>
      <c r="L71" s="160"/>
      <c r="M71" s="140"/>
      <c r="N71" s="161"/>
      <c r="O71" s="289"/>
      <c r="P71" s="289"/>
      <c r="Q71" s="289"/>
      <c r="R71" s="289"/>
      <c r="S71" s="289"/>
      <c r="T71" s="289"/>
      <c r="U71" s="289"/>
      <c r="V71" s="163"/>
      <c r="W71" s="164"/>
      <c r="X71" s="163"/>
      <c r="Y71" s="163"/>
      <c r="Z71" s="163"/>
      <c r="AA71" s="163"/>
    </row>
    <row r="72" spans="1:27" ht="20.100000000000001" customHeight="1">
      <c r="A72" s="172">
        <v>200617</v>
      </c>
      <c r="B72" s="174" t="s">
        <v>222</v>
      </c>
      <c r="C72" s="157" t="s">
        <v>193</v>
      </c>
      <c r="D72" s="139">
        <v>5.0599999999999996</v>
      </c>
      <c r="E72" s="139"/>
      <c r="F72" s="158"/>
      <c r="G72" s="159"/>
      <c r="H72" s="303">
        <f t="shared" si="16"/>
        <v>0</v>
      </c>
      <c r="I72" s="160"/>
      <c r="J72" s="161" t="str">
        <f t="array" ref="J72">IF(ISERROR(G72/I72),"",G72/I72)</f>
        <v/>
      </c>
      <c r="K72" s="162" t="str">
        <f t="array" ref="K72">IF(ISERROR(G72/L72),"",G72/L72)</f>
        <v/>
      </c>
      <c r="L72" s="160"/>
      <c r="M72" s="140" t="str">
        <f t="shared" ref="M72:M79" si="29">IF(ISERROR(I72-K72),"",I72-K72)</f>
        <v/>
      </c>
      <c r="N72" s="161">
        <f t="shared" ref="N72:N75" si="30">SUM(O72:U72)</f>
        <v>0</v>
      </c>
      <c r="O72" s="289"/>
      <c r="P72" s="289"/>
      <c r="Q72" s="289"/>
      <c r="R72" s="289"/>
      <c r="S72" s="289"/>
      <c r="T72" s="289"/>
      <c r="U72" s="289"/>
      <c r="V72" s="163">
        <f t="shared" ref="V72:V75" si="31">SUM(X72:AA72)</f>
        <v>0</v>
      </c>
      <c r="W72" s="164" t="str">
        <f t="shared" ref="W72:W75" si="32">IF(ISERROR(V72/G72),"",V72/G72)</f>
        <v/>
      </c>
      <c r="X72" s="163"/>
      <c r="Y72" s="163"/>
      <c r="Z72" s="163"/>
      <c r="AA72" s="163"/>
    </row>
    <row r="73" spans="1:27" ht="20.100000000000001" customHeight="1">
      <c r="A73" s="172">
        <v>200618</v>
      </c>
      <c r="B73" s="174" t="s">
        <v>222</v>
      </c>
      <c r="C73" s="157" t="s">
        <v>211</v>
      </c>
      <c r="D73" s="139">
        <v>5.0599999999999996</v>
      </c>
      <c r="E73" s="139"/>
      <c r="F73" s="158"/>
      <c r="G73" s="159"/>
      <c r="H73" s="303">
        <f t="shared" si="16"/>
        <v>0</v>
      </c>
      <c r="I73" s="160"/>
      <c r="J73" s="161" t="str">
        <f t="array" ref="J73">IF(ISERROR(G73/I73),"",G73/I73)</f>
        <v/>
      </c>
      <c r="K73" s="162" t="str">
        <f t="array" ref="K73">IF(ISERROR(G73/L73),"",G73/L73)</f>
        <v/>
      </c>
      <c r="L73" s="160"/>
      <c r="M73" s="140" t="str">
        <f t="shared" si="29"/>
        <v/>
      </c>
      <c r="N73" s="161">
        <f t="shared" si="30"/>
        <v>0</v>
      </c>
      <c r="O73" s="289"/>
      <c r="P73" s="289"/>
      <c r="Q73" s="289"/>
      <c r="R73" s="289"/>
      <c r="S73" s="289"/>
      <c r="T73" s="289"/>
      <c r="U73" s="289"/>
      <c r="V73" s="163">
        <f t="shared" si="31"/>
        <v>0</v>
      </c>
      <c r="W73" s="164" t="str">
        <f t="shared" si="32"/>
        <v/>
      </c>
      <c r="X73" s="163"/>
      <c r="Y73" s="163"/>
      <c r="Z73" s="163"/>
      <c r="AA73" s="163"/>
    </row>
    <row r="74" spans="1:27" ht="20.100000000000001" customHeight="1">
      <c r="A74" s="172">
        <v>200619</v>
      </c>
      <c r="B74" s="174" t="s">
        <v>222</v>
      </c>
      <c r="C74" s="157" t="s">
        <v>201</v>
      </c>
      <c r="D74" s="139">
        <v>5.0599999999999996</v>
      </c>
      <c r="E74" s="139"/>
      <c r="F74" s="158"/>
      <c r="G74" s="159"/>
      <c r="H74" s="303">
        <f t="shared" si="16"/>
        <v>0</v>
      </c>
      <c r="I74" s="160"/>
      <c r="J74" s="161" t="str">
        <f t="array" ref="J74">IF(ISERROR(G74/I74),"",G74/I74)</f>
        <v/>
      </c>
      <c r="K74" s="162" t="str">
        <f t="array" ref="K74">IF(ISERROR(G74/L74),"",G74/L74)</f>
        <v/>
      </c>
      <c r="L74" s="160"/>
      <c r="M74" s="140" t="str">
        <f t="shared" si="29"/>
        <v/>
      </c>
      <c r="N74" s="161">
        <f t="shared" si="30"/>
        <v>0</v>
      </c>
      <c r="O74" s="289"/>
      <c r="P74" s="289"/>
      <c r="Q74" s="289"/>
      <c r="R74" s="289"/>
      <c r="S74" s="289"/>
      <c r="T74" s="289"/>
      <c r="U74" s="289"/>
      <c r="V74" s="163">
        <f t="shared" si="31"/>
        <v>0</v>
      </c>
      <c r="W74" s="164" t="str">
        <f t="shared" si="32"/>
        <v/>
      </c>
      <c r="X74" s="163"/>
      <c r="Y74" s="163"/>
      <c r="Z74" s="163"/>
      <c r="AA74" s="163"/>
    </row>
    <row r="75" spans="1:27" ht="20.100000000000001" customHeight="1">
      <c r="A75" s="172">
        <v>200620</v>
      </c>
      <c r="B75" s="174" t="s">
        <v>222</v>
      </c>
      <c r="C75" s="157" t="s">
        <v>194</v>
      </c>
      <c r="D75" s="139">
        <v>5.0599999999999996</v>
      </c>
      <c r="E75" s="139"/>
      <c r="F75" s="158"/>
      <c r="G75" s="159"/>
      <c r="H75" s="303">
        <f t="shared" si="16"/>
        <v>0</v>
      </c>
      <c r="I75" s="160"/>
      <c r="J75" s="161" t="str">
        <f t="array" ref="J75">IF(ISERROR(G75/I75),"",G75/I75)</f>
        <v/>
      </c>
      <c r="K75" s="162" t="str">
        <f t="array" ref="K75">IF(ISERROR(G75/L75),"",G75/L75)</f>
        <v/>
      </c>
      <c r="L75" s="160"/>
      <c r="M75" s="140" t="str">
        <f t="shared" si="29"/>
        <v/>
      </c>
      <c r="N75" s="161">
        <f t="shared" si="30"/>
        <v>0</v>
      </c>
      <c r="O75" s="289"/>
      <c r="P75" s="289"/>
      <c r="Q75" s="289"/>
      <c r="R75" s="289"/>
      <c r="S75" s="289"/>
      <c r="T75" s="289"/>
      <c r="U75" s="289"/>
      <c r="V75" s="163">
        <f t="shared" si="31"/>
        <v>0</v>
      </c>
      <c r="W75" s="164" t="str">
        <f t="shared" si="32"/>
        <v/>
      </c>
      <c r="X75" s="163"/>
      <c r="Y75" s="163"/>
      <c r="Z75" s="163"/>
      <c r="AA75" s="163"/>
    </row>
    <row r="76" spans="1:27" ht="20.100000000000001" customHeight="1">
      <c r="A76" s="172"/>
      <c r="B76" s="248" t="s">
        <v>398</v>
      </c>
      <c r="C76" s="232" t="s">
        <v>394</v>
      </c>
      <c r="D76" s="139">
        <v>5.5</v>
      </c>
      <c r="E76" s="139"/>
      <c r="F76" s="158"/>
      <c r="G76" s="159"/>
      <c r="H76" s="303">
        <f t="shared" si="16"/>
        <v>0</v>
      </c>
      <c r="I76" s="160"/>
      <c r="J76" s="161"/>
      <c r="K76" s="162">
        <f t="array" ref="K76">IF(ISERROR(G76/L76),"",G76/L76)</f>
        <v>0</v>
      </c>
      <c r="L76" s="160">
        <v>24</v>
      </c>
      <c r="M76" s="140">
        <f t="shared" si="29"/>
        <v>0</v>
      </c>
      <c r="N76" s="161"/>
      <c r="O76" s="289"/>
      <c r="P76" s="289"/>
      <c r="Q76" s="289"/>
      <c r="R76" s="289"/>
      <c r="S76" s="289"/>
      <c r="T76" s="289"/>
      <c r="U76" s="289"/>
      <c r="V76" s="163"/>
      <c r="W76" s="164"/>
      <c r="X76" s="163"/>
      <c r="Y76" s="163"/>
      <c r="Z76" s="163"/>
      <c r="AA76" s="163"/>
    </row>
    <row r="77" spans="1:27" ht="20.100000000000001" customHeight="1">
      <c r="A77" s="172"/>
      <c r="B77" s="248" t="s">
        <v>398</v>
      </c>
      <c r="C77" s="232" t="s">
        <v>389</v>
      </c>
      <c r="D77" s="139">
        <v>5.5</v>
      </c>
      <c r="E77" s="139"/>
      <c r="F77" s="158"/>
      <c r="G77" s="159"/>
      <c r="H77" s="303">
        <f t="shared" si="16"/>
        <v>0</v>
      </c>
      <c r="I77" s="160"/>
      <c r="J77" s="161"/>
      <c r="K77" s="162">
        <f t="array" ref="K77">IF(ISERROR(G77/L77),"",G77/L77)</f>
        <v>0</v>
      </c>
      <c r="L77" s="160">
        <v>24</v>
      </c>
      <c r="M77" s="140">
        <f t="shared" si="29"/>
        <v>0</v>
      </c>
      <c r="N77" s="161"/>
      <c r="O77" s="289"/>
      <c r="P77" s="289"/>
      <c r="Q77" s="289"/>
      <c r="R77" s="289"/>
      <c r="S77" s="289"/>
      <c r="T77" s="289"/>
      <c r="U77" s="289"/>
      <c r="V77" s="163"/>
      <c r="W77" s="164"/>
      <c r="X77" s="163"/>
      <c r="Y77" s="163"/>
      <c r="Z77" s="163"/>
      <c r="AA77" s="163"/>
    </row>
    <row r="78" spans="1:27" ht="20.100000000000001" customHeight="1">
      <c r="A78" s="172"/>
      <c r="B78" s="248" t="s">
        <v>398</v>
      </c>
      <c r="C78" s="232" t="s">
        <v>390</v>
      </c>
      <c r="D78" s="139">
        <v>5.5</v>
      </c>
      <c r="E78" s="139"/>
      <c r="F78" s="158"/>
      <c r="G78" s="159"/>
      <c r="H78" s="303">
        <f t="shared" si="16"/>
        <v>0</v>
      </c>
      <c r="I78" s="160"/>
      <c r="J78" s="161"/>
      <c r="K78" s="162">
        <f t="array" ref="K78">IF(ISERROR(G78/L78),"",G78/L78)</f>
        <v>0</v>
      </c>
      <c r="L78" s="160">
        <v>24</v>
      </c>
      <c r="M78" s="140">
        <f t="shared" si="29"/>
        <v>0</v>
      </c>
      <c r="N78" s="161"/>
      <c r="O78" s="289"/>
      <c r="P78" s="289"/>
      <c r="Q78" s="289"/>
      <c r="R78" s="289"/>
      <c r="S78" s="289"/>
      <c r="T78" s="289"/>
      <c r="U78" s="289"/>
      <c r="V78" s="163"/>
      <c r="W78" s="164"/>
      <c r="X78" s="163"/>
      <c r="Y78" s="163"/>
      <c r="Z78" s="163"/>
      <c r="AA78" s="163"/>
    </row>
    <row r="79" spans="1:27" ht="20.100000000000001" customHeight="1">
      <c r="A79" s="172"/>
      <c r="B79" s="248" t="s">
        <v>398</v>
      </c>
      <c r="C79" s="232" t="s">
        <v>391</v>
      </c>
      <c r="D79" s="139">
        <v>5.5</v>
      </c>
      <c r="E79" s="139"/>
      <c r="F79" s="158"/>
      <c r="G79" s="159"/>
      <c r="H79" s="303">
        <f t="shared" si="16"/>
        <v>0</v>
      </c>
      <c r="I79" s="160"/>
      <c r="J79" s="161"/>
      <c r="K79" s="162">
        <f t="array" ref="K79">IF(ISERROR(G79/L79),"",G79/L79)</f>
        <v>0</v>
      </c>
      <c r="L79" s="160">
        <v>24</v>
      </c>
      <c r="M79" s="140">
        <f t="shared" si="29"/>
        <v>0</v>
      </c>
      <c r="N79" s="161"/>
      <c r="O79" s="289"/>
      <c r="P79" s="289"/>
      <c r="Q79" s="289"/>
      <c r="R79" s="289"/>
      <c r="S79" s="289"/>
      <c r="T79" s="289"/>
      <c r="U79" s="289"/>
      <c r="V79" s="163"/>
      <c r="W79" s="164"/>
      <c r="X79" s="163"/>
      <c r="Y79" s="163"/>
      <c r="Z79" s="163"/>
      <c r="AA79" s="163"/>
    </row>
    <row r="80" spans="1:27" ht="20.100000000000001" customHeight="1">
      <c r="A80" s="172">
        <v>201074</v>
      </c>
      <c r="B80" s="248" t="s">
        <v>430</v>
      </c>
      <c r="C80" s="232" t="s">
        <v>432</v>
      </c>
      <c r="D80" s="139">
        <v>5.03</v>
      </c>
      <c r="E80" s="139"/>
      <c r="F80" s="158"/>
      <c r="G80" s="159"/>
      <c r="H80" s="303">
        <f t="shared" si="16"/>
        <v>0</v>
      </c>
      <c r="I80" s="160"/>
      <c r="J80" s="161"/>
      <c r="K80" s="162">
        <f t="array" ref="K80">IF(ISERROR(G80/L80),"",G80/L80)</f>
        <v>0</v>
      </c>
      <c r="L80" s="160">
        <v>4</v>
      </c>
      <c r="M80" s="140"/>
      <c r="N80" s="161"/>
      <c r="O80" s="289"/>
      <c r="P80" s="289"/>
      <c r="Q80" s="289"/>
      <c r="R80" s="289"/>
      <c r="S80" s="289"/>
      <c r="T80" s="289"/>
      <c r="U80" s="289"/>
      <c r="V80" s="163"/>
      <c r="W80" s="164"/>
      <c r="X80" s="163"/>
      <c r="Y80" s="163"/>
      <c r="Z80" s="163"/>
      <c r="AA80" s="163"/>
    </row>
    <row r="81" spans="1:27" ht="20.100000000000001" customHeight="1">
      <c r="A81" s="172">
        <v>201075</v>
      </c>
      <c r="B81" s="248" t="s">
        <v>430</v>
      </c>
      <c r="C81" s="232" t="s">
        <v>434</v>
      </c>
      <c r="D81" s="139">
        <v>5.03</v>
      </c>
      <c r="E81" s="139"/>
      <c r="F81" s="158"/>
      <c r="G81" s="159"/>
      <c r="H81" s="303">
        <f t="shared" si="16"/>
        <v>0</v>
      </c>
      <c r="I81" s="160"/>
      <c r="J81" s="161"/>
      <c r="K81" s="162">
        <f t="array" ref="K81">IF(ISERROR(G81/L81),"",G81/L81)</f>
        <v>0</v>
      </c>
      <c r="L81" s="160">
        <v>4</v>
      </c>
      <c r="M81" s="140"/>
      <c r="N81" s="161"/>
      <c r="O81" s="289"/>
      <c r="P81" s="289"/>
      <c r="Q81" s="289"/>
      <c r="R81" s="289"/>
      <c r="S81" s="289"/>
      <c r="T81" s="289"/>
      <c r="U81" s="289"/>
      <c r="V81" s="163"/>
      <c r="W81" s="164"/>
      <c r="X81" s="163"/>
      <c r="Y81" s="163"/>
      <c r="Z81" s="163"/>
      <c r="AA81" s="163"/>
    </row>
    <row r="82" spans="1:27" ht="20.100000000000001" customHeight="1">
      <c r="A82" s="172">
        <v>201076</v>
      </c>
      <c r="B82" s="248" t="s">
        <v>430</v>
      </c>
      <c r="C82" s="232" t="s">
        <v>436</v>
      </c>
      <c r="D82" s="139">
        <v>5.03</v>
      </c>
      <c r="E82" s="139"/>
      <c r="F82" s="158"/>
      <c r="G82" s="159"/>
      <c r="H82" s="303">
        <f t="shared" si="16"/>
        <v>0</v>
      </c>
      <c r="I82" s="160"/>
      <c r="J82" s="161"/>
      <c r="K82" s="162">
        <f t="array" ref="K82">IF(ISERROR(G82/L82),"",G82/L82)</f>
        <v>0</v>
      </c>
      <c r="L82" s="160">
        <v>4</v>
      </c>
      <c r="M82" s="140"/>
      <c r="N82" s="161"/>
      <c r="O82" s="289"/>
      <c r="P82" s="289"/>
      <c r="Q82" s="289"/>
      <c r="R82" s="289"/>
      <c r="S82" s="289"/>
      <c r="T82" s="289"/>
      <c r="U82" s="289"/>
      <c r="V82" s="163"/>
      <c r="W82" s="164"/>
      <c r="X82" s="163"/>
      <c r="Y82" s="163"/>
      <c r="Z82" s="163"/>
      <c r="AA82" s="163"/>
    </row>
    <row r="83" spans="1:27" ht="20.100000000000001" customHeight="1">
      <c r="A83" s="172">
        <v>201071</v>
      </c>
      <c r="B83" s="174" t="s">
        <v>382</v>
      </c>
      <c r="C83" s="157" t="s">
        <v>356</v>
      </c>
      <c r="D83" s="139">
        <v>5.03</v>
      </c>
      <c r="E83" s="139"/>
      <c r="F83" s="158"/>
      <c r="G83" s="159"/>
      <c r="H83" s="303">
        <f t="shared" si="16"/>
        <v>0</v>
      </c>
      <c r="I83" s="160"/>
      <c r="J83" s="161"/>
      <c r="K83" s="162">
        <f t="array" ref="K83">IF(ISERROR(G83/L83),"",G83/L83)</f>
        <v>0</v>
      </c>
      <c r="L83" s="160">
        <v>4</v>
      </c>
      <c r="M83" s="140"/>
      <c r="N83" s="161"/>
      <c r="O83" s="289"/>
      <c r="P83" s="289"/>
      <c r="Q83" s="289"/>
      <c r="R83" s="289"/>
      <c r="S83" s="289"/>
      <c r="T83" s="289"/>
      <c r="U83" s="289"/>
      <c r="V83" s="163"/>
      <c r="W83" s="164"/>
      <c r="X83" s="163"/>
      <c r="Y83" s="163"/>
      <c r="Z83" s="163"/>
      <c r="AA83" s="163"/>
    </row>
    <row r="84" spans="1:27" ht="20.100000000000001" customHeight="1">
      <c r="A84" s="172">
        <v>201072</v>
      </c>
      <c r="B84" s="174" t="s">
        <v>382</v>
      </c>
      <c r="C84" s="157" t="s">
        <v>358</v>
      </c>
      <c r="D84" s="139">
        <v>5.03</v>
      </c>
      <c r="E84" s="139"/>
      <c r="F84" s="158"/>
      <c r="G84" s="159"/>
      <c r="H84" s="303">
        <f t="shared" si="16"/>
        <v>0</v>
      </c>
      <c r="I84" s="160"/>
      <c r="J84" s="161"/>
      <c r="K84" s="162">
        <f t="array" ref="K84">IF(ISERROR(G84/L84),"",G84/L84)</f>
        <v>0</v>
      </c>
      <c r="L84" s="160">
        <v>4</v>
      </c>
      <c r="M84" s="140"/>
      <c r="N84" s="161"/>
      <c r="O84" s="289"/>
      <c r="P84" s="289"/>
      <c r="Q84" s="289"/>
      <c r="R84" s="289"/>
      <c r="S84" s="289"/>
      <c r="T84" s="289"/>
      <c r="U84" s="289"/>
      <c r="V84" s="163"/>
      <c r="W84" s="164"/>
      <c r="X84" s="163"/>
      <c r="Y84" s="163"/>
      <c r="Z84" s="163"/>
      <c r="AA84" s="163"/>
    </row>
    <row r="85" spans="1:27" ht="20.100000000000001" customHeight="1">
      <c r="A85" s="172">
        <v>201073</v>
      </c>
      <c r="B85" s="174" t="s">
        <v>382</v>
      </c>
      <c r="C85" s="157" t="s">
        <v>360</v>
      </c>
      <c r="D85" s="139">
        <v>5.03</v>
      </c>
      <c r="E85" s="139"/>
      <c r="F85" s="158"/>
      <c r="G85" s="159"/>
      <c r="H85" s="303">
        <f t="shared" si="16"/>
        <v>0</v>
      </c>
      <c r="I85" s="160"/>
      <c r="J85" s="161"/>
      <c r="K85" s="162">
        <f t="array" ref="K85">IF(ISERROR(G85/L85),"",G85/L85)</f>
        <v>0</v>
      </c>
      <c r="L85" s="160">
        <v>4</v>
      </c>
      <c r="M85" s="140"/>
      <c r="N85" s="161"/>
      <c r="O85" s="289"/>
      <c r="P85" s="289"/>
      <c r="Q85" s="289"/>
      <c r="R85" s="289"/>
      <c r="S85" s="289"/>
      <c r="T85" s="289"/>
      <c r="U85" s="289"/>
      <c r="V85" s="163"/>
      <c r="W85" s="164"/>
      <c r="X85" s="163"/>
      <c r="Y85" s="163"/>
      <c r="Z85" s="163"/>
      <c r="AA85" s="163"/>
    </row>
    <row r="86" spans="1:27" ht="20.100000000000001" customHeight="1">
      <c r="A86" s="476" t="s">
        <v>223</v>
      </c>
      <c r="B86" s="476"/>
      <c r="C86" s="294" t="s">
        <v>209</v>
      </c>
      <c r="D86" s="177"/>
      <c r="E86" s="177"/>
      <c r="F86" s="178"/>
      <c r="G86" s="179">
        <f>SUM(G29:G85)</f>
        <v>0</v>
      </c>
      <c r="H86" s="180">
        <f>SUM(H29:H85)</f>
        <v>0</v>
      </c>
      <c r="I86" s="180">
        <f>SUM(I29:I85)</f>
        <v>0</v>
      </c>
      <c r="J86" s="161" t="str">
        <f t="array" ref="J86">IF(ISERROR(G86/I86),"",G86/I86)</f>
        <v/>
      </c>
      <c r="K86" s="180">
        <f>SUM(K29:K85)</f>
        <v>0</v>
      </c>
      <c r="L86" s="181"/>
      <c r="M86" s="185">
        <f t="shared" ref="M86:V86" si="33">SUM(M29:M85)</f>
        <v>0</v>
      </c>
      <c r="N86" s="180">
        <f t="shared" si="33"/>
        <v>0</v>
      </c>
      <c r="O86" s="182">
        <f t="shared" si="33"/>
        <v>0</v>
      </c>
      <c r="P86" s="182">
        <f t="shared" si="33"/>
        <v>0</v>
      </c>
      <c r="Q86" s="182">
        <f t="shared" si="33"/>
        <v>0</v>
      </c>
      <c r="R86" s="182">
        <f t="shared" si="33"/>
        <v>0</v>
      </c>
      <c r="S86" s="182">
        <f t="shared" si="33"/>
        <v>0</v>
      </c>
      <c r="T86" s="182">
        <f t="shared" si="33"/>
        <v>0</v>
      </c>
      <c r="U86" s="182">
        <f t="shared" si="33"/>
        <v>0</v>
      </c>
      <c r="V86" s="183">
        <f t="shared" si="33"/>
        <v>0</v>
      </c>
      <c r="W86" s="164" t="str">
        <f t="shared" ref="W86:W93" si="34">IF(ISERROR(V86/G86),"",V86/G86)</f>
        <v/>
      </c>
      <c r="X86" s="183">
        <f>SUM(X29:X85)</f>
        <v>0</v>
      </c>
      <c r="Y86" s="183">
        <f>SUM(Y29:Y85)</f>
        <v>0</v>
      </c>
      <c r="Z86" s="183">
        <f>SUM(Z29:Z85)</f>
        <v>0</v>
      </c>
      <c r="AA86" s="183">
        <f>SUM(AA29:AA85)</f>
        <v>0</v>
      </c>
    </row>
    <row r="87" spans="1:27" ht="20.100000000000001" customHeight="1">
      <c r="A87" s="157">
        <v>200065</v>
      </c>
      <c r="B87" s="288" t="s">
        <v>224</v>
      </c>
      <c r="C87" s="157" t="s">
        <v>186</v>
      </c>
      <c r="D87" s="139">
        <v>5.03</v>
      </c>
      <c r="E87" s="139"/>
      <c r="F87" s="158"/>
      <c r="G87" s="159"/>
      <c r="H87" s="296">
        <f t="shared" ref="H87:H120" si="35">D87*G87</f>
        <v>0</v>
      </c>
      <c r="I87" s="160"/>
      <c r="J87" s="161" t="str">
        <f t="array" ref="J87">IF(ISERROR(G87/I87),"",G87/I87)</f>
        <v/>
      </c>
      <c r="K87" s="162">
        <f t="array" ref="K87">IF(ISERROR(G87/L87),"",G87/L87)</f>
        <v>0</v>
      </c>
      <c r="L87" s="160">
        <v>8.8000000000000007</v>
      </c>
      <c r="M87" s="140">
        <f t="shared" ref="M87:M114" si="36">IF(ISERROR(I87-K87),"",I87-K87)</f>
        <v>0</v>
      </c>
      <c r="N87" s="161">
        <f t="shared" ref="N87:N93" si="37">SUM(O87:U87)</f>
        <v>0</v>
      </c>
      <c r="O87" s="289"/>
      <c r="P87" s="289"/>
      <c r="Q87" s="289"/>
      <c r="R87" s="289"/>
      <c r="S87" s="289"/>
      <c r="T87" s="289"/>
      <c r="U87" s="289"/>
      <c r="V87" s="163">
        <f t="shared" ref="V87:V93" si="38">SUM(X87:AA87)</f>
        <v>0</v>
      </c>
      <c r="W87" s="164" t="str">
        <f t="shared" si="34"/>
        <v/>
      </c>
      <c r="X87" s="163"/>
      <c r="Y87" s="163"/>
      <c r="Z87" s="163"/>
      <c r="AA87" s="163"/>
    </row>
    <row r="88" spans="1:27" ht="20.100000000000001" customHeight="1">
      <c r="A88" s="157">
        <v>200067</v>
      </c>
      <c r="B88" s="288" t="s">
        <v>224</v>
      </c>
      <c r="C88" s="157" t="s">
        <v>193</v>
      </c>
      <c r="D88" s="139">
        <v>5.03</v>
      </c>
      <c r="E88" s="139"/>
      <c r="F88" s="158"/>
      <c r="G88" s="159"/>
      <c r="H88" s="296">
        <f t="shared" si="35"/>
        <v>0</v>
      </c>
      <c r="I88" s="160"/>
      <c r="J88" s="161" t="str">
        <f t="array" ref="J88">IF(ISERROR(G88/I88),"",G88/I88)</f>
        <v/>
      </c>
      <c r="K88" s="162">
        <f t="array" ref="K88">IF(ISERROR(G88/L88),"",G88/L88)</f>
        <v>0</v>
      </c>
      <c r="L88" s="160">
        <v>8.8000000000000007</v>
      </c>
      <c r="M88" s="140">
        <f t="shared" si="36"/>
        <v>0</v>
      </c>
      <c r="N88" s="161">
        <f t="shared" si="37"/>
        <v>0</v>
      </c>
      <c r="O88" s="289"/>
      <c r="P88" s="289"/>
      <c r="Q88" s="289"/>
      <c r="R88" s="289"/>
      <c r="S88" s="289"/>
      <c r="T88" s="289"/>
      <c r="U88" s="289"/>
      <c r="V88" s="163">
        <f t="shared" si="38"/>
        <v>0</v>
      </c>
      <c r="W88" s="164" t="str">
        <f t="shared" si="34"/>
        <v/>
      </c>
      <c r="X88" s="163"/>
      <c r="Y88" s="163"/>
      <c r="Z88" s="163"/>
      <c r="AA88" s="163"/>
    </row>
    <row r="89" spans="1:27" ht="20.100000000000001" customHeight="1">
      <c r="A89" s="157">
        <v>200068</v>
      </c>
      <c r="B89" s="288" t="s">
        <v>224</v>
      </c>
      <c r="C89" s="157" t="s">
        <v>211</v>
      </c>
      <c r="D89" s="139">
        <v>5.03</v>
      </c>
      <c r="E89" s="139"/>
      <c r="F89" s="158"/>
      <c r="G89" s="159"/>
      <c r="H89" s="296">
        <f t="shared" si="35"/>
        <v>0</v>
      </c>
      <c r="I89" s="160"/>
      <c r="J89" s="161" t="str">
        <f t="array" ref="J89">IF(ISERROR(G89/I89),"",G89/I89)</f>
        <v/>
      </c>
      <c r="K89" s="162">
        <f t="array" ref="K89">IF(ISERROR(G89/L89),"",G89/L89)</f>
        <v>0</v>
      </c>
      <c r="L89" s="160">
        <v>8.8000000000000007</v>
      </c>
      <c r="M89" s="140">
        <f t="shared" si="36"/>
        <v>0</v>
      </c>
      <c r="N89" s="161">
        <f t="shared" si="37"/>
        <v>0</v>
      </c>
      <c r="O89" s="289"/>
      <c r="P89" s="289"/>
      <c r="Q89" s="289"/>
      <c r="R89" s="289"/>
      <c r="S89" s="289"/>
      <c r="T89" s="289"/>
      <c r="U89" s="289"/>
      <c r="V89" s="163">
        <f t="shared" si="38"/>
        <v>0</v>
      </c>
      <c r="W89" s="164" t="str">
        <f t="shared" si="34"/>
        <v/>
      </c>
      <c r="X89" s="163"/>
      <c r="Y89" s="163"/>
      <c r="Z89" s="163"/>
      <c r="AA89" s="163"/>
    </row>
    <row r="90" spans="1:27" ht="20.100000000000001" customHeight="1">
      <c r="A90" s="186">
        <v>200064</v>
      </c>
      <c r="B90" s="187" t="s">
        <v>225</v>
      </c>
      <c r="C90" s="157" t="s">
        <v>186</v>
      </c>
      <c r="D90" s="139">
        <v>5.03</v>
      </c>
      <c r="E90" s="139"/>
      <c r="F90" s="158"/>
      <c r="G90" s="159"/>
      <c r="H90" s="296">
        <f t="shared" si="35"/>
        <v>0</v>
      </c>
      <c r="I90" s="160"/>
      <c r="J90" s="161" t="str">
        <f t="array" ref="J90">IF(ISERROR(G90/I90),"",G90/I90)</f>
        <v/>
      </c>
      <c r="K90" s="162">
        <f t="array" ref="K90">IF(ISERROR(G90/L90),"",G90/L90)</f>
        <v>0</v>
      </c>
      <c r="L90" s="160">
        <v>9.3000000000000007</v>
      </c>
      <c r="M90" s="140">
        <f t="shared" si="36"/>
        <v>0</v>
      </c>
      <c r="N90" s="161">
        <f t="shared" si="37"/>
        <v>0</v>
      </c>
      <c r="O90" s="289"/>
      <c r="P90" s="289"/>
      <c r="Q90" s="289"/>
      <c r="R90" s="289"/>
      <c r="S90" s="289"/>
      <c r="T90" s="289"/>
      <c r="U90" s="289"/>
      <c r="V90" s="163">
        <f t="shared" si="38"/>
        <v>0</v>
      </c>
      <c r="W90" s="164" t="str">
        <f t="shared" si="34"/>
        <v/>
      </c>
      <c r="X90" s="163"/>
      <c r="Y90" s="163"/>
      <c r="Z90" s="163"/>
      <c r="AA90" s="163"/>
    </row>
    <row r="91" spans="1:27" ht="20.100000000000001" customHeight="1">
      <c r="A91" s="186">
        <v>200058</v>
      </c>
      <c r="B91" s="187" t="s">
        <v>225</v>
      </c>
      <c r="C91" s="157" t="s">
        <v>210</v>
      </c>
      <c r="D91" s="139">
        <v>5.03</v>
      </c>
      <c r="E91" s="139"/>
      <c r="F91" s="158"/>
      <c r="G91" s="159"/>
      <c r="H91" s="296">
        <f t="shared" si="35"/>
        <v>0</v>
      </c>
      <c r="I91" s="160"/>
      <c r="J91" s="161" t="str">
        <f t="array" ref="J91">IF(ISERROR(G91/I91),"",G91/I91)</f>
        <v/>
      </c>
      <c r="K91" s="162">
        <f t="array" ref="K91">IF(ISERROR(G91/L91),"",G91/L91)</f>
        <v>0</v>
      </c>
      <c r="L91" s="160">
        <v>9.3000000000000007</v>
      </c>
      <c r="M91" s="140">
        <f t="shared" si="36"/>
        <v>0</v>
      </c>
      <c r="N91" s="161">
        <f t="shared" si="37"/>
        <v>0</v>
      </c>
      <c r="O91" s="289"/>
      <c r="P91" s="289"/>
      <c r="Q91" s="289"/>
      <c r="R91" s="289"/>
      <c r="S91" s="289"/>
      <c r="T91" s="289"/>
      <c r="U91" s="289"/>
      <c r="V91" s="163">
        <f t="shared" si="38"/>
        <v>0</v>
      </c>
      <c r="W91" s="164" t="str">
        <f t="shared" si="34"/>
        <v/>
      </c>
      <c r="X91" s="163"/>
      <c r="Y91" s="163"/>
      <c r="Z91" s="163"/>
      <c r="AA91" s="163"/>
    </row>
    <row r="92" spans="1:27" ht="20.100000000000001" customHeight="1">
      <c r="A92" s="186">
        <v>200061</v>
      </c>
      <c r="B92" s="187" t="s">
        <v>225</v>
      </c>
      <c r="C92" s="157" t="s">
        <v>193</v>
      </c>
      <c r="D92" s="139">
        <v>5.03</v>
      </c>
      <c r="E92" s="139"/>
      <c r="F92" s="158"/>
      <c r="G92" s="159"/>
      <c r="H92" s="296">
        <f t="shared" si="35"/>
        <v>0</v>
      </c>
      <c r="I92" s="160"/>
      <c r="J92" s="161" t="str">
        <f t="array" ref="J92">IF(ISERROR(G92/I92),"",G92/I92)</f>
        <v/>
      </c>
      <c r="K92" s="162">
        <f t="array" ref="K92">IF(ISERROR(G92/L92),"",G92/L92)</f>
        <v>0</v>
      </c>
      <c r="L92" s="160">
        <v>9.3000000000000007</v>
      </c>
      <c r="M92" s="140">
        <f t="shared" si="36"/>
        <v>0</v>
      </c>
      <c r="N92" s="161">
        <f t="shared" si="37"/>
        <v>0</v>
      </c>
      <c r="O92" s="289"/>
      <c r="P92" s="289"/>
      <c r="Q92" s="289"/>
      <c r="R92" s="289"/>
      <c r="S92" s="289"/>
      <c r="T92" s="289"/>
      <c r="U92" s="289"/>
      <c r="V92" s="163">
        <f t="shared" si="38"/>
        <v>0</v>
      </c>
      <c r="W92" s="164" t="str">
        <f t="shared" si="34"/>
        <v/>
      </c>
      <c r="X92" s="163"/>
      <c r="Y92" s="163"/>
      <c r="Z92" s="163"/>
      <c r="AA92" s="163"/>
    </row>
    <row r="93" spans="1:27" ht="20.100000000000001" customHeight="1">
      <c r="A93" s="186">
        <v>200060</v>
      </c>
      <c r="B93" s="187" t="s">
        <v>225</v>
      </c>
      <c r="C93" s="157" t="s">
        <v>202</v>
      </c>
      <c r="D93" s="139">
        <v>5.03</v>
      </c>
      <c r="E93" s="139"/>
      <c r="F93" s="158"/>
      <c r="G93" s="159"/>
      <c r="H93" s="296">
        <f t="shared" si="35"/>
        <v>0</v>
      </c>
      <c r="I93" s="160"/>
      <c r="J93" s="161" t="str">
        <f t="array" ref="J93">IF(ISERROR(G93/I93),"",G93/I93)</f>
        <v/>
      </c>
      <c r="K93" s="162">
        <f t="array" ref="K93">IF(ISERROR(G93/L93),"",G93/L93)</f>
        <v>0</v>
      </c>
      <c r="L93" s="160">
        <v>9.3000000000000007</v>
      </c>
      <c r="M93" s="140">
        <f t="shared" si="36"/>
        <v>0</v>
      </c>
      <c r="N93" s="161">
        <f t="shared" si="37"/>
        <v>0</v>
      </c>
      <c r="O93" s="289"/>
      <c r="P93" s="289"/>
      <c r="Q93" s="289"/>
      <c r="R93" s="289"/>
      <c r="S93" s="289"/>
      <c r="T93" s="289"/>
      <c r="U93" s="289"/>
      <c r="V93" s="163">
        <f t="shared" si="38"/>
        <v>0</v>
      </c>
      <c r="W93" s="164" t="str">
        <f t="shared" si="34"/>
        <v/>
      </c>
      <c r="X93" s="163"/>
      <c r="Y93" s="163"/>
      <c r="Z93" s="163"/>
      <c r="AA93" s="163"/>
    </row>
    <row r="94" spans="1:27" ht="20.100000000000001" customHeight="1">
      <c r="A94" s="186">
        <v>300389</v>
      </c>
      <c r="B94" s="187" t="s">
        <v>226</v>
      </c>
      <c r="C94" s="157" t="s">
        <v>227</v>
      </c>
      <c r="D94" s="188">
        <v>5.03</v>
      </c>
      <c r="E94" s="139"/>
      <c r="F94" s="158"/>
      <c r="G94" s="159"/>
      <c r="H94" s="296">
        <f t="shared" si="35"/>
        <v>0</v>
      </c>
      <c r="I94" s="160"/>
      <c r="J94" s="161"/>
      <c r="K94" s="162">
        <f t="array" ref="K94">IF(ISERROR(G94/L94),"",G94/L94)</f>
        <v>0</v>
      </c>
      <c r="L94" s="160">
        <v>9.3000000000000007</v>
      </c>
      <c r="M94" s="140">
        <f t="shared" si="36"/>
        <v>0</v>
      </c>
      <c r="N94" s="161"/>
      <c r="O94" s="289"/>
      <c r="P94" s="289"/>
      <c r="Q94" s="289"/>
      <c r="R94" s="289"/>
      <c r="S94" s="289"/>
      <c r="T94" s="289"/>
      <c r="U94" s="289"/>
      <c r="V94" s="163"/>
      <c r="W94" s="164"/>
      <c r="X94" s="163"/>
      <c r="Y94" s="163"/>
      <c r="Z94" s="163"/>
      <c r="AA94" s="163"/>
    </row>
    <row r="95" spans="1:27" ht="20.100000000000001" customHeight="1">
      <c r="A95" s="186">
        <v>200556</v>
      </c>
      <c r="B95" s="187" t="s">
        <v>228</v>
      </c>
      <c r="C95" s="157" t="s">
        <v>186</v>
      </c>
      <c r="D95" s="139">
        <v>5.03</v>
      </c>
      <c r="E95" s="139"/>
      <c r="F95" s="158"/>
      <c r="G95" s="188"/>
      <c r="H95" s="296">
        <f t="shared" si="35"/>
        <v>0</v>
      </c>
      <c r="I95" s="160"/>
      <c r="J95" s="161" t="str">
        <f t="array" ref="J95">IF(ISERROR(G95/I95),"",G95/I95)</f>
        <v/>
      </c>
      <c r="K95" s="162">
        <f t="array" ref="K95">IF(ISERROR(G95/L95),"",G95/L95)</f>
        <v>0</v>
      </c>
      <c r="L95" s="160">
        <v>8</v>
      </c>
      <c r="M95" s="140">
        <f t="shared" si="36"/>
        <v>0</v>
      </c>
      <c r="N95" s="161">
        <f t="shared" ref="N95:N114" si="39">SUM(O95:U95)</f>
        <v>0</v>
      </c>
      <c r="O95" s="289"/>
      <c r="P95" s="289"/>
      <c r="Q95" s="289"/>
      <c r="R95" s="289"/>
      <c r="S95" s="289"/>
      <c r="T95" s="289"/>
      <c r="U95" s="289"/>
      <c r="V95" s="163">
        <f t="shared" ref="V95:V102" si="40">SUM(X95:AA95)</f>
        <v>0</v>
      </c>
      <c r="W95" s="164" t="str">
        <f t="shared" ref="W95:W106" si="41">IF(ISERROR(V95/G95),"",V95/G95)</f>
        <v/>
      </c>
      <c r="X95" s="163"/>
      <c r="Y95" s="163"/>
      <c r="Z95" s="163"/>
      <c r="AA95" s="163"/>
    </row>
    <row r="96" spans="1:27" ht="20.100000000000001" customHeight="1">
      <c r="A96" s="186">
        <v>200557</v>
      </c>
      <c r="B96" s="187" t="s">
        <v>228</v>
      </c>
      <c r="C96" s="157" t="s">
        <v>188</v>
      </c>
      <c r="D96" s="139">
        <v>5.03</v>
      </c>
      <c r="E96" s="139"/>
      <c r="F96" s="158"/>
      <c r="G96" s="159"/>
      <c r="H96" s="296">
        <f t="shared" si="35"/>
        <v>0</v>
      </c>
      <c r="I96" s="160"/>
      <c r="J96" s="161" t="str">
        <f t="array" ref="J96">IF(ISERROR(G96/I96),"",G96/I96)</f>
        <v/>
      </c>
      <c r="K96" s="162">
        <f t="array" ref="K96">IF(ISERROR(G96/L96),"",G96/L96)</f>
        <v>0</v>
      </c>
      <c r="L96" s="160">
        <v>8</v>
      </c>
      <c r="M96" s="140">
        <f t="shared" si="36"/>
        <v>0</v>
      </c>
      <c r="N96" s="161">
        <f t="shared" si="39"/>
        <v>0</v>
      </c>
      <c r="O96" s="289"/>
      <c r="P96" s="289"/>
      <c r="Q96" s="289"/>
      <c r="R96" s="289"/>
      <c r="S96" s="289"/>
      <c r="T96" s="289"/>
      <c r="U96" s="289"/>
      <c r="V96" s="163">
        <f t="shared" si="40"/>
        <v>0</v>
      </c>
      <c r="W96" s="164" t="str">
        <f t="shared" si="41"/>
        <v/>
      </c>
      <c r="X96" s="163"/>
      <c r="Y96" s="163"/>
      <c r="Z96" s="163"/>
      <c r="AA96" s="163"/>
    </row>
    <row r="97" spans="1:27" ht="20.100000000000001" customHeight="1">
      <c r="A97" s="186">
        <v>200558</v>
      </c>
      <c r="B97" s="187" t="s">
        <v>228</v>
      </c>
      <c r="C97" s="157" t="s">
        <v>193</v>
      </c>
      <c r="D97" s="139">
        <v>5.03</v>
      </c>
      <c r="E97" s="139"/>
      <c r="F97" s="158"/>
      <c r="G97" s="159"/>
      <c r="H97" s="296">
        <f t="shared" si="35"/>
        <v>0</v>
      </c>
      <c r="I97" s="160"/>
      <c r="J97" s="161" t="str">
        <f t="array" ref="J97">IF(ISERROR(G97/I97),"",G97/I97)</f>
        <v/>
      </c>
      <c r="K97" s="162">
        <f t="array" ref="K97">IF(ISERROR(G97/L97),"",G97/L97)</f>
        <v>0</v>
      </c>
      <c r="L97" s="160">
        <v>8</v>
      </c>
      <c r="M97" s="140">
        <f t="shared" si="36"/>
        <v>0</v>
      </c>
      <c r="N97" s="161">
        <f t="shared" si="39"/>
        <v>0</v>
      </c>
      <c r="O97" s="289"/>
      <c r="P97" s="289"/>
      <c r="Q97" s="289"/>
      <c r="R97" s="289"/>
      <c r="S97" s="289"/>
      <c r="T97" s="289"/>
      <c r="U97" s="289"/>
      <c r="V97" s="163">
        <f t="shared" si="40"/>
        <v>0</v>
      </c>
      <c r="W97" s="164" t="str">
        <f t="shared" si="41"/>
        <v/>
      </c>
      <c r="X97" s="163"/>
      <c r="Y97" s="163"/>
      <c r="Z97" s="163"/>
      <c r="AA97" s="163"/>
    </row>
    <row r="98" spans="1:27" ht="20.100000000000001" customHeight="1">
      <c r="A98" s="186">
        <v>200559</v>
      </c>
      <c r="B98" s="187" t="s">
        <v>228</v>
      </c>
      <c r="C98" s="246" t="s">
        <v>90</v>
      </c>
      <c r="D98" s="139">
        <v>5.03</v>
      </c>
      <c r="E98" s="139"/>
      <c r="F98" s="158"/>
      <c r="G98" s="159"/>
      <c r="H98" s="296">
        <f t="shared" si="35"/>
        <v>0</v>
      </c>
      <c r="I98" s="160"/>
      <c r="J98" s="161" t="str">
        <f t="array" ref="J98">IF(ISERROR(G98/I98),"",G98/I98)</f>
        <v/>
      </c>
      <c r="K98" s="162">
        <f t="array" ref="K98">IF(ISERROR(G98/L98),"",G98/L98)</f>
        <v>0</v>
      </c>
      <c r="L98" s="160">
        <v>8</v>
      </c>
      <c r="M98" s="140">
        <f t="shared" si="36"/>
        <v>0</v>
      </c>
      <c r="N98" s="161">
        <f t="shared" si="39"/>
        <v>0</v>
      </c>
      <c r="O98" s="289"/>
      <c r="P98" s="289"/>
      <c r="Q98" s="289"/>
      <c r="R98" s="289"/>
      <c r="S98" s="289"/>
      <c r="T98" s="289"/>
      <c r="U98" s="289"/>
      <c r="V98" s="163">
        <f t="shared" si="40"/>
        <v>0</v>
      </c>
      <c r="W98" s="164" t="str">
        <f t="shared" si="41"/>
        <v/>
      </c>
      <c r="X98" s="163"/>
      <c r="Y98" s="163"/>
      <c r="Z98" s="163"/>
      <c r="AA98" s="163"/>
    </row>
    <row r="99" spans="1:27" ht="20.100000000000001" customHeight="1">
      <c r="A99" s="186">
        <v>200556</v>
      </c>
      <c r="B99" s="187" t="s">
        <v>229</v>
      </c>
      <c r="C99" s="157" t="s">
        <v>186</v>
      </c>
      <c r="D99" s="139">
        <v>5.03</v>
      </c>
      <c r="E99" s="139"/>
      <c r="F99" s="158"/>
      <c r="G99" s="159"/>
      <c r="H99" s="296">
        <f t="shared" si="35"/>
        <v>0</v>
      </c>
      <c r="I99" s="160"/>
      <c r="J99" s="161" t="str">
        <f t="array" ref="J99">IF(ISERROR(G99/I99),"",G99/I99)</f>
        <v/>
      </c>
      <c r="K99" s="162">
        <f t="array" ref="K99">IF(ISERROR(G99/L99),"",G99/L99)</f>
        <v>0</v>
      </c>
      <c r="L99" s="160">
        <v>10</v>
      </c>
      <c r="M99" s="140">
        <f t="shared" si="36"/>
        <v>0</v>
      </c>
      <c r="N99" s="161">
        <f t="shared" si="39"/>
        <v>0</v>
      </c>
      <c r="O99" s="289"/>
      <c r="P99" s="289"/>
      <c r="Q99" s="289"/>
      <c r="R99" s="289"/>
      <c r="S99" s="289"/>
      <c r="T99" s="289"/>
      <c r="U99" s="289"/>
      <c r="V99" s="163">
        <f t="shared" si="40"/>
        <v>0</v>
      </c>
      <c r="W99" s="164" t="str">
        <f t="shared" si="41"/>
        <v/>
      </c>
      <c r="X99" s="163"/>
      <c r="Y99" s="163"/>
      <c r="Z99" s="163"/>
      <c r="AA99" s="163"/>
    </row>
    <row r="100" spans="1:27" ht="20.100000000000001" customHeight="1">
      <c r="A100" s="186">
        <v>200557</v>
      </c>
      <c r="B100" s="187" t="s">
        <v>229</v>
      </c>
      <c r="C100" s="157" t="s">
        <v>210</v>
      </c>
      <c r="D100" s="139">
        <v>5.03</v>
      </c>
      <c r="E100" s="139"/>
      <c r="F100" s="158"/>
      <c r="G100" s="159"/>
      <c r="H100" s="296">
        <f t="shared" si="35"/>
        <v>0</v>
      </c>
      <c r="I100" s="160"/>
      <c r="J100" s="161" t="str">
        <f t="array" ref="J100">IF(ISERROR(G100/I100),"",G100/I100)</f>
        <v/>
      </c>
      <c r="K100" s="162" t="str">
        <f t="array" ref="K100">IF(ISERROR(G100/L100),"",G100/L100)</f>
        <v/>
      </c>
      <c r="L100" s="160"/>
      <c r="M100" s="140" t="str">
        <f t="shared" si="36"/>
        <v/>
      </c>
      <c r="N100" s="161">
        <f t="shared" si="39"/>
        <v>0</v>
      </c>
      <c r="O100" s="289"/>
      <c r="P100" s="289"/>
      <c r="Q100" s="289"/>
      <c r="R100" s="289"/>
      <c r="S100" s="289"/>
      <c r="T100" s="289"/>
      <c r="U100" s="289"/>
      <c r="V100" s="163">
        <f t="shared" si="40"/>
        <v>0</v>
      </c>
      <c r="W100" s="164" t="str">
        <f t="shared" si="41"/>
        <v/>
      </c>
      <c r="X100" s="163"/>
      <c r="Y100" s="163"/>
      <c r="Z100" s="163"/>
      <c r="AA100" s="163"/>
    </row>
    <row r="101" spans="1:27" ht="20.100000000000001" customHeight="1">
      <c r="A101" s="186">
        <v>200558</v>
      </c>
      <c r="B101" s="187" t="s">
        <v>229</v>
      </c>
      <c r="C101" s="157" t="s">
        <v>193</v>
      </c>
      <c r="D101" s="139">
        <v>5.03</v>
      </c>
      <c r="E101" s="139"/>
      <c r="F101" s="158"/>
      <c r="G101" s="159"/>
      <c r="H101" s="296">
        <f t="shared" si="35"/>
        <v>0</v>
      </c>
      <c r="I101" s="160"/>
      <c r="J101" s="161" t="str">
        <f t="array" ref="J101">IF(ISERROR(G101/I101),"",G101/I101)</f>
        <v/>
      </c>
      <c r="K101" s="162" t="str">
        <f t="array" ref="K101">IF(ISERROR(G101/L101),"",G101/L101)</f>
        <v/>
      </c>
      <c r="L101" s="160"/>
      <c r="M101" s="140" t="str">
        <f t="shared" si="36"/>
        <v/>
      </c>
      <c r="N101" s="161">
        <f t="shared" si="39"/>
        <v>0</v>
      </c>
      <c r="O101" s="289"/>
      <c r="P101" s="289"/>
      <c r="Q101" s="289"/>
      <c r="R101" s="289"/>
      <c r="S101" s="289"/>
      <c r="T101" s="289"/>
      <c r="U101" s="289"/>
      <c r="V101" s="163">
        <f t="shared" si="40"/>
        <v>0</v>
      </c>
      <c r="W101" s="164" t="str">
        <f t="shared" si="41"/>
        <v/>
      </c>
      <c r="X101" s="163"/>
      <c r="Y101" s="163"/>
      <c r="Z101" s="163"/>
      <c r="AA101" s="163"/>
    </row>
    <row r="102" spans="1:27" ht="20.100000000000001" customHeight="1">
      <c r="A102" s="186">
        <v>200559</v>
      </c>
      <c r="B102" s="187" t="s">
        <v>229</v>
      </c>
      <c r="C102" s="157" t="s">
        <v>202</v>
      </c>
      <c r="D102" s="139">
        <v>5.03</v>
      </c>
      <c r="E102" s="139"/>
      <c r="F102" s="158"/>
      <c r="G102" s="159"/>
      <c r="H102" s="296">
        <f t="shared" si="35"/>
        <v>0</v>
      </c>
      <c r="I102" s="160"/>
      <c r="J102" s="161" t="str">
        <f t="array" ref="J102">IF(ISERROR(G102/I102),"",G102/I102)</f>
        <v/>
      </c>
      <c r="K102" s="162" t="str">
        <f t="array" ref="K102">IF(ISERROR(G102/L102),"",G102/L102)</f>
        <v/>
      </c>
      <c r="L102" s="160"/>
      <c r="M102" s="140" t="str">
        <f t="shared" si="36"/>
        <v/>
      </c>
      <c r="N102" s="161">
        <f t="shared" si="39"/>
        <v>0</v>
      </c>
      <c r="O102" s="289"/>
      <c r="P102" s="289"/>
      <c r="Q102" s="289"/>
      <c r="R102" s="289"/>
      <c r="S102" s="289"/>
      <c r="T102" s="289"/>
      <c r="U102" s="289"/>
      <c r="V102" s="163">
        <f t="shared" si="40"/>
        <v>0</v>
      </c>
      <c r="W102" s="164" t="str">
        <f t="shared" si="41"/>
        <v/>
      </c>
      <c r="X102" s="163"/>
      <c r="Y102" s="163"/>
      <c r="Z102" s="163"/>
      <c r="AA102" s="163"/>
    </row>
    <row r="103" spans="1:27" ht="20.100000000000001" customHeight="1">
      <c r="A103" s="157">
        <v>200947</v>
      </c>
      <c r="B103" s="288" t="s">
        <v>231</v>
      </c>
      <c r="C103" s="157" t="s">
        <v>188</v>
      </c>
      <c r="D103" s="139">
        <v>10.199999999999999</v>
      </c>
      <c r="E103" s="139"/>
      <c r="F103" s="158"/>
      <c r="G103" s="159"/>
      <c r="H103" s="296">
        <f t="shared" si="35"/>
        <v>0</v>
      </c>
      <c r="I103" s="160"/>
      <c r="J103" s="161" t="str">
        <f t="array" ref="J103">IF(ISERROR(G103/I103),"",G103/I103)</f>
        <v/>
      </c>
      <c r="K103" s="162">
        <f t="array" ref="K103">IF(ISERROR(G103/L103),"",G103/L103)</f>
        <v>0</v>
      </c>
      <c r="L103" s="160">
        <v>6</v>
      </c>
      <c r="M103" s="140">
        <f t="shared" si="36"/>
        <v>0</v>
      </c>
      <c r="N103" s="161">
        <f t="shared" si="39"/>
        <v>0</v>
      </c>
      <c r="O103" s="289"/>
      <c r="P103" s="289"/>
      <c r="Q103" s="289"/>
      <c r="R103" s="289"/>
      <c r="S103" s="289"/>
      <c r="T103" s="289"/>
      <c r="U103" s="289"/>
      <c r="V103" s="163">
        <f t="shared" ref="V103:V106" si="42">SUM(X103:AA103)</f>
        <v>0</v>
      </c>
      <c r="W103" s="164" t="str">
        <f t="shared" si="41"/>
        <v/>
      </c>
      <c r="X103" s="163"/>
      <c r="Y103" s="163"/>
      <c r="Z103" s="163"/>
      <c r="AA103" s="163"/>
    </row>
    <row r="104" spans="1:27" ht="20.100000000000001" customHeight="1">
      <c r="A104" s="157">
        <v>200945</v>
      </c>
      <c r="B104" s="288" t="s">
        <v>231</v>
      </c>
      <c r="C104" s="157" t="s">
        <v>186</v>
      </c>
      <c r="D104" s="139">
        <v>10.199999999999999</v>
      </c>
      <c r="E104" s="139"/>
      <c r="F104" s="158"/>
      <c r="G104" s="159"/>
      <c r="H104" s="296">
        <f t="shared" si="35"/>
        <v>0</v>
      </c>
      <c r="I104" s="160"/>
      <c r="J104" s="161" t="str">
        <f t="array" ref="J104">IF(ISERROR(G104/I104),"",G104/I104)</f>
        <v/>
      </c>
      <c r="K104" s="162">
        <f t="array" ref="K104">IF(ISERROR(G104/L104),"",G104/L104)</f>
        <v>0</v>
      </c>
      <c r="L104" s="160">
        <v>6</v>
      </c>
      <c r="M104" s="140">
        <f t="shared" si="36"/>
        <v>0</v>
      </c>
      <c r="N104" s="161">
        <f t="shared" si="39"/>
        <v>0</v>
      </c>
      <c r="O104" s="289"/>
      <c r="P104" s="289"/>
      <c r="Q104" s="289"/>
      <c r="R104" s="289"/>
      <c r="S104" s="289"/>
      <c r="T104" s="289"/>
      <c r="U104" s="289"/>
      <c r="V104" s="163">
        <f t="shared" si="42"/>
        <v>0</v>
      </c>
      <c r="W104" s="164" t="str">
        <f t="shared" si="41"/>
        <v/>
      </c>
      <c r="X104" s="163"/>
      <c r="Y104" s="163"/>
      <c r="Z104" s="163"/>
      <c r="AA104" s="163"/>
    </row>
    <row r="105" spans="1:27" ht="20.100000000000001" customHeight="1">
      <c r="A105" s="157">
        <v>200946</v>
      </c>
      <c r="B105" s="288" t="s">
        <v>231</v>
      </c>
      <c r="C105" s="157" t="s">
        <v>230</v>
      </c>
      <c r="D105" s="139">
        <v>10.199999999999999</v>
      </c>
      <c r="E105" s="139"/>
      <c r="F105" s="158"/>
      <c r="G105" s="159"/>
      <c r="H105" s="296">
        <f t="shared" si="35"/>
        <v>0</v>
      </c>
      <c r="I105" s="160"/>
      <c r="J105" s="161" t="str">
        <f t="array" ref="J105">IF(ISERROR(G105/I105),"",G105/I105)</f>
        <v/>
      </c>
      <c r="K105" s="162">
        <f t="array" ref="K105">IF(ISERROR(G105/L105),"",G105/L105)</f>
        <v>0</v>
      </c>
      <c r="L105" s="160">
        <v>6</v>
      </c>
      <c r="M105" s="140">
        <f t="shared" si="36"/>
        <v>0</v>
      </c>
      <c r="N105" s="161">
        <f t="shared" si="39"/>
        <v>0</v>
      </c>
      <c r="O105" s="289"/>
      <c r="P105" s="289"/>
      <c r="Q105" s="289"/>
      <c r="R105" s="289"/>
      <c r="S105" s="289"/>
      <c r="T105" s="289"/>
      <c r="U105" s="289"/>
      <c r="V105" s="163">
        <f t="shared" si="42"/>
        <v>0</v>
      </c>
      <c r="W105" s="164" t="str">
        <f t="shared" si="41"/>
        <v/>
      </c>
      <c r="X105" s="163"/>
      <c r="Y105" s="163"/>
      <c r="Z105" s="163"/>
      <c r="AA105" s="163"/>
    </row>
    <row r="106" spans="1:27" ht="20.100000000000001" customHeight="1">
      <c r="A106" s="157">
        <v>200944</v>
      </c>
      <c r="B106" s="288" t="s">
        <v>231</v>
      </c>
      <c r="C106" s="157" t="s">
        <v>193</v>
      </c>
      <c r="D106" s="139">
        <v>10.199999999999999</v>
      </c>
      <c r="E106" s="139"/>
      <c r="F106" s="158"/>
      <c r="G106" s="159"/>
      <c r="H106" s="296">
        <f t="shared" si="35"/>
        <v>0</v>
      </c>
      <c r="I106" s="160"/>
      <c r="J106" s="161" t="str">
        <f t="array" ref="J106">IF(ISERROR(G106/I106),"",G106/I106)</f>
        <v/>
      </c>
      <c r="K106" s="162">
        <f t="array" ref="K106">IF(ISERROR(G106/L106),"",G106/L106)</f>
        <v>0</v>
      </c>
      <c r="L106" s="160">
        <v>6</v>
      </c>
      <c r="M106" s="140">
        <f t="shared" si="36"/>
        <v>0</v>
      </c>
      <c r="N106" s="161">
        <f t="shared" si="39"/>
        <v>0</v>
      </c>
      <c r="O106" s="289"/>
      <c r="P106" s="289"/>
      <c r="Q106" s="289"/>
      <c r="R106" s="289"/>
      <c r="S106" s="289"/>
      <c r="T106" s="289"/>
      <c r="U106" s="289"/>
      <c r="V106" s="163">
        <f t="shared" si="42"/>
        <v>0</v>
      </c>
      <c r="W106" s="164" t="str">
        <f t="shared" si="41"/>
        <v/>
      </c>
      <c r="X106" s="163"/>
      <c r="Y106" s="163"/>
      <c r="Z106" s="163"/>
      <c r="AA106" s="163"/>
    </row>
    <row r="107" spans="1:27" ht="20.100000000000001" customHeight="1">
      <c r="A107" s="157">
        <v>201372</v>
      </c>
      <c r="B107" s="288" t="s">
        <v>415</v>
      </c>
      <c r="C107" s="232" t="s">
        <v>417</v>
      </c>
      <c r="D107" s="139">
        <v>5</v>
      </c>
      <c r="E107" s="139"/>
      <c r="F107" s="158"/>
      <c r="G107" s="159"/>
      <c r="H107" s="296">
        <f t="shared" si="35"/>
        <v>0</v>
      </c>
      <c r="I107" s="160"/>
      <c r="J107" s="161"/>
      <c r="K107" s="162">
        <f t="array" ref="K107">IF(ISERROR(G107/L107),"",G107/L107)</f>
        <v>0</v>
      </c>
      <c r="L107" s="160">
        <v>5</v>
      </c>
      <c r="M107" s="140">
        <f t="shared" si="36"/>
        <v>0</v>
      </c>
      <c r="N107" s="161">
        <f t="shared" si="39"/>
        <v>0</v>
      </c>
      <c r="O107" s="289"/>
      <c r="P107" s="289"/>
      <c r="Q107" s="289"/>
      <c r="R107" s="289"/>
      <c r="S107" s="289"/>
      <c r="T107" s="289"/>
      <c r="U107" s="289"/>
      <c r="V107" s="163"/>
      <c r="W107" s="164"/>
      <c r="X107" s="163"/>
      <c r="Y107" s="163"/>
      <c r="Z107" s="163"/>
      <c r="AA107" s="163"/>
    </row>
    <row r="108" spans="1:27" ht="20.100000000000001" customHeight="1">
      <c r="A108" s="157">
        <v>201374</v>
      </c>
      <c r="B108" s="288" t="s">
        <v>415</v>
      </c>
      <c r="C108" s="232" t="s">
        <v>425</v>
      </c>
      <c r="D108" s="139">
        <v>5</v>
      </c>
      <c r="E108" s="139"/>
      <c r="F108" s="158"/>
      <c r="G108" s="159"/>
      <c r="H108" s="296">
        <f t="shared" si="35"/>
        <v>0</v>
      </c>
      <c r="I108" s="160"/>
      <c r="J108" s="161"/>
      <c r="K108" s="162">
        <f t="array" ref="K108">IF(ISERROR(G108/L108),"",G108/L108)</f>
        <v>0</v>
      </c>
      <c r="L108" s="160">
        <v>5</v>
      </c>
      <c r="M108" s="140">
        <f t="shared" si="36"/>
        <v>0</v>
      </c>
      <c r="N108" s="161">
        <f t="shared" si="39"/>
        <v>0</v>
      </c>
      <c r="O108" s="289"/>
      <c r="P108" s="289"/>
      <c r="Q108" s="289"/>
      <c r="R108" s="289"/>
      <c r="S108" s="289"/>
      <c r="T108" s="289"/>
      <c r="U108" s="289"/>
      <c r="V108" s="163"/>
      <c r="W108" s="164"/>
      <c r="X108" s="163"/>
      <c r="Y108" s="163"/>
      <c r="Z108" s="163"/>
      <c r="AA108" s="163"/>
    </row>
    <row r="109" spans="1:27" ht="20.100000000000001" customHeight="1">
      <c r="A109" s="157">
        <v>201373</v>
      </c>
      <c r="B109" s="288" t="s">
        <v>427</v>
      </c>
      <c r="C109" s="232" t="s">
        <v>428</v>
      </c>
      <c r="D109" s="139">
        <v>5</v>
      </c>
      <c r="E109" s="139"/>
      <c r="F109" s="158"/>
      <c r="G109" s="159"/>
      <c r="H109" s="296">
        <f t="shared" si="35"/>
        <v>0</v>
      </c>
      <c r="I109" s="160"/>
      <c r="J109" s="161"/>
      <c r="K109" s="162">
        <f t="array" ref="K109">IF(ISERROR(G109/L109),"",G109/L109)</f>
        <v>0</v>
      </c>
      <c r="L109" s="160">
        <v>5</v>
      </c>
      <c r="M109" s="140">
        <f t="shared" si="36"/>
        <v>0</v>
      </c>
      <c r="N109" s="161">
        <f t="shared" si="39"/>
        <v>0</v>
      </c>
      <c r="O109" s="289"/>
      <c r="P109" s="289"/>
      <c r="Q109" s="289"/>
      <c r="R109" s="289"/>
      <c r="S109" s="289"/>
      <c r="T109" s="289"/>
      <c r="U109" s="289"/>
      <c r="V109" s="163"/>
      <c r="W109" s="164"/>
      <c r="X109" s="163"/>
      <c r="Y109" s="163"/>
      <c r="Z109" s="163"/>
      <c r="AA109" s="163"/>
    </row>
    <row r="110" spans="1:27" ht="20.100000000000001" customHeight="1">
      <c r="A110" s="157">
        <v>201066</v>
      </c>
      <c r="B110" s="288" t="s">
        <v>361</v>
      </c>
      <c r="C110" s="232" t="s">
        <v>392</v>
      </c>
      <c r="D110" s="139">
        <v>5</v>
      </c>
      <c r="E110" s="139"/>
      <c r="F110" s="158"/>
      <c r="G110" s="159"/>
      <c r="H110" s="296">
        <f t="shared" si="35"/>
        <v>0</v>
      </c>
      <c r="I110" s="160"/>
      <c r="J110" s="161"/>
      <c r="K110" s="162">
        <f t="array" ref="K110">IF(ISERROR(G110/L110),"",G110/L110)</f>
        <v>0</v>
      </c>
      <c r="L110" s="160">
        <v>5</v>
      </c>
      <c r="M110" s="140">
        <f t="shared" si="36"/>
        <v>0</v>
      </c>
      <c r="N110" s="161">
        <f t="shared" si="39"/>
        <v>0</v>
      </c>
      <c r="O110" s="289"/>
      <c r="P110" s="289"/>
      <c r="Q110" s="289"/>
      <c r="R110" s="289"/>
      <c r="S110" s="289"/>
      <c r="T110" s="289"/>
      <c r="U110" s="289"/>
      <c r="V110" s="163"/>
      <c r="W110" s="164"/>
      <c r="X110" s="163"/>
      <c r="Y110" s="163"/>
      <c r="Z110" s="163"/>
      <c r="AA110" s="163"/>
    </row>
    <row r="111" spans="1:27" ht="20.100000000000001" customHeight="1">
      <c r="A111" s="157">
        <v>201064</v>
      </c>
      <c r="B111" s="288" t="s">
        <v>363</v>
      </c>
      <c r="C111" s="157" t="s">
        <v>365</v>
      </c>
      <c r="D111" s="139">
        <v>5</v>
      </c>
      <c r="E111" s="139"/>
      <c r="F111" s="158"/>
      <c r="G111" s="159"/>
      <c r="H111" s="296">
        <f t="shared" si="35"/>
        <v>0</v>
      </c>
      <c r="I111" s="160"/>
      <c r="J111" s="161"/>
      <c r="K111" s="162">
        <f t="array" ref="K111">IF(ISERROR(G111/L111),"",G111/L111)</f>
        <v>0</v>
      </c>
      <c r="L111" s="160">
        <v>5</v>
      </c>
      <c r="M111" s="140">
        <f t="shared" si="36"/>
        <v>0</v>
      </c>
      <c r="N111" s="161">
        <f t="shared" si="39"/>
        <v>0</v>
      </c>
      <c r="O111" s="289"/>
      <c r="P111" s="289"/>
      <c r="Q111" s="289"/>
      <c r="R111" s="289"/>
      <c r="S111" s="289"/>
      <c r="T111" s="289"/>
      <c r="U111" s="289"/>
      <c r="V111" s="163"/>
      <c r="W111" s="164"/>
      <c r="X111" s="163"/>
      <c r="Y111" s="163"/>
      <c r="Z111" s="163"/>
      <c r="AA111" s="163"/>
    </row>
    <row r="112" spans="1:27" ht="20.100000000000001" customHeight="1">
      <c r="A112" s="157">
        <v>201065</v>
      </c>
      <c r="B112" s="288" t="s">
        <v>363</v>
      </c>
      <c r="C112" s="157" t="s">
        <v>367</v>
      </c>
      <c r="D112" s="139">
        <v>5</v>
      </c>
      <c r="E112" s="139"/>
      <c r="F112" s="158"/>
      <c r="G112" s="159"/>
      <c r="H112" s="296">
        <f t="shared" si="35"/>
        <v>0</v>
      </c>
      <c r="I112" s="160"/>
      <c r="J112" s="161"/>
      <c r="K112" s="162">
        <f t="array" ref="K112">IF(ISERROR(G112/L112),"",G112/L112)</f>
        <v>0</v>
      </c>
      <c r="L112" s="160">
        <v>5</v>
      </c>
      <c r="M112" s="140">
        <f t="shared" si="36"/>
        <v>0</v>
      </c>
      <c r="N112" s="161">
        <f t="shared" si="39"/>
        <v>0</v>
      </c>
      <c r="O112" s="289"/>
      <c r="P112" s="289"/>
      <c r="Q112" s="289"/>
      <c r="R112" s="289"/>
      <c r="S112" s="289"/>
      <c r="T112" s="289"/>
      <c r="U112" s="289"/>
      <c r="V112" s="163"/>
      <c r="W112" s="164"/>
      <c r="X112" s="163"/>
      <c r="Y112" s="163"/>
      <c r="Z112" s="163"/>
      <c r="AA112" s="163"/>
    </row>
    <row r="113" spans="1:27" ht="20.100000000000001" customHeight="1">
      <c r="A113" s="186">
        <v>200088</v>
      </c>
      <c r="B113" s="187" t="s">
        <v>232</v>
      </c>
      <c r="C113" s="157" t="s">
        <v>194</v>
      </c>
      <c r="D113" s="139">
        <v>5.0599999999999996</v>
      </c>
      <c r="E113" s="139"/>
      <c r="F113" s="158"/>
      <c r="G113" s="159"/>
      <c r="H113" s="296">
        <f t="shared" si="35"/>
        <v>0</v>
      </c>
      <c r="I113" s="160"/>
      <c r="J113" s="161" t="str">
        <f t="array" ref="J113">IF(ISERROR(G113/I113),"",G113/I113)</f>
        <v/>
      </c>
      <c r="K113" s="162">
        <f t="array" ref="K113">IF(ISERROR(G113/L113),"",G113/L113)</f>
        <v>0</v>
      </c>
      <c r="L113" s="160">
        <v>15.5</v>
      </c>
      <c r="M113" s="140">
        <f t="shared" si="36"/>
        <v>0</v>
      </c>
      <c r="N113" s="161">
        <f t="shared" si="39"/>
        <v>0</v>
      </c>
      <c r="O113" s="289"/>
      <c r="P113" s="289"/>
      <c r="Q113" s="289"/>
      <c r="R113" s="289"/>
      <c r="S113" s="289"/>
      <c r="T113" s="289"/>
      <c r="U113" s="289"/>
      <c r="V113" s="163">
        <f t="shared" ref="V113:V114" si="43">SUM(X113:AA113)</f>
        <v>0</v>
      </c>
      <c r="W113" s="164" t="str">
        <f t="shared" ref="W113:W114" si="44">IF(ISERROR(V113/G113),"",V113/G113)</f>
        <v/>
      </c>
      <c r="X113" s="163"/>
      <c r="Y113" s="163"/>
      <c r="Z113" s="163"/>
      <c r="AA113" s="163"/>
    </row>
    <row r="114" spans="1:27" ht="20.100000000000001" customHeight="1">
      <c r="A114" s="186">
        <v>200089</v>
      </c>
      <c r="B114" s="187" t="s">
        <v>232</v>
      </c>
      <c r="C114" s="157" t="s">
        <v>210</v>
      </c>
      <c r="D114" s="139">
        <v>5.0599999999999996</v>
      </c>
      <c r="E114" s="139"/>
      <c r="F114" s="158"/>
      <c r="G114" s="159"/>
      <c r="H114" s="296">
        <f t="shared" si="35"/>
        <v>0</v>
      </c>
      <c r="I114" s="160"/>
      <c r="J114" s="161" t="str">
        <f t="array" ref="J114">IF(ISERROR(G114/I114),"",G114/I114)</f>
        <v/>
      </c>
      <c r="K114" s="162">
        <f t="array" ref="K114">IF(ISERROR(G114/L114),"",G114/L114)</f>
        <v>0</v>
      </c>
      <c r="L114" s="160">
        <v>15.5</v>
      </c>
      <c r="M114" s="140">
        <f t="shared" si="36"/>
        <v>0</v>
      </c>
      <c r="N114" s="161">
        <f t="shared" si="39"/>
        <v>0</v>
      </c>
      <c r="O114" s="289"/>
      <c r="P114" s="289"/>
      <c r="Q114" s="289"/>
      <c r="R114" s="289"/>
      <c r="S114" s="289"/>
      <c r="T114" s="289"/>
      <c r="U114" s="289"/>
      <c r="V114" s="163">
        <f t="shared" si="43"/>
        <v>0</v>
      </c>
      <c r="W114" s="164" t="str">
        <f t="shared" si="44"/>
        <v/>
      </c>
      <c r="X114" s="163"/>
      <c r="Y114" s="163"/>
      <c r="Z114" s="163"/>
      <c r="AA114" s="163"/>
    </row>
    <row r="115" spans="1:27" ht="20.100000000000001" customHeight="1">
      <c r="A115" s="186">
        <v>201383</v>
      </c>
      <c r="B115" s="187" t="s">
        <v>446</v>
      </c>
      <c r="C115" s="232" t="s">
        <v>447</v>
      </c>
      <c r="D115" s="139">
        <v>5</v>
      </c>
      <c r="E115" s="139"/>
      <c r="F115" s="158"/>
      <c r="G115" s="159"/>
      <c r="H115" s="296">
        <f t="shared" si="35"/>
        <v>0</v>
      </c>
      <c r="I115" s="160"/>
      <c r="J115" s="161"/>
      <c r="K115" s="162">
        <f t="array" ref="K115">IF(ISERROR(G115/L115),"",G115/L115)</f>
        <v>0</v>
      </c>
      <c r="L115" s="160">
        <v>24</v>
      </c>
      <c r="M115" s="140"/>
      <c r="N115" s="161"/>
      <c r="O115" s="289"/>
      <c r="P115" s="289"/>
      <c r="Q115" s="289"/>
      <c r="R115" s="289"/>
      <c r="S115" s="289"/>
      <c r="T115" s="289"/>
      <c r="U115" s="289"/>
      <c r="V115" s="163"/>
      <c r="W115" s="164"/>
      <c r="X115" s="163"/>
      <c r="Y115" s="163"/>
      <c r="Z115" s="163"/>
      <c r="AA115" s="163"/>
    </row>
    <row r="116" spans="1:27" ht="20.100000000000001" customHeight="1">
      <c r="A116" s="186">
        <v>201384</v>
      </c>
      <c r="B116" s="187" t="s">
        <v>446</v>
      </c>
      <c r="C116" s="232" t="s">
        <v>60</v>
      </c>
      <c r="D116" s="139">
        <v>5</v>
      </c>
      <c r="E116" s="139"/>
      <c r="F116" s="158"/>
      <c r="G116" s="159"/>
      <c r="H116" s="296">
        <f t="shared" si="35"/>
        <v>0</v>
      </c>
      <c r="I116" s="160"/>
      <c r="J116" s="161"/>
      <c r="K116" s="162">
        <f t="array" ref="K116">IF(ISERROR(G116/L116),"",G116/L116)</f>
        <v>0</v>
      </c>
      <c r="L116" s="160">
        <v>24</v>
      </c>
      <c r="M116" s="140"/>
      <c r="N116" s="161"/>
      <c r="O116" s="289"/>
      <c r="P116" s="289"/>
      <c r="Q116" s="289"/>
      <c r="R116" s="289"/>
      <c r="S116" s="289"/>
      <c r="T116" s="289"/>
      <c r="U116" s="289"/>
      <c r="V116" s="163"/>
      <c r="W116" s="164"/>
      <c r="X116" s="163"/>
      <c r="Y116" s="163"/>
      <c r="Z116" s="163"/>
      <c r="AA116" s="163"/>
    </row>
    <row r="117" spans="1:27" ht="20.100000000000001" customHeight="1">
      <c r="A117" s="186">
        <v>201385</v>
      </c>
      <c r="B117" s="187" t="s">
        <v>446</v>
      </c>
      <c r="C117" s="232" t="s">
        <v>449</v>
      </c>
      <c r="D117" s="139">
        <v>5</v>
      </c>
      <c r="E117" s="139"/>
      <c r="F117" s="158"/>
      <c r="G117" s="159"/>
      <c r="H117" s="296">
        <f t="shared" si="35"/>
        <v>0</v>
      </c>
      <c r="I117" s="160"/>
      <c r="J117" s="161"/>
      <c r="K117" s="162">
        <f t="array" ref="K117">IF(ISERROR(G117/L117),"",G117/L117)</f>
        <v>0</v>
      </c>
      <c r="L117" s="160">
        <v>24</v>
      </c>
      <c r="M117" s="140"/>
      <c r="N117" s="161"/>
      <c r="O117" s="289"/>
      <c r="P117" s="289"/>
      <c r="Q117" s="289"/>
      <c r="R117" s="289"/>
      <c r="S117" s="289"/>
      <c r="T117" s="289"/>
      <c r="U117" s="289"/>
      <c r="V117" s="163"/>
      <c r="W117" s="164"/>
      <c r="X117" s="163"/>
      <c r="Y117" s="163"/>
      <c r="Z117" s="163"/>
      <c r="AA117" s="163"/>
    </row>
    <row r="118" spans="1:27" ht="20.100000000000001" customHeight="1">
      <c r="A118" s="186">
        <v>200121</v>
      </c>
      <c r="B118" s="187" t="s">
        <v>233</v>
      </c>
      <c r="C118" s="157" t="s">
        <v>211</v>
      </c>
      <c r="D118" s="139">
        <v>5.07</v>
      </c>
      <c r="E118" s="139"/>
      <c r="F118" s="158"/>
      <c r="G118" s="159"/>
      <c r="H118" s="296">
        <f t="shared" si="35"/>
        <v>0</v>
      </c>
      <c r="I118" s="160"/>
      <c r="J118" s="161" t="str">
        <f t="array" ref="J118">IF(ISERROR(G118/I118),"",G118/I118)</f>
        <v/>
      </c>
      <c r="K118" s="162">
        <f t="array" ref="K118">IF(ISERROR(G118/L118),"",G118/L118)</f>
        <v>0</v>
      </c>
      <c r="L118" s="160">
        <v>9</v>
      </c>
      <c r="M118" s="140">
        <f t="shared" ref="M118:M120" si="45">IF(ISERROR(I118-K118),"",I118-K118)</f>
        <v>0</v>
      </c>
      <c r="N118" s="161">
        <f t="shared" ref="N118:N120" si="46">SUM(O118:U118)</f>
        <v>0</v>
      </c>
      <c r="O118" s="289"/>
      <c r="P118" s="289"/>
      <c r="Q118" s="289"/>
      <c r="R118" s="289"/>
      <c r="S118" s="289"/>
      <c r="T118" s="289"/>
      <c r="U118" s="289"/>
      <c r="V118" s="163">
        <f t="shared" ref="V118:V120" si="47">SUM(X118:AA118)</f>
        <v>0</v>
      </c>
      <c r="W118" s="164" t="str">
        <f t="shared" ref="W118:W134" si="48">IF(ISERROR(V118/G118),"",V118/G118)</f>
        <v/>
      </c>
      <c r="X118" s="163"/>
      <c r="Y118" s="163"/>
      <c r="Z118" s="163"/>
      <c r="AA118" s="163"/>
    </row>
    <row r="119" spans="1:27" ht="20.100000000000001" customHeight="1">
      <c r="A119" s="186">
        <v>200164</v>
      </c>
      <c r="B119" s="187" t="s">
        <v>233</v>
      </c>
      <c r="C119" s="157" t="s">
        <v>186</v>
      </c>
      <c r="D119" s="139">
        <v>5.07</v>
      </c>
      <c r="E119" s="139"/>
      <c r="F119" s="158"/>
      <c r="G119" s="159"/>
      <c r="H119" s="296">
        <f t="shared" si="35"/>
        <v>0</v>
      </c>
      <c r="I119" s="160"/>
      <c r="J119" s="161" t="str">
        <f t="array" ref="J119">IF(ISERROR(G119/I119),"",G119/I119)</f>
        <v/>
      </c>
      <c r="K119" s="162">
        <f t="array" ref="K119">IF(ISERROR(G119/L119),"",G119/L119)</f>
        <v>0</v>
      </c>
      <c r="L119" s="160">
        <v>9</v>
      </c>
      <c r="M119" s="140">
        <f t="shared" si="45"/>
        <v>0</v>
      </c>
      <c r="N119" s="161">
        <f t="shared" si="46"/>
        <v>0</v>
      </c>
      <c r="O119" s="289"/>
      <c r="P119" s="289"/>
      <c r="Q119" s="289"/>
      <c r="R119" s="289"/>
      <c r="S119" s="289"/>
      <c r="T119" s="289"/>
      <c r="U119" s="289"/>
      <c r="V119" s="163">
        <f t="shared" si="47"/>
        <v>0</v>
      </c>
      <c r="W119" s="164" t="str">
        <f t="shared" si="48"/>
        <v/>
      </c>
      <c r="X119" s="163"/>
      <c r="Y119" s="163"/>
      <c r="Z119" s="163"/>
      <c r="AA119" s="163"/>
    </row>
    <row r="120" spans="1:27" ht="20.100000000000001" customHeight="1">
      <c r="A120" s="186">
        <v>200165</v>
      </c>
      <c r="B120" s="187" t="s">
        <v>233</v>
      </c>
      <c r="C120" s="157" t="s">
        <v>193</v>
      </c>
      <c r="D120" s="139">
        <v>5.0599999999999996</v>
      </c>
      <c r="E120" s="139"/>
      <c r="F120" s="189"/>
      <c r="G120" s="159"/>
      <c r="H120" s="296">
        <f t="shared" si="35"/>
        <v>0</v>
      </c>
      <c r="I120" s="160"/>
      <c r="J120" s="161" t="str">
        <f t="array" ref="J120">IF(ISERROR(G120/I120),"",G120/I120)</f>
        <v/>
      </c>
      <c r="K120" s="296">
        <f t="array" ref="K120">IF(ISERROR(G120/L120),"",G120/L120)</f>
        <v>0</v>
      </c>
      <c r="L120" s="160">
        <v>9</v>
      </c>
      <c r="M120" s="140">
        <f t="shared" si="45"/>
        <v>0</v>
      </c>
      <c r="N120" s="161">
        <f t="shared" si="46"/>
        <v>0</v>
      </c>
      <c r="O120" s="289"/>
      <c r="P120" s="289"/>
      <c r="Q120" s="289"/>
      <c r="R120" s="289"/>
      <c r="S120" s="289"/>
      <c r="T120" s="289"/>
      <c r="U120" s="289"/>
      <c r="V120" s="163">
        <f t="shared" si="47"/>
        <v>0</v>
      </c>
      <c r="W120" s="164" t="str">
        <f t="shared" si="48"/>
        <v/>
      </c>
      <c r="X120" s="163"/>
      <c r="Y120" s="163"/>
      <c r="Z120" s="163"/>
      <c r="AA120" s="163"/>
    </row>
    <row r="121" spans="1:27" ht="20.100000000000001" customHeight="1">
      <c r="A121" s="465" t="s">
        <v>234</v>
      </c>
      <c r="B121" s="466"/>
      <c r="C121" s="294" t="s">
        <v>209</v>
      </c>
      <c r="D121" s="177"/>
      <c r="E121" s="177"/>
      <c r="F121" s="178"/>
      <c r="G121" s="179">
        <f>SUM(G87:G120)</f>
        <v>0</v>
      </c>
      <c r="H121" s="180">
        <f>SUM(H87:H120)</f>
        <v>0</v>
      </c>
      <c r="I121" s="180">
        <f>SUM(I87:I120)</f>
        <v>0</v>
      </c>
      <c r="J121" s="161" t="str">
        <f t="array" ref="J121">IF(ISERROR(G121/I121),"",G121/I121)</f>
        <v/>
      </c>
      <c r="K121" s="180">
        <f>SUM(K87:K120)</f>
        <v>0</v>
      </c>
      <c r="L121" s="181"/>
      <c r="M121" s="185">
        <f t="shared" ref="M121:V121" si="49">SUM(M87:M120)</f>
        <v>0</v>
      </c>
      <c r="N121" s="180">
        <f t="shared" si="49"/>
        <v>0</v>
      </c>
      <c r="O121" s="182">
        <f t="shared" si="49"/>
        <v>0</v>
      </c>
      <c r="P121" s="182">
        <f t="shared" si="49"/>
        <v>0</v>
      </c>
      <c r="Q121" s="182">
        <f t="shared" si="49"/>
        <v>0</v>
      </c>
      <c r="R121" s="182">
        <f t="shared" si="49"/>
        <v>0</v>
      </c>
      <c r="S121" s="182">
        <f t="shared" si="49"/>
        <v>0</v>
      </c>
      <c r="T121" s="182">
        <f t="shared" si="49"/>
        <v>0</v>
      </c>
      <c r="U121" s="182">
        <f t="shared" si="49"/>
        <v>0</v>
      </c>
      <c r="V121" s="183">
        <f t="shared" si="49"/>
        <v>0</v>
      </c>
      <c r="W121" s="164" t="str">
        <f t="shared" si="48"/>
        <v/>
      </c>
      <c r="X121" s="183">
        <f>SUM(X87:X120)</f>
        <v>0</v>
      </c>
      <c r="Y121" s="183">
        <f>SUM(Y87:Y120)</f>
        <v>0</v>
      </c>
      <c r="Z121" s="183">
        <f>SUM(Z87:Z120)</f>
        <v>0</v>
      </c>
      <c r="AA121" s="183">
        <f>SUM(AA87:AA120)</f>
        <v>0</v>
      </c>
    </row>
    <row r="122" spans="1:27" ht="20.100000000000001" customHeight="1">
      <c r="A122" s="157">
        <v>200036</v>
      </c>
      <c r="B122" s="166" t="s">
        <v>235</v>
      </c>
      <c r="C122" s="157" t="s">
        <v>236</v>
      </c>
      <c r="D122" s="139">
        <v>5.03</v>
      </c>
      <c r="E122" s="139"/>
      <c r="F122" s="158"/>
      <c r="G122" s="159"/>
      <c r="H122" s="296">
        <f t="shared" ref="H122:H134" si="50">D122*G122</f>
        <v>0</v>
      </c>
      <c r="I122" s="160"/>
      <c r="J122" s="161" t="str">
        <f t="array" ref="J122">IF(ISERROR(G122/I122),"",G122/I122)</f>
        <v/>
      </c>
      <c r="K122" s="162">
        <f t="array" ref="K122">IF(ISERROR(G122/L122),"",G122/L122)</f>
        <v>0</v>
      </c>
      <c r="L122" s="160">
        <v>25</v>
      </c>
      <c r="M122" s="140">
        <f t="shared" ref="M122:M134" si="51">IF(ISERROR(I122-K122),"",I122-K122)</f>
        <v>0</v>
      </c>
      <c r="N122" s="161">
        <f t="shared" ref="N122:N134" si="52">SUM(O122:U122)</f>
        <v>0</v>
      </c>
      <c r="O122" s="289"/>
      <c r="P122" s="289"/>
      <c r="Q122" s="289"/>
      <c r="R122" s="289"/>
      <c r="S122" s="289"/>
      <c r="T122" s="289"/>
      <c r="U122" s="289"/>
      <c r="V122" s="163">
        <f t="shared" ref="V122:V134" si="53">SUM(X122:AA122)</f>
        <v>0</v>
      </c>
      <c r="W122" s="164" t="str">
        <f t="shared" si="48"/>
        <v/>
      </c>
      <c r="X122" s="163"/>
      <c r="Y122" s="163"/>
      <c r="Z122" s="163"/>
      <c r="AA122" s="163"/>
    </row>
    <row r="123" spans="1:27" ht="20.100000000000001" customHeight="1">
      <c r="A123" s="157">
        <v>200037</v>
      </c>
      <c r="B123" s="166" t="s">
        <v>235</v>
      </c>
      <c r="C123" s="157" t="s">
        <v>211</v>
      </c>
      <c r="D123" s="139">
        <v>5.03</v>
      </c>
      <c r="E123" s="139"/>
      <c r="F123" s="158"/>
      <c r="G123" s="159"/>
      <c r="H123" s="296">
        <f t="shared" si="50"/>
        <v>0</v>
      </c>
      <c r="I123" s="160"/>
      <c r="J123" s="161" t="str">
        <f t="array" ref="J123">IF(ISERROR(G123/I123),"",G123/I123)</f>
        <v/>
      </c>
      <c r="K123" s="162">
        <f t="array" ref="K123">IF(ISERROR(G123/L123),"",G123/L123)</f>
        <v>0</v>
      </c>
      <c r="L123" s="160">
        <v>25</v>
      </c>
      <c r="M123" s="140">
        <f t="shared" si="51"/>
        <v>0</v>
      </c>
      <c r="N123" s="161">
        <f t="shared" si="52"/>
        <v>0</v>
      </c>
      <c r="O123" s="289"/>
      <c r="P123" s="289"/>
      <c r="Q123" s="289"/>
      <c r="R123" s="289"/>
      <c r="S123" s="289"/>
      <c r="T123" s="289"/>
      <c r="U123" s="289"/>
      <c r="V123" s="163">
        <f t="shared" si="53"/>
        <v>0</v>
      </c>
      <c r="W123" s="164" t="str">
        <f t="shared" si="48"/>
        <v/>
      </c>
      <c r="X123" s="163"/>
      <c r="Y123" s="163"/>
      <c r="Z123" s="163"/>
      <c r="AA123" s="163"/>
    </row>
    <row r="124" spans="1:27" ht="20.100000000000001" customHeight="1">
      <c r="A124" s="165">
        <v>200074</v>
      </c>
      <c r="B124" s="166" t="s">
        <v>191</v>
      </c>
      <c r="C124" s="157" t="s">
        <v>201</v>
      </c>
      <c r="D124" s="139">
        <v>5.04</v>
      </c>
      <c r="E124" s="139"/>
      <c r="F124" s="158"/>
      <c r="G124" s="159"/>
      <c r="H124" s="296">
        <f t="shared" si="50"/>
        <v>0</v>
      </c>
      <c r="I124" s="160"/>
      <c r="J124" s="161" t="str">
        <f t="array" ref="J124">IF(ISERROR(G124/I124),"",G124/I124)</f>
        <v/>
      </c>
      <c r="K124" s="162">
        <f t="array" ref="K124">IF(ISERROR(G124/L124),"",G124/L124)</f>
        <v>0</v>
      </c>
      <c r="L124" s="160">
        <v>20</v>
      </c>
      <c r="M124" s="140">
        <f t="shared" si="51"/>
        <v>0</v>
      </c>
      <c r="N124" s="161">
        <f t="shared" si="52"/>
        <v>0</v>
      </c>
      <c r="O124" s="289"/>
      <c r="P124" s="289"/>
      <c r="Q124" s="289"/>
      <c r="R124" s="289"/>
      <c r="S124" s="289"/>
      <c r="T124" s="289"/>
      <c r="U124" s="289"/>
      <c r="V124" s="163">
        <f t="shared" si="53"/>
        <v>0</v>
      </c>
      <c r="W124" s="164" t="str">
        <f t="shared" si="48"/>
        <v/>
      </c>
      <c r="X124" s="163"/>
      <c r="Y124" s="163"/>
      <c r="Z124" s="163"/>
      <c r="AA124" s="163"/>
    </row>
    <row r="125" spans="1:27" ht="20.100000000000001" customHeight="1">
      <c r="A125" s="172">
        <v>200904</v>
      </c>
      <c r="B125" s="174" t="s">
        <v>237</v>
      </c>
      <c r="C125" s="157" t="s">
        <v>219</v>
      </c>
      <c r="D125" s="139">
        <v>5.03</v>
      </c>
      <c r="E125" s="139"/>
      <c r="F125" s="158"/>
      <c r="G125" s="159"/>
      <c r="H125" s="296">
        <f t="shared" si="50"/>
        <v>0</v>
      </c>
      <c r="I125" s="160"/>
      <c r="J125" s="161" t="str">
        <f t="array" ref="J125">IF(ISERROR(G125/I125),"",G125/I125)</f>
        <v/>
      </c>
      <c r="K125" s="162">
        <f t="array" ref="K125">IF(ISERROR(G125/L125),"",G125/L125)</f>
        <v>0</v>
      </c>
      <c r="L125" s="160">
        <v>4</v>
      </c>
      <c r="M125" s="140">
        <f t="shared" si="51"/>
        <v>0</v>
      </c>
      <c r="N125" s="161">
        <f t="shared" si="52"/>
        <v>0</v>
      </c>
      <c r="O125" s="289"/>
      <c r="P125" s="289"/>
      <c r="Q125" s="289"/>
      <c r="R125" s="289"/>
      <c r="S125" s="289"/>
      <c r="T125" s="289"/>
      <c r="U125" s="289"/>
      <c r="V125" s="163">
        <f t="shared" si="53"/>
        <v>0</v>
      </c>
      <c r="W125" s="164" t="str">
        <f t="shared" si="48"/>
        <v/>
      </c>
      <c r="X125" s="163"/>
      <c r="Y125" s="163"/>
      <c r="Z125" s="163"/>
      <c r="AA125" s="163"/>
    </row>
    <row r="126" spans="1:27" ht="20.100000000000001" customHeight="1">
      <c r="A126" s="172">
        <v>200905</v>
      </c>
      <c r="B126" s="174" t="s">
        <v>237</v>
      </c>
      <c r="C126" s="293" t="s">
        <v>210</v>
      </c>
      <c r="D126" s="139">
        <v>5.03</v>
      </c>
      <c r="E126" s="139"/>
      <c r="F126" s="158"/>
      <c r="G126" s="159"/>
      <c r="H126" s="296">
        <f t="shared" si="50"/>
        <v>0</v>
      </c>
      <c r="I126" s="160"/>
      <c r="J126" s="161" t="str">
        <f t="array" ref="J126">IF(ISERROR(G126/I126),"",G126/I126)</f>
        <v/>
      </c>
      <c r="K126" s="162">
        <f t="array" ref="K126">IF(ISERROR(G126/L126),"",G126/L126)</f>
        <v>0</v>
      </c>
      <c r="L126" s="160">
        <v>4</v>
      </c>
      <c r="M126" s="140">
        <f t="shared" si="51"/>
        <v>0</v>
      </c>
      <c r="N126" s="161">
        <f t="shared" si="52"/>
        <v>0</v>
      </c>
      <c r="O126" s="289"/>
      <c r="P126" s="289"/>
      <c r="Q126" s="289"/>
      <c r="R126" s="289"/>
      <c r="S126" s="289"/>
      <c r="T126" s="289"/>
      <c r="U126" s="289"/>
      <c r="V126" s="163">
        <f t="shared" si="53"/>
        <v>0</v>
      </c>
      <c r="W126" s="164" t="str">
        <f t="shared" si="48"/>
        <v/>
      </c>
      <c r="X126" s="163"/>
      <c r="Y126" s="163"/>
      <c r="Z126" s="163"/>
      <c r="AA126" s="163"/>
    </row>
    <row r="127" spans="1:27" ht="20.100000000000001" customHeight="1">
      <c r="A127" s="172">
        <v>200906</v>
      </c>
      <c r="B127" s="174" t="s">
        <v>237</v>
      </c>
      <c r="C127" s="157" t="s">
        <v>206</v>
      </c>
      <c r="D127" s="139">
        <v>5.03</v>
      </c>
      <c r="E127" s="139"/>
      <c r="F127" s="158"/>
      <c r="G127" s="159"/>
      <c r="H127" s="296">
        <f t="shared" si="50"/>
        <v>0</v>
      </c>
      <c r="I127" s="160"/>
      <c r="J127" s="161" t="str">
        <f t="array" ref="J127">IF(ISERROR(G127/I127),"",G127/I127)</f>
        <v/>
      </c>
      <c r="K127" s="162">
        <f t="array" ref="K127">IF(ISERROR(G127/L127),"",G127/L127)</f>
        <v>0</v>
      </c>
      <c r="L127" s="160">
        <v>4</v>
      </c>
      <c r="M127" s="140">
        <f t="shared" si="51"/>
        <v>0</v>
      </c>
      <c r="N127" s="161">
        <f t="shared" si="52"/>
        <v>0</v>
      </c>
      <c r="O127" s="289"/>
      <c r="P127" s="289"/>
      <c r="Q127" s="289"/>
      <c r="R127" s="289"/>
      <c r="S127" s="289"/>
      <c r="T127" s="289"/>
      <c r="U127" s="289"/>
      <c r="V127" s="163">
        <f t="shared" si="53"/>
        <v>0</v>
      </c>
      <c r="W127" s="164" t="str">
        <f t="shared" si="48"/>
        <v/>
      </c>
      <c r="X127" s="163"/>
      <c r="Y127" s="163"/>
      <c r="Z127" s="163"/>
      <c r="AA127" s="163"/>
    </row>
    <row r="128" spans="1:27" ht="20.100000000000001" customHeight="1">
      <c r="A128" s="172">
        <v>200907</v>
      </c>
      <c r="B128" s="174" t="s">
        <v>237</v>
      </c>
      <c r="C128" s="157" t="s">
        <v>193</v>
      </c>
      <c r="D128" s="139">
        <v>5.03</v>
      </c>
      <c r="E128" s="139"/>
      <c r="F128" s="158"/>
      <c r="G128" s="159"/>
      <c r="H128" s="296">
        <f t="shared" si="50"/>
        <v>0</v>
      </c>
      <c r="I128" s="160"/>
      <c r="J128" s="161" t="str">
        <f t="array" ref="J128">IF(ISERROR(G128/I128),"",G128/I128)</f>
        <v/>
      </c>
      <c r="K128" s="162">
        <f t="array" ref="K128">IF(ISERROR(G128/L128),"",G128/L128)</f>
        <v>0</v>
      </c>
      <c r="L128" s="160">
        <v>4</v>
      </c>
      <c r="M128" s="140">
        <f t="shared" si="51"/>
        <v>0</v>
      </c>
      <c r="N128" s="161">
        <f t="shared" si="52"/>
        <v>0</v>
      </c>
      <c r="O128" s="289"/>
      <c r="P128" s="289"/>
      <c r="Q128" s="289"/>
      <c r="R128" s="289"/>
      <c r="S128" s="289"/>
      <c r="T128" s="289"/>
      <c r="U128" s="289"/>
      <c r="V128" s="163">
        <f t="shared" si="53"/>
        <v>0</v>
      </c>
      <c r="W128" s="164" t="str">
        <f t="shared" si="48"/>
        <v/>
      </c>
      <c r="X128" s="163"/>
      <c r="Y128" s="163"/>
      <c r="Z128" s="163"/>
      <c r="AA128" s="163"/>
    </row>
    <row r="129" spans="1:27" ht="20.100000000000001" customHeight="1">
      <c r="A129" s="172">
        <v>200908</v>
      </c>
      <c r="B129" s="174" t="s">
        <v>237</v>
      </c>
      <c r="C129" s="293" t="s">
        <v>238</v>
      </c>
      <c r="D129" s="139">
        <v>5.03</v>
      </c>
      <c r="E129" s="139"/>
      <c r="F129" s="158"/>
      <c r="G129" s="159"/>
      <c r="H129" s="296">
        <f t="shared" si="50"/>
        <v>0</v>
      </c>
      <c r="I129" s="160"/>
      <c r="J129" s="161" t="str">
        <f t="array" ref="J129">IF(ISERROR(G129/I129),"",G129/I129)</f>
        <v/>
      </c>
      <c r="K129" s="162">
        <f t="array" ref="K129">IF(ISERROR(G129/L129),"",G129/L129)</f>
        <v>0</v>
      </c>
      <c r="L129" s="160">
        <v>4</v>
      </c>
      <c r="M129" s="140">
        <f t="shared" si="51"/>
        <v>0</v>
      </c>
      <c r="N129" s="161">
        <f t="shared" si="52"/>
        <v>0</v>
      </c>
      <c r="O129" s="289"/>
      <c r="P129" s="289"/>
      <c r="Q129" s="289"/>
      <c r="R129" s="289"/>
      <c r="S129" s="289"/>
      <c r="T129" s="289"/>
      <c r="U129" s="289"/>
      <c r="V129" s="163">
        <f t="shared" si="53"/>
        <v>0</v>
      </c>
      <c r="W129" s="164" t="str">
        <f t="shared" si="48"/>
        <v/>
      </c>
      <c r="X129" s="163"/>
      <c r="Y129" s="163"/>
      <c r="Z129" s="163"/>
      <c r="AA129" s="163"/>
    </row>
    <row r="130" spans="1:27" ht="20.100000000000001" customHeight="1">
      <c r="A130" s="172">
        <v>200904</v>
      </c>
      <c r="B130" s="174" t="s">
        <v>239</v>
      </c>
      <c r="C130" s="293" t="s">
        <v>219</v>
      </c>
      <c r="D130" s="139">
        <v>5.03</v>
      </c>
      <c r="E130" s="139"/>
      <c r="F130" s="158"/>
      <c r="G130" s="159"/>
      <c r="H130" s="296">
        <f t="shared" si="50"/>
        <v>0</v>
      </c>
      <c r="I130" s="160"/>
      <c r="J130" s="161" t="str">
        <f t="array" ref="J130">IF(ISERROR(G130/I130),"",G130/I130)</f>
        <v/>
      </c>
      <c r="K130" s="162" t="str">
        <f t="array" ref="K130">IF(ISERROR(G130/L130),"",G130/L130)</f>
        <v/>
      </c>
      <c r="L130" s="160"/>
      <c r="M130" s="140" t="str">
        <f t="shared" si="51"/>
        <v/>
      </c>
      <c r="N130" s="161">
        <f t="shared" si="52"/>
        <v>0</v>
      </c>
      <c r="O130" s="289"/>
      <c r="P130" s="289"/>
      <c r="Q130" s="289"/>
      <c r="R130" s="289"/>
      <c r="S130" s="289"/>
      <c r="T130" s="289"/>
      <c r="U130" s="289"/>
      <c r="V130" s="163">
        <f t="shared" si="53"/>
        <v>0</v>
      </c>
      <c r="W130" s="164" t="str">
        <f t="shared" si="48"/>
        <v/>
      </c>
      <c r="X130" s="163"/>
      <c r="Y130" s="163"/>
      <c r="Z130" s="163"/>
      <c r="AA130" s="163"/>
    </row>
    <row r="131" spans="1:27" ht="20.100000000000001" customHeight="1">
      <c r="A131" s="172">
        <v>200905</v>
      </c>
      <c r="B131" s="174" t="s">
        <v>239</v>
      </c>
      <c r="C131" s="293" t="s">
        <v>210</v>
      </c>
      <c r="D131" s="139">
        <v>5.03</v>
      </c>
      <c r="E131" s="139"/>
      <c r="F131" s="158"/>
      <c r="G131" s="159"/>
      <c r="H131" s="296">
        <f t="shared" si="50"/>
        <v>0</v>
      </c>
      <c r="I131" s="160"/>
      <c r="J131" s="161" t="str">
        <f t="array" ref="J131">IF(ISERROR(G131/I131),"",G131/I131)</f>
        <v/>
      </c>
      <c r="K131" s="162" t="str">
        <f t="array" ref="K131">IF(ISERROR(G131/L131),"",G131/L131)</f>
        <v/>
      </c>
      <c r="L131" s="160"/>
      <c r="M131" s="140" t="str">
        <f t="shared" si="51"/>
        <v/>
      </c>
      <c r="N131" s="161">
        <f t="shared" si="52"/>
        <v>0</v>
      </c>
      <c r="O131" s="289"/>
      <c r="P131" s="289"/>
      <c r="Q131" s="289"/>
      <c r="R131" s="289"/>
      <c r="S131" s="289"/>
      <c r="T131" s="289"/>
      <c r="U131" s="289"/>
      <c r="V131" s="163">
        <f t="shared" si="53"/>
        <v>0</v>
      </c>
      <c r="W131" s="164" t="str">
        <f t="shared" si="48"/>
        <v/>
      </c>
      <c r="X131" s="163"/>
      <c r="Y131" s="163"/>
      <c r="Z131" s="163"/>
      <c r="AA131" s="163"/>
    </row>
    <row r="132" spans="1:27" ht="20.100000000000001" customHeight="1">
      <c r="A132" s="172">
        <v>200904</v>
      </c>
      <c r="B132" s="174" t="s">
        <v>239</v>
      </c>
      <c r="C132" s="293" t="s">
        <v>193</v>
      </c>
      <c r="D132" s="139">
        <v>5.03</v>
      </c>
      <c r="E132" s="139"/>
      <c r="F132" s="158"/>
      <c r="G132" s="159"/>
      <c r="H132" s="296">
        <f t="shared" si="50"/>
        <v>0</v>
      </c>
      <c r="I132" s="160"/>
      <c r="J132" s="161" t="str">
        <f t="array" ref="J132">IF(ISERROR(G132/I132),"",G132/I132)</f>
        <v/>
      </c>
      <c r="K132" s="162" t="str">
        <f t="array" ref="K132">IF(ISERROR(G132/L132),"",G132/L132)</f>
        <v/>
      </c>
      <c r="L132" s="160"/>
      <c r="M132" s="140" t="str">
        <f t="shared" si="51"/>
        <v/>
      </c>
      <c r="N132" s="161">
        <f t="shared" si="52"/>
        <v>0</v>
      </c>
      <c r="O132" s="289"/>
      <c r="P132" s="289"/>
      <c r="Q132" s="289"/>
      <c r="R132" s="289"/>
      <c r="S132" s="289"/>
      <c r="T132" s="289"/>
      <c r="U132" s="289"/>
      <c r="V132" s="163">
        <f t="shared" si="53"/>
        <v>0</v>
      </c>
      <c r="W132" s="164" t="str">
        <f t="shared" si="48"/>
        <v/>
      </c>
      <c r="X132" s="163"/>
      <c r="Y132" s="163"/>
      <c r="Z132" s="163"/>
      <c r="AA132" s="163"/>
    </row>
    <row r="133" spans="1:27" ht="20.100000000000001" customHeight="1">
      <c r="A133" s="172">
        <v>200904</v>
      </c>
      <c r="B133" s="174" t="s">
        <v>239</v>
      </c>
      <c r="C133" s="293" t="s">
        <v>238</v>
      </c>
      <c r="D133" s="139">
        <v>5.03</v>
      </c>
      <c r="E133" s="139"/>
      <c r="F133" s="158"/>
      <c r="G133" s="159"/>
      <c r="H133" s="296">
        <f t="shared" si="50"/>
        <v>0</v>
      </c>
      <c r="I133" s="160"/>
      <c r="J133" s="161" t="str">
        <f t="array" ref="J133">IF(ISERROR(G133/I133),"",G133/I133)</f>
        <v/>
      </c>
      <c r="K133" s="162" t="str">
        <f t="array" ref="K133">IF(ISERROR(G133/L133),"",G133/L133)</f>
        <v/>
      </c>
      <c r="L133" s="160"/>
      <c r="M133" s="140" t="str">
        <f t="shared" si="51"/>
        <v/>
      </c>
      <c r="N133" s="161">
        <f t="shared" si="52"/>
        <v>0</v>
      </c>
      <c r="O133" s="289"/>
      <c r="P133" s="289"/>
      <c r="Q133" s="289"/>
      <c r="R133" s="289"/>
      <c r="S133" s="289"/>
      <c r="T133" s="289"/>
      <c r="U133" s="289"/>
      <c r="V133" s="163">
        <f t="shared" si="53"/>
        <v>0</v>
      </c>
      <c r="W133" s="164" t="str">
        <f t="shared" si="48"/>
        <v/>
      </c>
      <c r="X133" s="163"/>
      <c r="Y133" s="163"/>
      <c r="Z133" s="163"/>
      <c r="AA133" s="163"/>
    </row>
    <row r="134" spans="1:27" ht="20.100000000000001" customHeight="1">
      <c r="A134" s="172">
        <v>200908</v>
      </c>
      <c r="B134" s="174" t="s">
        <v>239</v>
      </c>
      <c r="C134" s="293" t="s">
        <v>206</v>
      </c>
      <c r="D134" s="139">
        <v>5.03</v>
      </c>
      <c r="E134" s="139"/>
      <c r="F134" s="158"/>
      <c r="G134" s="159"/>
      <c r="H134" s="296">
        <f t="shared" si="50"/>
        <v>0</v>
      </c>
      <c r="I134" s="160"/>
      <c r="J134" s="161" t="str">
        <f t="array" ref="J134">IF(ISERROR(G134/I134),"",G134/I134)</f>
        <v/>
      </c>
      <c r="K134" s="162" t="str">
        <f t="array" ref="K134">IF(ISERROR(G134/L134),"",G134/L134)</f>
        <v/>
      </c>
      <c r="L134" s="160"/>
      <c r="M134" s="140" t="str">
        <f t="shared" si="51"/>
        <v/>
      </c>
      <c r="N134" s="161">
        <f t="shared" si="52"/>
        <v>0</v>
      </c>
      <c r="O134" s="289"/>
      <c r="P134" s="289"/>
      <c r="Q134" s="289"/>
      <c r="R134" s="289"/>
      <c r="S134" s="289"/>
      <c r="T134" s="289"/>
      <c r="U134" s="289"/>
      <c r="V134" s="163">
        <f t="shared" si="53"/>
        <v>0</v>
      </c>
      <c r="W134" s="164" t="str">
        <f t="shared" si="48"/>
        <v/>
      </c>
      <c r="X134" s="163"/>
      <c r="Y134" s="163"/>
      <c r="Z134" s="163"/>
      <c r="AA134" s="163"/>
    </row>
    <row r="135" spans="1:27" ht="20.100000000000001" customHeight="1">
      <c r="A135" s="165">
        <v>200096</v>
      </c>
      <c r="B135" s="166" t="s">
        <v>240</v>
      </c>
      <c r="C135" s="157" t="s">
        <v>211</v>
      </c>
      <c r="D135" s="139">
        <v>5.0599999999999996</v>
      </c>
      <c r="E135" s="139"/>
      <c r="F135" s="158"/>
      <c r="G135" s="159"/>
      <c r="H135" s="296">
        <f t="shared" ref="H135:H136" si="54">D135*G135</f>
        <v>0</v>
      </c>
      <c r="I135" s="160"/>
      <c r="J135" s="161" t="str">
        <f t="array" ref="J135">IF(ISERROR(G135/I135),"",G135/I135)</f>
        <v/>
      </c>
      <c r="K135" s="162">
        <f t="array" ref="K135">IF(ISERROR(G135/L135),"",G135/L135)</f>
        <v>0</v>
      </c>
      <c r="L135" s="160">
        <v>25</v>
      </c>
      <c r="M135" s="140">
        <f t="shared" ref="M135:M136" si="55">IF(ISERROR(I135-K135),"",I135-K135)</f>
        <v>0</v>
      </c>
      <c r="N135" s="161">
        <f t="shared" ref="N135:N136" si="56">SUM(O135:U135)</f>
        <v>0</v>
      </c>
      <c r="O135" s="289"/>
      <c r="P135" s="289"/>
      <c r="Q135" s="289"/>
      <c r="R135" s="289"/>
      <c r="S135" s="289"/>
      <c r="T135" s="289"/>
      <c r="U135" s="289"/>
      <c r="V135" s="163">
        <f t="shared" ref="V135:V136" si="57">SUM(X135:AA135)</f>
        <v>0</v>
      </c>
      <c r="W135" s="164" t="str">
        <f t="shared" ref="W135:W149" si="58">IF(ISERROR(V135/G135),"",V135/G135)</f>
        <v/>
      </c>
      <c r="X135" s="163"/>
      <c r="Y135" s="163"/>
      <c r="Z135" s="163"/>
      <c r="AA135" s="163"/>
    </row>
    <row r="136" spans="1:27" ht="20.100000000000001" customHeight="1">
      <c r="A136" s="165">
        <v>200097</v>
      </c>
      <c r="B136" s="166" t="s">
        <v>240</v>
      </c>
      <c r="C136" s="157" t="s">
        <v>236</v>
      </c>
      <c r="D136" s="139">
        <v>5.0599999999999996</v>
      </c>
      <c r="E136" s="139"/>
      <c r="F136" s="158"/>
      <c r="G136" s="159"/>
      <c r="H136" s="296">
        <f t="shared" si="54"/>
        <v>0</v>
      </c>
      <c r="I136" s="160"/>
      <c r="J136" s="161" t="str">
        <f t="array" ref="J136">IF(ISERROR(G136/I136),"",G136/I136)</f>
        <v/>
      </c>
      <c r="K136" s="162">
        <f t="array" ref="K136">IF(ISERROR(G136/L136),"",G136/L136)</f>
        <v>0</v>
      </c>
      <c r="L136" s="160">
        <v>23</v>
      </c>
      <c r="M136" s="140">
        <f t="shared" si="55"/>
        <v>0</v>
      </c>
      <c r="N136" s="161">
        <f t="shared" si="56"/>
        <v>0</v>
      </c>
      <c r="O136" s="289"/>
      <c r="P136" s="289"/>
      <c r="Q136" s="289"/>
      <c r="R136" s="289"/>
      <c r="S136" s="289"/>
      <c r="T136" s="289"/>
      <c r="U136" s="289"/>
      <c r="V136" s="163">
        <f t="shared" si="57"/>
        <v>0</v>
      </c>
      <c r="W136" s="164" t="str">
        <f t="shared" si="58"/>
        <v/>
      </c>
      <c r="X136" s="163"/>
      <c r="Y136" s="163"/>
      <c r="Z136" s="163"/>
      <c r="AA136" s="163"/>
    </row>
    <row r="137" spans="1:27" ht="20.100000000000001" customHeight="1">
      <c r="A137" s="465" t="s">
        <v>241</v>
      </c>
      <c r="B137" s="466"/>
      <c r="C137" s="294" t="s">
        <v>209</v>
      </c>
      <c r="D137" s="177"/>
      <c r="E137" s="177"/>
      <c r="F137" s="178"/>
      <c r="G137" s="179">
        <f>SUM(G122:G136)</f>
        <v>0</v>
      </c>
      <c r="H137" s="180">
        <f>SUM(H122:H136)</f>
        <v>0</v>
      </c>
      <c r="I137" s="180">
        <f>SUM(I122:I136)</f>
        <v>0</v>
      </c>
      <c r="J137" s="161" t="str">
        <f t="array" ref="J137">IF(ISERROR(G137/I137),"",G137/I137)</f>
        <v/>
      </c>
      <c r="K137" s="180">
        <f>SUM(K122:K136)</f>
        <v>0</v>
      </c>
      <c r="L137" s="181"/>
      <c r="M137" s="185">
        <f>SUM(M122:M136)</f>
        <v>0</v>
      </c>
      <c r="N137" s="180">
        <f>SUM(N122:N136)</f>
        <v>0</v>
      </c>
      <c r="O137" s="182">
        <f>SUM(O122:O136)</f>
        <v>0</v>
      </c>
      <c r="P137" s="182">
        <f>SUM(P122:P136)</f>
        <v>0</v>
      </c>
      <c r="Q137" s="182">
        <f>SUM(Q122:Q136)</f>
        <v>0</v>
      </c>
      <c r="R137" s="182"/>
      <c r="S137" s="182">
        <f>SUM(S122:S136)</f>
        <v>0</v>
      </c>
      <c r="T137" s="182">
        <f>SUM(T122:T136)</f>
        <v>0</v>
      </c>
      <c r="U137" s="182">
        <f>SUM(U122:U136)</f>
        <v>0</v>
      </c>
      <c r="V137" s="183">
        <f>SUM(V122:V136)</f>
        <v>0</v>
      </c>
      <c r="W137" s="164" t="str">
        <f t="shared" si="58"/>
        <v/>
      </c>
      <c r="X137" s="183">
        <f>SUM(X122:X136)</f>
        <v>0</v>
      </c>
      <c r="Y137" s="183">
        <f>SUM(Y122:Y136)</f>
        <v>0</v>
      </c>
      <c r="Z137" s="183">
        <f>SUM(Z122:Z136)</f>
        <v>0</v>
      </c>
      <c r="AA137" s="183">
        <f>SUM(AA122:AA136)</f>
        <v>0</v>
      </c>
    </row>
    <row r="138" spans="1:27" ht="20.100000000000001" customHeight="1">
      <c r="A138" s="165">
        <v>200544</v>
      </c>
      <c r="B138" s="166" t="s">
        <v>242</v>
      </c>
      <c r="C138" s="157" t="s">
        <v>186</v>
      </c>
      <c r="D138" s="139">
        <v>5.04</v>
      </c>
      <c r="E138" s="139"/>
      <c r="F138" s="158"/>
      <c r="G138" s="159"/>
      <c r="H138" s="296">
        <f t="shared" ref="H138:H144" si="59">D138*G138</f>
        <v>0</v>
      </c>
      <c r="I138" s="160"/>
      <c r="J138" s="161" t="str">
        <f t="array" ref="J138">IF(ISERROR(G138/I138),"",G138/I138)</f>
        <v/>
      </c>
      <c r="K138" s="162">
        <f t="array" ref="K138">IF(ISERROR(G138/L138),"",G138/L138)</f>
        <v>0</v>
      </c>
      <c r="L138" s="160">
        <v>22</v>
      </c>
      <c r="M138" s="140">
        <f t="shared" ref="M138:M144" si="60">IF(ISERROR(I138-K138),"",I138-K138)</f>
        <v>0</v>
      </c>
      <c r="N138" s="161">
        <f t="shared" ref="N138:N144" si="61">SUM(O138:U138)</f>
        <v>0</v>
      </c>
      <c r="O138" s="289"/>
      <c r="P138" s="289"/>
      <c r="Q138" s="289"/>
      <c r="R138" s="289"/>
      <c r="S138" s="289"/>
      <c r="T138" s="289"/>
      <c r="U138" s="289"/>
      <c r="V138" s="163">
        <f t="shared" ref="V138:V144" si="62">SUM(X138:AA138)</f>
        <v>0</v>
      </c>
      <c r="W138" s="164" t="str">
        <f t="shared" si="58"/>
        <v/>
      </c>
      <c r="X138" s="163"/>
      <c r="Y138" s="163"/>
      <c r="Z138" s="163"/>
      <c r="AA138" s="163"/>
    </row>
    <row r="139" spans="1:27" ht="20.100000000000001" customHeight="1">
      <c r="A139" s="165">
        <v>200545</v>
      </c>
      <c r="B139" s="166" t="s">
        <v>242</v>
      </c>
      <c r="C139" s="157" t="s">
        <v>193</v>
      </c>
      <c r="D139" s="139">
        <v>5.04</v>
      </c>
      <c r="E139" s="139"/>
      <c r="F139" s="158"/>
      <c r="G139" s="159"/>
      <c r="H139" s="296">
        <f t="shared" si="59"/>
        <v>0</v>
      </c>
      <c r="I139" s="160"/>
      <c r="J139" s="161" t="str">
        <f t="array" ref="J139">IF(ISERROR(G139/I139),"",G139/I139)</f>
        <v/>
      </c>
      <c r="K139" s="162">
        <f t="array" ref="K139">IF(ISERROR(G139/L139),"",G139/L139)</f>
        <v>0</v>
      </c>
      <c r="L139" s="160">
        <v>22</v>
      </c>
      <c r="M139" s="140">
        <f t="shared" si="60"/>
        <v>0</v>
      </c>
      <c r="N139" s="161">
        <f t="shared" si="61"/>
        <v>0</v>
      </c>
      <c r="O139" s="289"/>
      <c r="P139" s="289"/>
      <c r="Q139" s="289"/>
      <c r="R139" s="289"/>
      <c r="S139" s="289"/>
      <c r="T139" s="289"/>
      <c r="U139" s="289"/>
      <c r="V139" s="163">
        <f t="shared" si="62"/>
        <v>0</v>
      </c>
      <c r="W139" s="164" t="str">
        <f t="shared" si="58"/>
        <v/>
      </c>
      <c r="X139" s="163"/>
      <c r="Y139" s="163"/>
      <c r="Z139" s="163"/>
      <c r="AA139" s="163"/>
    </row>
    <row r="140" spans="1:27" ht="20.100000000000001" customHeight="1">
      <c r="A140" s="165">
        <v>200546</v>
      </c>
      <c r="B140" s="166" t="s">
        <v>242</v>
      </c>
      <c r="C140" s="157" t="s">
        <v>211</v>
      </c>
      <c r="D140" s="139">
        <v>5.04</v>
      </c>
      <c r="E140" s="139"/>
      <c r="F140" s="158"/>
      <c r="G140" s="159"/>
      <c r="H140" s="296">
        <f t="shared" si="59"/>
        <v>0</v>
      </c>
      <c r="I140" s="160"/>
      <c r="J140" s="161" t="str">
        <f t="array" ref="J140">IF(ISERROR(G140/I140),"",G140/I140)</f>
        <v/>
      </c>
      <c r="K140" s="162">
        <f t="array" ref="K140">IF(ISERROR(G140/L140),"",G140/L140)</f>
        <v>0</v>
      </c>
      <c r="L140" s="160">
        <v>22</v>
      </c>
      <c r="M140" s="140">
        <f t="shared" si="60"/>
        <v>0</v>
      </c>
      <c r="N140" s="161">
        <f t="shared" si="61"/>
        <v>0</v>
      </c>
      <c r="O140" s="289"/>
      <c r="P140" s="289"/>
      <c r="Q140" s="289"/>
      <c r="R140" s="289"/>
      <c r="S140" s="289"/>
      <c r="T140" s="289"/>
      <c r="U140" s="289"/>
      <c r="V140" s="163">
        <f t="shared" si="62"/>
        <v>0</v>
      </c>
      <c r="W140" s="164" t="str">
        <f t="shared" si="58"/>
        <v/>
      </c>
      <c r="X140" s="163"/>
      <c r="Y140" s="163"/>
      <c r="Z140" s="163"/>
      <c r="AA140" s="163"/>
    </row>
    <row r="141" spans="1:27" ht="20.100000000000001" customHeight="1">
      <c r="A141" s="165">
        <v>200547</v>
      </c>
      <c r="B141" s="166" t="s">
        <v>242</v>
      </c>
      <c r="C141" s="157" t="s">
        <v>202</v>
      </c>
      <c r="D141" s="139">
        <v>5.04</v>
      </c>
      <c r="E141" s="139"/>
      <c r="F141" s="158"/>
      <c r="G141" s="159"/>
      <c r="H141" s="296">
        <f t="shared" si="59"/>
        <v>0</v>
      </c>
      <c r="I141" s="160"/>
      <c r="J141" s="161" t="str">
        <f t="array" ref="J141">IF(ISERROR(G141/I141),"",G141/I141)</f>
        <v/>
      </c>
      <c r="K141" s="162">
        <f t="array" ref="K141">IF(ISERROR(G141/L141),"",G141/L141)</f>
        <v>0</v>
      </c>
      <c r="L141" s="160">
        <v>22</v>
      </c>
      <c r="M141" s="140">
        <f t="shared" si="60"/>
        <v>0</v>
      </c>
      <c r="N141" s="161">
        <f t="shared" si="61"/>
        <v>0</v>
      </c>
      <c r="O141" s="289"/>
      <c r="P141" s="289"/>
      <c r="Q141" s="289"/>
      <c r="R141" s="289"/>
      <c r="S141" s="289"/>
      <c r="T141" s="289"/>
      <c r="U141" s="289"/>
      <c r="V141" s="163">
        <f t="shared" si="62"/>
        <v>0</v>
      </c>
      <c r="W141" s="164" t="str">
        <f t="shared" si="58"/>
        <v/>
      </c>
      <c r="X141" s="163"/>
      <c r="Y141" s="163"/>
      <c r="Z141" s="163"/>
      <c r="AA141" s="163"/>
    </row>
    <row r="142" spans="1:27" ht="20.100000000000001" customHeight="1">
      <c r="A142" s="165">
        <v>200548</v>
      </c>
      <c r="B142" s="166" t="s">
        <v>242</v>
      </c>
      <c r="C142" s="157" t="s">
        <v>243</v>
      </c>
      <c r="D142" s="139">
        <v>5.04</v>
      </c>
      <c r="E142" s="139"/>
      <c r="F142" s="158"/>
      <c r="G142" s="159"/>
      <c r="H142" s="296">
        <f t="shared" si="59"/>
        <v>0</v>
      </c>
      <c r="I142" s="160"/>
      <c r="J142" s="161" t="str">
        <f t="array" ref="J142">IF(ISERROR(G142/I142),"",G142/I142)</f>
        <v/>
      </c>
      <c r="K142" s="162">
        <f t="array" ref="K142">IF(ISERROR(G142/L142),"",G142/L142)</f>
        <v>0</v>
      </c>
      <c r="L142" s="160">
        <v>22</v>
      </c>
      <c r="M142" s="140">
        <f t="shared" si="60"/>
        <v>0</v>
      </c>
      <c r="N142" s="161">
        <f t="shared" si="61"/>
        <v>0</v>
      </c>
      <c r="O142" s="289"/>
      <c r="P142" s="289"/>
      <c r="Q142" s="289"/>
      <c r="R142" s="289"/>
      <c r="S142" s="289"/>
      <c r="T142" s="289"/>
      <c r="U142" s="289"/>
      <c r="V142" s="163">
        <f t="shared" si="62"/>
        <v>0</v>
      </c>
      <c r="W142" s="164" t="str">
        <f t="shared" si="58"/>
        <v/>
      </c>
      <c r="X142" s="163"/>
      <c r="Y142" s="163"/>
      <c r="Z142" s="163"/>
      <c r="AA142" s="163"/>
    </row>
    <row r="143" spans="1:27" ht="20.100000000000001" customHeight="1">
      <c r="A143" s="165">
        <v>201407</v>
      </c>
      <c r="B143" s="166" t="s">
        <v>475</v>
      </c>
      <c r="C143" s="232" t="s">
        <v>477</v>
      </c>
      <c r="D143" s="139">
        <v>5.04</v>
      </c>
      <c r="E143" s="139"/>
      <c r="F143" s="158"/>
      <c r="G143" s="159"/>
      <c r="H143" s="357"/>
      <c r="I143" s="160"/>
      <c r="J143" s="161"/>
      <c r="K143" s="162"/>
      <c r="L143" s="160"/>
      <c r="M143" s="140"/>
      <c r="N143" s="161"/>
      <c r="O143" s="356"/>
      <c r="P143" s="356"/>
      <c r="Q143" s="356"/>
      <c r="R143" s="356"/>
      <c r="S143" s="356"/>
      <c r="T143" s="356"/>
      <c r="U143" s="356"/>
      <c r="V143" s="163"/>
      <c r="W143" s="164"/>
      <c r="X143" s="163"/>
      <c r="Y143" s="163"/>
      <c r="Z143" s="163"/>
      <c r="AA143" s="163"/>
    </row>
    <row r="144" spans="1:27" ht="20.100000000000001" customHeight="1">
      <c r="A144" s="165">
        <v>200549</v>
      </c>
      <c r="B144" s="166" t="s">
        <v>242</v>
      </c>
      <c r="C144" s="157" t="s">
        <v>188</v>
      </c>
      <c r="D144" s="139">
        <v>5.04</v>
      </c>
      <c r="E144" s="139"/>
      <c r="F144" s="158"/>
      <c r="G144" s="159"/>
      <c r="H144" s="296">
        <f t="shared" si="59"/>
        <v>0</v>
      </c>
      <c r="I144" s="160"/>
      <c r="J144" s="161" t="str">
        <f t="array" ref="J144">IF(ISERROR(G144/I144),"",G144/I144)</f>
        <v/>
      </c>
      <c r="K144" s="162">
        <f t="array" ref="K144">IF(ISERROR(G144/L144),"",G144/L144)</f>
        <v>0</v>
      </c>
      <c r="L144" s="160">
        <v>22</v>
      </c>
      <c r="M144" s="140">
        <f t="shared" si="60"/>
        <v>0</v>
      </c>
      <c r="N144" s="161">
        <f t="shared" si="61"/>
        <v>0</v>
      </c>
      <c r="O144" s="289"/>
      <c r="P144" s="289"/>
      <c r="Q144" s="289"/>
      <c r="R144" s="289"/>
      <c r="S144" s="289"/>
      <c r="T144" s="289"/>
      <c r="U144" s="289"/>
      <c r="V144" s="163">
        <f t="shared" si="62"/>
        <v>0</v>
      </c>
      <c r="W144" s="164" t="str">
        <f t="shared" si="58"/>
        <v/>
      </c>
      <c r="X144" s="163"/>
      <c r="Y144" s="163"/>
      <c r="Z144" s="163"/>
      <c r="AA144" s="163"/>
    </row>
    <row r="145" spans="1:27" ht="20.100000000000001" customHeight="1">
      <c r="A145" s="465" t="s">
        <v>244</v>
      </c>
      <c r="B145" s="466"/>
      <c r="C145" s="294" t="s">
        <v>209</v>
      </c>
      <c r="D145" s="177"/>
      <c r="E145" s="177"/>
      <c r="F145" s="178"/>
      <c r="G145" s="179">
        <f>SUM(G138:G144)</f>
        <v>0</v>
      </c>
      <c r="H145" s="180">
        <f>SUM(H138:H144)</f>
        <v>0</v>
      </c>
      <c r="I145" s="180">
        <f>SUM(I138:I144)</f>
        <v>0</v>
      </c>
      <c r="J145" s="161" t="str">
        <f t="array" ref="J145">IF(ISERROR(G145/I145),"",G145/I145)</f>
        <v/>
      </c>
      <c r="K145" s="180">
        <f>SUM(K138:K144)</f>
        <v>0</v>
      </c>
      <c r="L145" s="181"/>
      <c r="M145" s="185">
        <f>SUM(M138:M144)</f>
        <v>0</v>
      </c>
      <c r="N145" s="180">
        <f>SUM(N138:N144)</f>
        <v>0</v>
      </c>
      <c r="O145" s="182">
        <f>SUM(O138:O144)</f>
        <v>0</v>
      </c>
      <c r="P145" s="182">
        <f>SUM(P138:P144)</f>
        <v>0</v>
      </c>
      <c r="Q145" s="182">
        <f>SUM(Q138:Q144)</f>
        <v>0</v>
      </c>
      <c r="R145" s="182"/>
      <c r="S145" s="182">
        <f>SUM(S138:S144)</f>
        <v>0</v>
      </c>
      <c r="T145" s="182">
        <f>SUM(T138:T144)</f>
        <v>0</v>
      </c>
      <c r="U145" s="182">
        <f>SUM(U138:U144)</f>
        <v>0</v>
      </c>
      <c r="V145" s="183">
        <f>SUM(V138:V144)</f>
        <v>0</v>
      </c>
      <c r="W145" s="164" t="str">
        <f t="shared" si="58"/>
        <v/>
      </c>
      <c r="X145" s="183">
        <f>SUM(X138:X144)</f>
        <v>0</v>
      </c>
      <c r="Y145" s="183">
        <f>SUM(Y138:Y144)</f>
        <v>0</v>
      </c>
      <c r="Z145" s="183">
        <f>SUM(Z138:Z144)</f>
        <v>0</v>
      </c>
      <c r="AA145" s="183">
        <f>SUM(AA138:AA144)</f>
        <v>0</v>
      </c>
    </row>
    <row r="146" spans="1:27" ht="20.100000000000001" customHeight="1">
      <c r="A146" s="157">
        <v>200112</v>
      </c>
      <c r="B146" s="175" t="s">
        <v>245</v>
      </c>
      <c r="C146" s="287"/>
      <c r="D146" s="139">
        <v>3.65</v>
      </c>
      <c r="E146" s="139"/>
      <c r="F146" s="189"/>
      <c r="G146" s="159"/>
      <c r="H146" s="296">
        <f t="shared" ref="H146:H149" si="63">D146*G146</f>
        <v>0</v>
      </c>
      <c r="I146" s="160"/>
      <c r="J146" s="161" t="str">
        <f t="array" ref="J146">IF(ISERROR(G146/I146),"",G146/I146)</f>
        <v/>
      </c>
      <c r="K146" s="296">
        <f t="array" ref="K146">IF(ISERROR(G146/L146),"",G146/L146)</f>
        <v>0</v>
      </c>
      <c r="L146" s="160">
        <v>5</v>
      </c>
      <c r="M146" s="140">
        <f t="shared" ref="M146:M149" si="64">IF(ISERROR(I146-K146),"",I146-K146)</f>
        <v>0</v>
      </c>
      <c r="N146" s="161">
        <f t="shared" ref="N146:N149" si="65">SUM(O146:U146)</f>
        <v>0</v>
      </c>
      <c r="O146" s="289"/>
      <c r="P146" s="289"/>
      <c r="Q146" s="289"/>
      <c r="R146" s="289"/>
      <c r="S146" s="289"/>
      <c r="T146" s="289"/>
      <c r="U146" s="289"/>
      <c r="V146" s="163">
        <f t="shared" ref="V146:V149" si="66">SUM(X146:AA146)</f>
        <v>0</v>
      </c>
      <c r="W146" s="164" t="str">
        <f t="shared" si="58"/>
        <v/>
      </c>
      <c r="X146" s="163"/>
      <c r="Y146" s="163"/>
      <c r="Z146" s="163"/>
      <c r="AA146" s="163"/>
    </row>
    <row r="147" spans="1:27" ht="20.100000000000001" customHeight="1">
      <c r="A147" s="157">
        <v>200116</v>
      </c>
      <c r="B147" s="175" t="s">
        <v>246</v>
      </c>
      <c r="C147" s="287"/>
      <c r="D147" s="139">
        <v>6.58</v>
      </c>
      <c r="E147" s="139"/>
      <c r="F147" s="158"/>
      <c r="G147" s="159"/>
      <c r="H147" s="296">
        <f t="shared" si="63"/>
        <v>0</v>
      </c>
      <c r="I147" s="160"/>
      <c r="J147" s="161" t="str">
        <f t="array" ref="J147">IF(ISERROR(G147/I147),"",G147/I147)</f>
        <v/>
      </c>
      <c r="K147" s="162">
        <f t="array" ref="K147">IF(ISERROR(G147/L147),"",G147/L147)</f>
        <v>0</v>
      </c>
      <c r="L147" s="160">
        <v>5</v>
      </c>
      <c r="M147" s="140">
        <f t="shared" si="64"/>
        <v>0</v>
      </c>
      <c r="N147" s="161">
        <f t="shared" si="65"/>
        <v>0</v>
      </c>
      <c r="O147" s="289"/>
      <c r="P147" s="289"/>
      <c r="Q147" s="289"/>
      <c r="R147" s="289"/>
      <c r="S147" s="289"/>
      <c r="T147" s="289"/>
      <c r="U147" s="289"/>
      <c r="V147" s="163">
        <f t="shared" si="66"/>
        <v>0</v>
      </c>
      <c r="W147" s="164" t="str">
        <f t="shared" si="58"/>
        <v/>
      </c>
      <c r="X147" s="163"/>
      <c r="Y147" s="163"/>
      <c r="Z147" s="163"/>
      <c r="AA147" s="163"/>
    </row>
    <row r="148" spans="1:27" ht="20.100000000000001" customHeight="1">
      <c r="A148" s="157">
        <v>200120</v>
      </c>
      <c r="B148" s="175" t="s">
        <v>247</v>
      </c>
      <c r="C148" s="287"/>
      <c r="D148" s="139">
        <v>7.8</v>
      </c>
      <c r="E148" s="139"/>
      <c r="F148" s="158"/>
      <c r="G148" s="159"/>
      <c r="H148" s="296">
        <f t="shared" si="63"/>
        <v>0</v>
      </c>
      <c r="I148" s="160"/>
      <c r="J148" s="161" t="str">
        <f t="array" ref="J148">IF(ISERROR(G148/I148),"",G148/I148)</f>
        <v/>
      </c>
      <c r="K148" s="162">
        <f t="array" ref="K148">IF(ISERROR(G148/L148),"",G148/L148)</f>
        <v>0</v>
      </c>
      <c r="L148" s="160">
        <v>4.5999999999999996</v>
      </c>
      <c r="M148" s="140">
        <f t="shared" si="64"/>
        <v>0</v>
      </c>
      <c r="N148" s="161">
        <f t="shared" si="65"/>
        <v>0</v>
      </c>
      <c r="O148" s="289"/>
      <c r="P148" s="289"/>
      <c r="Q148" s="289"/>
      <c r="R148" s="289"/>
      <c r="S148" s="289"/>
      <c r="T148" s="289"/>
      <c r="U148" s="289"/>
      <c r="V148" s="163">
        <f t="shared" si="66"/>
        <v>0</v>
      </c>
      <c r="W148" s="164" t="str">
        <f t="shared" si="58"/>
        <v/>
      </c>
      <c r="X148" s="163"/>
      <c r="Y148" s="163"/>
      <c r="Z148" s="163"/>
      <c r="AA148" s="163"/>
    </row>
    <row r="149" spans="1:27" ht="20.100000000000001" customHeight="1">
      <c r="A149" s="157">
        <v>200528</v>
      </c>
      <c r="B149" s="175" t="s">
        <v>248</v>
      </c>
      <c r="C149" s="287"/>
      <c r="D149" s="139">
        <v>4.4000000000000004</v>
      </c>
      <c r="E149" s="139"/>
      <c r="F149" s="158"/>
      <c r="G149" s="159"/>
      <c r="H149" s="296">
        <f t="shared" si="63"/>
        <v>0</v>
      </c>
      <c r="I149" s="160"/>
      <c r="J149" s="161" t="str">
        <f t="array" ref="J149">IF(ISERROR(G149/I149),"",G149/I149)</f>
        <v/>
      </c>
      <c r="K149" s="162">
        <f t="array" ref="K149">IF(ISERROR(G149/L149),"",G149/L149)</f>
        <v>0</v>
      </c>
      <c r="L149" s="160">
        <v>5.8</v>
      </c>
      <c r="M149" s="140">
        <f t="shared" si="64"/>
        <v>0</v>
      </c>
      <c r="N149" s="161">
        <f t="shared" si="65"/>
        <v>0</v>
      </c>
      <c r="O149" s="289"/>
      <c r="P149" s="289"/>
      <c r="Q149" s="289"/>
      <c r="R149" s="289"/>
      <c r="S149" s="289"/>
      <c r="T149" s="289"/>
      <c r="U149" s="289"/>
      <c r="V149" s="163">
        <f t="shared" si="66"/>
        <v>0</v>
      </c>
      <c r="W149" s="164" t="str">
        <f t="shared" si="58"/>
        <v/>
      </c>
      <c r="X149" s="163"/>
      <c r="Y149" s="163"/>
      <c r="Z149" s="163"/>
      <c r="AA149" s="163"/>
    </row>
    <row r="150" spans="1:27" ht="20.100000000000001" customHeight="1">
      <c r="A150" s="157">
        <v>201062</v>
      </c>
      <c r="B150" s="158" t="s">
        <v>379</v>
      </c>
      <c r="C150" s="233"/>
      <c r="D150" s="139"/>
      <c r="E150" s="139"/>
      <c r="F150" s="158"/>
      <c r="G150" s="159"/>
      <c r="H150" s="296"/>
      <c r="I150" s="160"/>
      <c r="J150" s="161"/>
      <c r="K150" s="162"/>
      <c r="L150" s="160">
        <v>6</v>
      </c>
      <c r="M150" s="140"/>
      <c r="N150" s="161"/>
      <c r="O150" s="289"/>
      <c r="P150" s="289"/>
      <c r="Q150" s="289"/>
      <c r="R150" s="289"/>
      <c r="S150" s="289"/>
      <c r="T150" s="289"/>
      <c r="U150" s="289"/>
      <c r="V150" s="163"/>
      <c r="W150" s="164"/>
      <c r="X150" s="163"/>
      <c r="Y150" s="163"/>
      <c r="Z150" s="163"/>
      <c r="AA150" s="163"/>
    </row>
    <row r="151" spans="1:27" ht="20.100000000000001" customHeight="1">
      <c r="A151" s="190">
        <v>200298</v>
      </c>
      <c r="B151" s="287" t="s">
        <v>249</v>
      </c>
      <c r="C151" s="287" t="s">
        <v>186</v>
      </c>
      <c r="D151" s="139">
        <v>6.04</v>
      </c>
      <c r="E151" s="139"/>
      <c r="F151" s="158"/>
      <c r="G151" s="159"/>
      <c r="H151" s="296">
        <f t="shared" ref="H151:H152" si="67">D151*G151</f>
        <v>0</v>
      </c>
      <c r="I151" s="160"/>
      <c r="J151" s="161" t="str">
        <f t="array" ref="J151">IF(ISERROR(G151/I151),"",G151/I151)</f>
        <v/>
      </c>
      <c r="K151" s="162">
        <f t="array" ref="K151">IF(ISERROR(G151/L151),"",G151/L151)</f>
        <v>0</v>
      </c>
      <c r="L151" s="160">
        <v>6</v>
      </c>
      <c r="M151" s="140">
        <f t="shared" ref="M151:M152" si="68">IF(ISERROR(I151-K151),"",I151-K151)</f>
        <v>0</v>
      </c>
      <c r="N151" s="161">
        <f t="shared" ref="N151:N152" si="69">SUM(O151:U151)</f>
        <v>0</v>
      </c>
      <c r="O151" s="289"/>
      <c r="P151" s="289"/>
      <c r="Q151" s="289"/>
      <c r="R151" s="289"/>
      <c r="S151" s="289"/>
      <c r="T151" s="289"/>
      <c r="U151" s="289"/>
      <c r="V151" s="163">
        <f t="shared" ref="V151:V152" si="70">SUM(X151:AA151)</f>
        <v>0</v>
      </c>
      <c r="W151" s="164" t="str">
        <f t="shared" ref="W151:W152" si="71">IF(ISERROR(V151/G151),"",V151/G151)</f>
        <v/>
      </c>
      <c r="X151" s="163"/>
      <c r="Y151" s="163"/>
      <c r="Z151" s="163"/>
      <c r="AA151" s="163"/>
    </row>
    <row r="152" spans="1:27" ht="20.100000000000001" customHeight="1">
      <c r="A152" s="190">
        <v>200299</v>
      </c>
      <c r="B152" s="287" t="s">
        <v>249</v>
      </c>
      <c r="C152" s="287" t="s">
        <v>193</v>
      </c>
      <c r="D152" s="139">
        <v>6.04</v>
      </c>
      <c r="E152" s="139"/>
      <c r="F152" s="158"/>
      <c r="G152" s="159"/>
      <c r="H152" s="296">
        <f t="shared" si="67"/>
        <v>0</v>
      </c>
      <c r="I152" s="160"/>
      <c r="J152" s="161" t="str">
        <f t="array" ref="J152">IF(ISERROR(G152/I152),"",G152/I152)</f>
        <v/>
      </c>
      <c r="K152" s="162">
        <f t="array" ref="K152">IF(ISERROR(G152/L152),"",G152/L152)</f>
        <v>0</v>
      </c>
      <c r="L152" s="160">
        <v>6</v>
      </c>
      <c r="M152" s="140">
        <f t="shared" si="68"/>
        <v>0</v>
      </c>
      <c r="N152" s="161">
        <f t="shared" si="69"/>
        <v>0</v>
      </c>
      <c r="O152" s="289"/>
      <c r="P152" s="289"/>
      <c r="Q152" s="289"/>
      <c r="R152" s="289"/>
      <c r="S152" s="289"/>
      <c r="T152" s="289"/>
      <c r="U152" s="289"/>
      <c r="V152" s="163">
        <f t="shared" si="70"/>
        <v>0</v>
      </c>
      <c r="W152" s="164" t="str">
        <f t="shared" si="71"/>
        <v/>
      </c>
      <c r="X152" s="163"/>
      <c r="Y152" s="163"/>
      <c r="Z152" s="163"/>
      <c r="AA152" s="163"/>
    </row>
    <row r="153" spans="1:27" ht="20.100000000000001" customHeight="1">
      <c r="A153" s="190">
        <v>201492</v>
      </c>
      <c r="B153" s="404" t="s">
        <v>480</v>
      </c>
      <c r="C153" s="404" t="s">
        <v>186</v>
      </c>
      <c r="D153" s="139">
        <v>6</v>
      </c>
      <c r="E153" s="139"/>
      <c r="F153" s="158"/>
      <c r="G153" s="159"/>
      <c r="H153" s="403"/>
      <c r="I153" s="160"/>
      <c r="J153" s="161"/>
      <c r="K153" s="162"/>
      <c r="L153" s="160"/>
      <c r="M153" s="140"/>
      <c r="N153" s="161"/>
      <c r="O153" s="405"/>
      <c r="P153" s="405"/>
      <c r="Q153" s="405"/>
      <c r="R153" s="405"/>
      <c r="S153" s="405"/>
      <c r="T153" s="405"/>
      <c r="U153" s="405"/>
      <c r="V153" s="163"/>
      <c r="W153" s="164"/>
      <c r="X153" s="163"/>
      <c r="Y153" s="163"/>
      <c r="Z153" s="163"/>
      <c r="AA153" s="163"/>
    </row>
    <row r="154" spans="1:27" ht="20.100000000000001" customHeight="1">
      <c r="A154" s="190">
        <v>201491</v>
      </c>
      <c r="B154" s="413" t="s">
        <v>479</v>
      </c>
      <c r="C154" s="413" t="s">
        <v>482</v>
      </c>
      <c r="D154" s="139">
        <v>6</v>
      </c>
      <c r="E154" s="139"/>
      <c r="F154" s="158"/>
      <c r="G154" s="159"/>
      <c r="H154" s="412"/>
      <c r="I154" s="160"/>
      <c r="J154" s="161"/>
      <c r="K154" s="162"/>
      <c r="L154" s="160"/>
      <c r="M154" s="140"/>
      <c r="N154" s="161"/>
      <c r="O154" s="414"/>
      <c r="P154" s="414"/>
      <c r="Q154" s="414"/>
      <c r="R154" s="414"/>
      <c r="S154" s="414"/>
      <c r="T154" s="414"/>
      <c r="U154" s="414"/>
      <c r="V154" s="163"/>
      <c r="W154" s="164"/>
      <c r="X154" s="163"/>
      <c r="Y154" s="163"/>
      <c r="Z154" s="163"/>
      <c r="AA154" s="163"/>
    </row>
    <row r="155" spans="1:27" ht="20.100000000000001" customHeight="1">
      <c r="A155" s="190">
        <v>201067</v>
      </c>
      <c r="B155" s="297" t="s">
        <v>368</v>
      </c>
      <c r="C155" s="233" t="s">
        <v>396</v>
      </c>
      <c r="D155" s="139"/>
      <c r="E155" s="139"/>
      <c r="F155" s="158"/>
      <c r="G155" s="159"/>
      <c r="H155" s="296"/>
      <c r="I155" s="160"/>
      <c r="J155" s="161"/>
      <c r="K155" s="162"/>
      <c r="L155" s="160"/>
      <c r="M155" s="140"/>
      <c r="N155" s="161"/>
      <c r="O155" s="289"/>
      <c r="P155" s="289"/>
      <c r="Q155" s="289"/>
      <c r="R155" s="289"/>
      <c r="S155" s="289"/>
      <c r="T155" s="289"/>
      <c r="U155" s="289"/>
      <c r="V155" s="163"/>
      <c r="W155" s="164"/>
      <c r="X155" s="163"/>
      <c r="Y155" s="163"/>
      <c r="Z155" s="163"/>
      <c r="AA155" s="163"/>
    </row>
    <row r="156" spans="1:27" ht="20.100000000000001" customHeight="1">
      <c r="A156" s="157">
        <v>200539</v>
      </c>
      <c r="B156" s="288" t="s">
        <v>250</v>
      </c>
      <c r="C156" s="157"/>
      <c r="D156" s="139">
        <v>7.3</v>
      </c>
      <c r="E156" s="139"/>
      <c r="F156" s="158"/>
      <c r="G156" s="159"/>
      <c r="H156" s="296">
        <f t="shared" ref="H156:H157" si="72">D156*G156</f>
        <v>0</v>
      </c>
      <c r="I156" s="160"/>
      <c r="J156" s="161" t="str">
        <f t="array" ref="J156">IF(ISERROR(G156/I156),"",G156/I156)</f>
        <v/>
      </c>
      <c r="K156" s="162" t="str">
        <f t="array" ref="K156">IF(ISERROR(G156/L156),"",G156/L156)</f>
        <v/>
      </c>
      <c r="L156" s="160"/>
      <c r="M156" s="140" t="str">
        <f t="shared" ref="M156" si="73">IF(ISERROR(I156-K156),"",I156-K156)</f>
        <v/>
      </c>
      <c r="N156" s="161">
        <f t="shared" ref="N156:N157" si="74">SUM(O156:U156)</f>
        <v>0</v>
      </c>
      <c r="O156" s="289"/>
      <c r="P156" s="289"/>
      <c r="Q156" s="289"/>
      <c r="R156" s="289"/>
      <c r="S156" s="289"/>
      <c r="T156" s="289"/>
      <c r="U156" s="289"/>
      <c r="V156" s="163">
        <f t="shared" ref="V156:V157" si="75">SUM(X156:AA156)</f>
        <v>0</v>
      </c>
      <c r="W156" s="164" t="str">
        <f t="shared" ref="W156:W157" si="76">IF(ISERROR(V156/G156),"",V156/G156)</f>
        <v/>
      </c>
      <c r="X156" s="163"/>
      <c r="Y156" s="163"/>
      <c r="Z156" s="163"/>
      <c r="AA156" s="163"/>
    </row>
    <row r="157" spans="1:27" ht="20.100000000000001" customHeight="1">
      <c r="A157" s="157">
        <v>200948</v>
      </c>
      <c r="B157" s="288" t="s">
        <v>251</v>
      </c>
      <c r="C157" s="157"/>
      <c r="D157" s="139">
        <f>78*120/1000</f>
        <v>9.36</v>
      </c>
      <c r="E157" s="139"/>
      <c r="F157" s="158"/>
      <c r="G157" s="159"/>
      <c r="H157" s="296">
        <f t="shared" si="72"/>
        <v>0</v>
      </c>
      <c r="I157" s="160"/>
      <c r="J157" s="161" t="str">
        <f t="array" ref="J157">IF(ISERROR(G157/I157),"",G157/I157)</f>
        <v/>
      </c>
      <c r="K157" s="162" t="str">
        <f t="array" ref="K157">IF(ISERROR(G157/L157),"",G157/L157)</f>
        <v/>
      </c>
      <c r="L157" s="160"/>
      <c r="M157" s="140"/>
      <c r="N157" s="161">
        <f t="shared" si="74"/>
        <v>0</v>
      </c>
      <c r="O157" s="289"/>
      <c r="P157" s="289"/>
      <c r="Q157" s="289"/>
      <c r="R157" s="289"/>
      <c r="S157" s="289"/>
      <c r="T157" s="289"/>
      <c r="U157" s="289"/>
      <c r="V157" s="163">
        <f t="shared" si="75"/>
        <v>0</v>
      </c>
      <c r="W157" s="164" t="str">
        <f t="shared" si="76"/>
        <v/>
      </c>
      <c r="X157" s="163"/>
      <c r="Y157" s="163"/>
      <c r="Z157" s="163"/>
      <c r="AA157" s="163"/>
    </row>
    <row r="158" spans="1:27" ht="20.100000000000001" customHeight="1">
      <c r="A158" s="157">
        <v>201012</v>
      </c>
      <c r="B158" s="253" t="s">
        <v>397</v>
      </c>
      <c r="C158" s="157"/>
      <c r="D158" s="139"/>
      <c r="E158" s="139"/>
      <c r="F158" s="158"/>
      <c r="G158" s="159"/>
      <c r="H158" s="296"/>
      <c r="I158" s="160"/>
      <c r="J158" s="161"/>
      <c r="K158" s="162"/>
      <c r="L158" s="160"/>
      <c r="M158" s="140"/>
      <c r="N158" s="161"/>
      <c r="O158" s="289"/>
      <c r="P158" s="289"/>
      <c r="Q158" s="289"/>
      <c r="R158" s="289"/>
      <c r="S158" s="289"/>
      <c r="T158" s="289"/>
      <c r="U158" s="289"/>
      <c r="V158" s="163"/>
      <c r="W158" s="164"/>
      <c r="X158" s="163"/>
      <c r="Y158" s="163"/>
      <c r="Z158" s="163"/>
      <c r="AA158" s="163"/>
    </row>
    <row r="159" spans="1:27" ht="20.100000000000001" customHeight="1">
      <c r="A159" s="157">
        <v>201010</v>
      </c>
      <c r="B159" s="288" t="s">
        <v>252</v>
      </c>
      <c r="C159" s="157"/>
      <c r="D159" s="139">
        <v>4.5</v>
      </c>
      <c r="E159" s="139"/>
      <c r="F159" s="158"/>
      <c r="G159" s="159"/>
      <c r="H159" s="296"/>
      <c r="I159" s="160"/>
      <c r="J159" s="161"/>
      <c r="K159" s="162"/>
      <c r="L159" s="160"/>
      <c r="M159" s="140"/>
      <c r="N159" s="161"/>
      <c r="O159" s="289"/>
      <c r="P159" s="289"/>
      <c r="Q159" s="289"/>
      <c r="R159" s="289"/>
      <c r="S159" s="289"/>
      <c r="T159" s="289"/>
      <c r="U159" s="289"/>
      <c r="V159" s="163"/>
      <c r="W159" s="164"/>
      <c r="X159" s="163"/>
      <c r="Y159" s="163"/>
      <c r="Z159" s="163"/>
      <c r="AA159" s="163"/>
    </row>
    <row r="160" spans="1:27" ht="20.100000000000001" customHeight="1">
      <c r="A160" s="157">
        <v>201011</v>
      </c>
      <c r="B160" s="288" t="s">
        <v>253</v>
      </c>
      <c r="C160" s="157"/>
      <c r="D160" s="139">
        <v>4.5</v>
      </c>
      <c r="E160" s="139"/>
      <c r="F160" s="158"/>
      <c r="G160" s="159"/>
      <c r="H160" s="296"/>
      <c r="I160" s="160"/>
      <c r="J160" s="161"/>
      <c r="K160" s="162"/>
      <c r="L160" s="160"/>
      <c r="M160" s="140"/>
      <c r="N160" s="161"/>
      <c r="O160" s="289"/>
      <c r="P160" s="289"/>
      <c r="Q160" s="289"/>
      <c r="R160" s="289"/>
      <c r="S160" s="289"/>
      <c r="T160" s="289"/>
      <c r="U160" s="289"/>
      <c r="V160" s="163"/>
      <c r="W160" s="164"/>
      <c r="X160" s="163"/>
      <c r="Y160" s="163"/>
      <c r="Z160" s="163"/>
      <c r="AA160" s="163"/>
    </row>
    <row r="161" spans="1:27" ht="20.100000000000001" customHeight="1">
      <c r="A161" s="344"/>
      <c r="B161" s="346" t="s">
        <v>473</v>
      </c>
      <c r="C161" s="157"/>
      <c r="D161" s="139">
        <v>5.03</v>
      </c>
      <c r="E161" s="139"/>
      <c r="F161" s="158"/>
      <c r="G161" s="159"/>
      <c r="H161" s="342"/>
      <c r="I161" s="160"/>
      <c r="J161" s="161"/>
      <c r="K161" s="162"/>
      <c r="L161" s="160"/>
      <c r="M161" s="140"/>
      <c r="N161" s="161"/>
      <c r="O161" s="343"/>
      <c r="P161" s="343"/>
      <c r="Q161" s="343"/>
      <c r="R161" s="343"/>
      <c r="S161" s="343"/>
      <c r="T161" s="343"/>
      <c r="U161" s="343"/>
      <c r="V161" s="163"/>
      <c r="W161" s="164"/>
      <c r="X161" s="163"/>
      <c r="Y161" s="163"/>
      <c r="Z161" s="163"/>
      <c r="AA161" s="163"/>
    </row>
    <row r="162" spans="1:27" ht="20.100000000000001" customHeight="1">
      <c r="A162" s="465" t="s">
        <v>254</v>
      </c>
      <c r="B162" s="466"/>
      <c r="C162" s="294" t="s">
        <v>209</v>
      </c>
      <c r="D162" s="177"/>
      <c r="E162" s="177"/>
      <c r="F162" s="178"/>
      <c r="G162" s="179">
        <f>SUM(G146:G160)</f>
        <v>0</v>
      </c>
      <c r="H162" s="180">
        <f>SUM(H146:H157)</f>
        <v>0</v>
      </c>
      <c r="I162" s="180">
        <f>SUM(I146:I160)</f>
        <v>0</v>
      </c>
      <c r="J162" s="161" t="str">
        <f t="array" ref="J162">IF(ISERROR(G162/I162),"",G162/I162)</f>
        <v/>
      </c>
      <c r="K162" s="180">
        <f t="shared" ref="K162:AA162" si="77">SUM(K146:K157)</f>
        <v>0</v>
      </c>
      <c r="L162" s="181"/>
      <c r="M162" s="185">
        <f t="shared" si="77"/>
        <v>0</v>
      </c>
      <c r="N162" s="180">
        <f t="shared" si="77"/>
        <v>0</v>
      </c>
      <c r="O162" s="182">
        <f t="shared" si="77"/>
        <v>0</v>
      </c>
      <c r="P162" s="182">
        <f t="shared" si="77"/>
        <v>0</v>
      </c>
      <c r="Q162" s="182">
        <f t="shared" si="77"/>
        <v>0</v>
      </c>
      <c r="R162" s="182">
        <f t="shared" si="77"/>
        <v>0</v>
      </c>
      <c r="S162" s="182">
        <f t="shared" si="77"/>
        <v>0</v>
      </c>
      <c r="T162" s="182">
        <f t="shared" si="77"/>
        <v>0</v>
      </c>
      <c r="U162" s="182">
        <f t="shared" si="77"/>
        <v>0</v>
      </c>
      <c r="V162" s="183">
        <f t="shared" si="77"/>
        <v>0</v>
      </c>
      <c r="W162" s="164" t="str">
        <f>IF(ISERROR(V162/G162),"",V162/G162)</f>
        <v/>
      </c>
      <c r="X162" s="183">
        <f t="shared" si="77"/>
        <v>0</v>
      </c>
      <c r="Y162" s="183">
        <f t="shared" si="77"/>
        <v>0</v>
      </c>
      <c r="Z162" s="183">
        <f t="shared" si="77"/>
        <v>0</v>
      </c>
      <c r="AA162" s="183">
        <f t="shared" si="77"/>
        <v>0</v>
      </c>
    </row>
    <row r="163" spans="1:27" ht="20.100000000000001" customHeight="1">
      <c r="A163" s="467" t="s">
        <v>256</v>
      </c>
      <c r="B163" s="468"/>
      <c r="C163" s="468"/>
      <c r="D163" s="468"/>
      <c r="E163" s="468"/>
      <c r="F163" s="469"/>
      <c r="G163" s="191">
        <f>SUM(G28,G86,G121,G137,G145,G162)</f>
        <v>0</v>
      </c>
      <c r="H163" s="191">
        <f t="shared" ref="H163:K163" si="78">SUM(H28,H86,H121,H137,H145,H162)</f>
        <v>0</v>
      </c>
      <c r="I163" s="191">
        <f t="shared" si="78"/>
        <v>0</v>
      </c>
      <c r="J163" s="192" t="str">
        <f t="array" ref="J163">IF(ISERROR(G163/I163),"",G163/I163)</f>
        <v/>
      </c>
      <c r="K163" s="191">
        <f t="shared" si="78"/>
        <v>0</v>
      </c>
      <c r="L163" s="192" t="str">
        <f>IF(ISERROR(G163/K163),"",G163/K163)</f>
        <v/>
      </c>
      <c r="M163" s="191">
        <f t="shared" ref="M163" si="79">SUM(M28,M86,M121,M137,M145,M162)</f>
        <v>0</v>
      </c>
      <c r="N163" s="191">
        <f t="shared" ref="N163" si="80">SUM(N28,N86,N121,N137,N145,N162)</f>
        <v>0</v>
      </c>
      <c r="O163" s="191">
        <f t="shared" ref="O163" si="81">SUM(O28,O86,O121,O137,O145,O162)</f>
        <v>0</v>
      </c>
      <c r="P163" s="191">
        <f t="shared" ref="P163" si="82">SUM(P28,P86,P121,P137,P145,P162)</f>
        <v>0</v>
      </c>
      <c r="Q163" s="191">
        <f t="shared" ref="Q163" si="83">SUM(Q28,Q86,Q121,Q137,Q145,Q162)</f>
        <v>0</v>
      </c>
      <c r="R163" s="191">
        <f t="shared" ref="R163" si="84">SUM(R28,R86,R121,R137,R145,R162)</f>
        <v>0</v>
      </c>
      <c r="S163" s="191">
        <f t="shared" ref="S163" si="85">SUM(S28,S86,S121,S137,S145,S162)</f>
        <v>0</v>
      </c>
      <c r="T163" s="191">
        <f t="shared" ref="T163" si="86">SUM(T28,T86,T121,T137,T145,T162)</f>
        <v>0</v>
      </c>
      <c r="U163" s="191">
        <f t="shared" ref="U163" si="87">SUM(U28,U86,U121,U137,U145,U162)</f>
        <v>0</v>
      </c>
      <c r="V163" s="191">
        <f t="shared" ref="V163" si="88">SUM(V28,V86,V121,V137,V145,V162)</f>
        <v>0</v>
      </c>
      <c r="W163" s="191">
        <f t="shared" ref="W163" si="89">SUM(W28,W86,W121,W137,W145,W162)</f>
        <v>0</v>
      </c>
      <c r="X163" s="191">
        <f t="shared" ref="X163" si="90">SUM(X28,X86,X121,X137,X145,X162)</f>
        <v>0</v>
      </c>
      <c r="Y163" s="191">
        <f t="shared" ref="Y163" si="91">SUM(Y28,Y86,Y121,Y137,Y145,Y162)</f>
        <v>0</v>
      </c>
      <c r="Z163" s="191">
        <f t="shared" ref="Z163" si="92">SUM(Z28,Z86,Z121,Z137,Z145,Z162)</f>
        <v>0</v>
      </c>
      <c r="AA163" s="191">
        <f t="shared" ref="AA163" si="93">SUM(AA28,AA86,AA121,AA137,AA145,AA162)</f>
        <v>0</v>
      </c>
    </row>
    <row r="164" spans="1:27" ht="20.100000000000001" customHeight="1">
      <c r="A164" s="470" t="s">
        <v>257</v>
      </c>
      <c r="B164" s="292" t="s">
        <v>258</v>
      </c>
      <c r="C164" s="473" t="s">
        <v>259</v>
      </c>
      <c r="D164" s="474"/>
      <c r="E164" s="475" t="s">
        <v>260</v>
      </c>
      <c r="F164" s="475"/>
      <c r="G164" s="478" t="s">
        <v>261</v>
      </c>
      <c r="H164" s="478"/>
      <c r="I164" s="475" t="s">
        <v>262</v>
      </c>
      <c r="J164" s="475"/>
      <c r="K164" s="475" t="s">
        <v>263</v>
      </c>
      <c r="L164" s="475"/>
      <c r="M164" s="475" t="s">
        <v>264</v>
      </c>
      <c r="N164" s="475"/>
      <c r="O164" s="475" t="s">
        <v>265</v>
      </c>
      <c r="P164" s="478" t="s">
        <v>266</v>
      </c>
      <c r="Q164" s="478"/>
      <c r="R164" s="478" t="s">
        <v>263</v>
      </c>
      <c r="S164" s="478"/>
      <c r="T164" s="478" t="s">
        <v>267</v>
      </c>
      <c r="U164" s="478"/>
      <c r="V164" s="478" t="s">
        <v>268</v>
      </c>
      <c r="W164" s="478"/>
      <c r="X164" s="478" t="s">
        <v>263</v>
      </c>
      <c r="Y164" s="478"/>
      <c r="Z164" s="478" t="s">
        <v>267</v>
      </c>
      <c r="AA164" s="478"/>
    </row>
    <row r="165" spans="1:27" ht="20.100000000000001" customHeight="1">
      <c r="A165" s="471"/>
      <c r="B165" s="292" t="s">
        <v>269</v>
      </c>
      <c r="C165" s="473">
        <v>1</v>
      </c>
      <c r="D165" s="474"/>
      <c r="E165" s="477">
        <f>C165*11</f>
        <v>11</v>
      </c>
      <c r="F165" s="477"/>
      <c r="G165" s="478">
        <v>1</v>
      </c>
      <c r="H165" s="478"/>
      <c r="I165" s="477">
        <f>G165*11</f>
        <v>11</v>
      </c>
      <c r="J165" s="477"/>
      <c r="K165" s="477">
        <f>E165-I165</f>
        <v>0</v>
      </c>
      <c r="L165" s="477"/>
      <c r="M165" s="479">
        <f>IF(ISERROR(K165/E165),"",K165/E165)</f>
        <v>0</v>
      </c>
      <c r="N165" s="479"/>
      <c r="O165" s="475"/>
      <c r="P165" s="478" t="s">
        <v>208</v>
      </c>
      <c r="Q165" s="478"/>
      <c r="R165" s="480">
        <f>SUM(O28:U28)</f>
        <v>0</v>
      </c>
      <c r="S165" s="480"/>
      <c r="T165" s="481" t="str">
        <f t="array" ref="T165">IF(ISERROR(R165/R172),"",R165/R172)</f>
        <v/>
      </c>
      <c r="U165" s="481"/>
      <c r="V165" s="478" t="s">
        <v>270</v>
      </c>
      <c r="W165" s="478"/>
      <c r="X165" s="482">
        <f>SUM(P27,P85,P120,P136,P144,P160)</f>
        <v>0</v>
      </c>
      <c r="Y165" s="482"/>
      <c r="Z165" s="481" t="str">
        <f t="array" ref="Z165">IF(ISERROR(X165/X172),"",X165/X172)</f>
        <v/>
      </c>
      <c r="AA165" s="481"/>
    </row>
    <row r="166" spans="1:27" ht="20.100000000000001" customHeight="1">
      <c r="A166" s="471"/>
      <c r="B166" s="292" t="s">
        <v>271</v>
      </c>
      <c r="C166" s="473">
        <v>1</v>
      </c>
      <c r="D166" s="474"/>
      <c r="E166" s="477">
        <f>C166*11</f>
        <v>11</v>
      </c>
      <c r="F166" s="477"/>
      <c r="G166" s="478">
        <v>1</v>
      </c>
      <c r="H166" s="478"/>
      <c r="I166" s="477">
        <f>G166*11</f>
        <v>11</v>
      </c>
      <c r="J166" s="477"/>
      <c r="K166" s="477">
        <f>E166-I166</f>
        <v>0</v>
      </c>
      <c r="L166" s="477"/>
      <c r="M166" s="479">
        <f>IF(ISERROR(K166/E166),"",K166/E166)</f>
        <v>0</v>
      </c>
      <c r="N166" s="479"/>
      <c r="O166" s="475"/>
      <c r="P166" s="478" t="s">
        <v>223</v>
      </c>
      <c r="Q166" s="478"/>
      <c r="R166" s="480">
        <f>SUM(O86:U86)</f>
        <v>0</v>
      </c>
      <c r="S166" s="480"/>
      <c r="T166" s="481" t="str">
        <f>IF(ISERROR(R166/R172),"",R166/R172)</f>
        <v/>
      </c>
      <c r="U166" s="481"/>
      <c r="V166" s="478" t="s">
        <v>272</v>
      </c>
      <c r="W166" s="478"/>
      <c r="X166" s="482">
        <f>SUM(P28,P86,P121,P137,P145,P162)</f>
        <v>0</v>
      </c>
      <c r="Y166" s="482"/>
      <c r="Z166" s="481" t="str">
        <f>IF(ISERROR(X166/X172),"",X166/X172)</f>
        <v/>
      </c>
      <c r="AA166" s="481"/>
    </row>
    <row r="167" spans="1:27" ht="20.100000000000001" customHeight="1">
      <c r="A167" s="471"/>
      <c r="B167" s="292" t="s">
        <v>273</v>
      </c>
      <c r="C167" s="473">
        <v>1</v>
      </c>
      <c r="D167" s="474"/>
      <c r="E167" s="477">
        <f>C167*8</f>
        <v>8</v>
      </c>
      <c r="F167" s="477"/>
      <c r="G167" s="478">
        <v>1</v>
      </c>
      <c r="H167" s="478"/>
      <c r="I167" s="477">
        <f>G167*8</f>
        <v>8</v>
      </c>
      <c r="J167" s="477"/>
      <c r="K167" s="477">
        <f>E167-I167</f>
        <v>0</v>
      </c>
      <c r="L167" s="477"/>
      <c r="M167" s="479">
        <f>IF(ISERROR(K167/E167),"",K167/E167)</f>
        <v>0</v>
      </c>
      <c r="N167" s="479"/>
      <c r="O167" s="475"/>
      <c r="P167" s="478" t="s">
        <v>234</v>
      </c>
      <c r="Q167" s="478"/>
      <c r="R167" s="480">
        <f>SUM(O121:U121)</f>
        <v>0</v>
      </c>
      <c r="S167" s="480"/>
      <c r="T167" s="481" t="str">
        <f>IF(ISERROR(R167/R172),"",R167/R172)</f>
        <v/>
      </c>
      <c r="U167" s="481"/>
      <c r="V167" s="478" t="s">
        <v>274</v>
      </c>
      <c r="W167" s="478"/>
      <c r="X167" s="482">
        <f>SUM(P29,P87,P122,P138,P146,P163)</f>
        <v>0</v>
      </c>
      <c r="Y167" s="482"/>
      <c r="Z167" s="481" t="str">
        <f>IF(ISERROR(X167/X172),"",X167/X172)</f>
        <v/>
      </c>
      <c r="AA167" s="481"/>
    </row>
    <row r="168" spans="1:27" ht="20.100000000000001" customHeight="1">
      <c r="A168" s="471"/>
      <c r="B168" s="292" t="s">
        <v>275</v>
      </c>
      <c r="C168" s="473">
        <v>1</v>
      </c>
      <c r="D168" s="474"/>
      <c r="E168" s="477">
        <f>C168*11</f>
        <v>11</v>
      </c>
      <c r="F168" s="477"/>
      <c r="G168" s="478">
        <v>1</v>
      </c>
      <c r="H168" s="478"/>
      <c r="I168" s="477">
        <f>G168*11</f>
        <v>11</v>
      </c>
      <c r="J168" s="477"/>
      <c r="K168" s="477">
        <f>E168-I168</f>
        <v>0</v>
      </c>
      <c r="L168" s="477"/>
      <c r="M168" s="479">
        <f>IF(ISERROR(K168/E168),"",K168/E168)</f>
        <v>0</v>
      </c>
      <c r="N168" s="479"/>
      <c r="O168" s="475"/>
      <c r="P168" s="478" t="s">
        <v>241</v>
      </c>
      <c r="Q168" s="478"/>
      <c r="R168" s="480">
        <f>SUM(O137:U137)</f>
        <v>0</v>
      </c>
      <c r="S168" s="480"/>
      <c r="T168" s="481" t="str">
        <f>IF(ISERROR(R168/R172),"",R168/R172)</f>
        <v/>
      </c>
      <c r="U168" s="481"/>
      <c r="V168" s="478" t="s">
        <v>276</v>
      </c>
      <c r="W168" s="478"/>
      <c r="X168" s="482">
        <f>SUM(P31,P88,P123,P139,P147,P164)</f>
        <v>0</v>
      </c>
      <c r="Y168" s="482"/>
      <c r="Z168" s="481" t="str">
        <f>IF(ISERROR(X168/X172),"",X168/X172)</f>
        <v/>
      </c>
      <c r="AA168" s="481"/>
    </row>
    <row r="169" spans="1:27" ht="20.100000000000001" customHeight="1">
      <c r="A169" s="472"/>
      <c r="B169" s="292" t="s">
        <v>277</v>
      </c>
      <c r="C169" s="483">
        <f>SUM(C165:D168)</f>
        <v>4</v>
      </c>
      <c r="D169" s="484"/>
      <c r="E169" s="477">
        <f>SUM(E165:F168)</f>
        <v>41</v>
      </c>
      <c r="F169" s="477"/>
      <c r="G169" s="478">
        <f>SUM(G165:H168)</f>
        <v>4</v>
      </c>
      <c r="H169" s="478"/>
      <c r="I169" s="477">
        <f>SUM(I165:J168)</f>
        <v>41</v>
      </c>
      <c r="J169" s="477"/>
      <c r="K169" s="477">
        <f>SUM(K165:L168)</f>
        <v>0</v>
      </c>
      <c r="L169" s="477"/>
      <c r="M169" s="479">
        <f>IF(ISERROR(K169/E169),"",K169/E169)</f>
        <v>0</v>
      </c>
      <c r="N169" s="479"/>
      <c r="O169" s="475"/>
      <c r="P169" s="478" t="s">
        <v>244</v>
      </c>
      <c r="Q169" s="478"/>
      <c r="R169" s="480">
        <f>SUM(O145:U145)</f>
        <v>0</v>
      </c>
      <c r="S169" s="480"/>
      <c r="T169" s="481" t="str">
        <f>IF(ISERROR(R169/R172),"",R169/R172)</f>
        <v/>
      </c>
      <c r="U169" s="481"/>
      <c r="V169" s="478" t="s">
        <v>278</v>
      </c>
      <c r="W169" s="478"/>
      <c r="X169" s="482">
        <f>SUM(P32,P89,P124,P140,P148,P165)</f>
        <v>0</v>
      </c>
      <c r="Y169" s="482"/>
      <c r="Z169" s="481" t="str">
        <f>IF(ISERROR(X169/X172),"",X169/X172)</f>
        <v/>
      </c>
      <c r="AA169" s="481"/>
    </row>
    <row r="170" spans="1:27" ht="20.100000000000001" customHeight="1">
      <c r="A170" s="228" t="s">
        <v>279</v>
      </c>
      <c r="B170" s="292">
        <f>G163</f>
        <v>0</v>
      </c>
      <c r="C170" s="485" t="s">
        <v>280</v>
      </c>
      <c r="D170" s="486"/>
      <c r="E170" s="478">
        <f>H163</f>
        <v>0</v>
      </c>
      <c r="F170" s="478"/>
      <c r="G170" s="478" t="s">
        <v>281</v>
      </c>
      <c r="H170" s="478"/>
      <c r="I170" s="487" t="str">
        <f>L163</f>
        <v/>
      </c>
      <c r="J170" s="487"/>
      <c r="K170" s="475" t="s">
        <v>282</v>
      </c>
      <c r="L170" s="475"/>
      <c r="M170" s="487" t="str">
        <f>J163</f>
        <v/>
      </c>
      <c r="N170" s="487"/>
      <c r="O170" s="475"/>
      <c r="P170" s="478" t="s">
        <v>254</v>
      </c>
      <c r="Q170" s="478"/>
      <c r="R170" s="480">
        <f>SUM(O162:U162)</f>
        <v>0</v>
      </c>
      <c r="S170" s="480"/>
      <c r="T170" s="481" t="str">
        <f>IF(ISERROR(R170/R172),"",R170/R172)</f>
        <v/>
      </c>
      <c r="U170" s="481"/>
      <c r="V170" s="478" t="s">
        <v>283</v>
      </c>
      <c r="W170" s="478"/>
      <c r="X170" s="482">
        <f>SUM(P33,P90,P125,P141,P149,P166)</f>
        <v>0</v>
      </c>
      <c r="Y170" s="482"/>
      <c r="Z170" s="481" t="str">
        <f>IF(ISERROR(X170/X172),"",X170/X172)</f>
        <v/>
      </c>
      <c r="AA170" s="481"/>
    </row>
    <row r="171" spans="1:27" ht="20.100000000000001" customHeight="1">
      <c r="A171" s="229" t="s">
        <v>284</v>
      </c>
      <c r="B171" s="292">
        <f>I163+C169</f>
        <v>4</v>
      </c>
      <c r="C171" s="488" t="s">
        <v>262</v>
      </c>
      <c r="D171" s="489"/>
      <c r="E171" s="490">
        <f>K163+I169</f>
        <v>41</v>
      </c>
      <c r="F171" s="490"/>
      <c r="G171" s="478" t="s">
        <v>285</v>
      </c>
      <c r="H171" s="478"/>
      <c r="I171" s="487">
        <f>B171-E171</f>
        <v>-37</v>
      </c>
      <c r="J171" s="487"/>
      <c r="K171" s="475" t="s">
        <v>286</v>
      </c>
      <c r="L171" s="475"/>
      <c r="M171" s="479">
        <f>IF(ISERROR(I171/E171),"",I171/E171)</f>
        <v>-0.90243902439024393</v>
      </c>
      <c r="N171" s="479"/>
      <c r="O171" s="475"/>
      <c r="P171" s="478" t="s">
        <v>255</v>
      </c>
      <c r="Q171" s="478"/>
      <c r="R171" s="480"/>
      <c r="S171" s="480"/>
      <c r="T171" s="481" t="str">
        <f>IF(ISERROR(R171/R172),"",R171/R172)</f>
        <v/>
      </c>
      <c r="U171" s="481"/>
      <c r="V171" s="478" t="s">
        <v>275</v>
      </c>
      <c r="W171" s="478"/>
      <c r="X171" s="482"/>
      <c r="Y171" s="482"/>
      <c r="Z171" s="481" t="str">
        <f>IF(ISERROR(X171/X172),"",X171/X172)</f>
        <v/>
      </c>
      <c r="AA171" s="481"/>
    </row>
    <row r="172" spans="1:27" ht="20.100000000000001" customHeight="1">
      <c r="A172" s="229" t="s">
        <v>287</v>
      </c>
      <c r="B172" s="292">
        <f>N163</f>
        <v>0</v>
      </c>
      <c r="C172" s="488" t="s">
        <v>288</v>
      </c>
      <c r="D172" s="489"/>
      <c r="E172" s="481">
        <f>IF(ISERROR(B172/B171),"",B172/B171)</f>
        <v>0</v>
      </c>
      <c r="F172" s="481"/>
      <c r="G172" s="478" t="s">
        <v>289</v>
      </c>
      <c r="H172" s="478"/>
      <c r="I172" s="475">
        <f>V163</f>
        <v>0</v>
      </c>
      <c r="J172" s="475"/>
      <c r="K172" s="475" t="s">
        <v>290</v>
      </c>
      <c r="L172" s="475"/>
      <c r="M172" s="479" t="str">
        <f t="array" ref="M172">IF(ISERROR(I172/B170),"",I172/B170)</f>
        <v/>
      </c>
      <c r="N172" s="479"/>
      <c r="O172" s="475"/>
      <c r="P172" s="478" t="s">
        <v>277</v>
      </c>
      <c r="Q172" s="478"/>
      <c r="R172" s="480">
        <f>SUM(R165:S171)</f>
        <v>0</v>
      </c>
      <c r="S172" s="480"/>
      <c r="T172" s="481"/>
      <c r="U172" s="481"/>
      <c r="V172" s="478" t="s">
        <v>277</v>
      </c>
      <c r="W172" s="478"/>
      <c r="X172" s="482">
        <f>SUM(X165:Y171)</f>
        <v>0</v>
      </c>
      <c r="Y172" s="482"/>
      <c r="Z172" s="481"/>
      <c r="AA172" s="481"/>
    </row>
    <row r="173" spans="1:27" ht="34.5" customHeight="1">
      <c r="A173" s="230" t="s">
        <v>354</v>
      </c>
      <c r="B173" s="231"/>
      <c r="C173" s="153"/>
      <c r="D173" s="153"/>
      <c r="E173" s="153"/>
      <c r="F173" s="153"/>
      <c r="G173" s="155"/>
      <c r="H173" s="153"/>
      <c r="I173" s="153"/>
      <c r="J173" s="156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</row>
    <row r="174" spans="1:27" ht="21.95" customHeight="1">
      <c r="A174" s="491" t="s">
        <v>291</v>
      </c>
      <c r="B174" s="491" t="s">
        <v>292</v>
      </c>
      <c r="C174" s="491" t="s">
        <v>293</v>
      </c>
      <c r="D174" s="491" t="s">
        <v>294</v>
      </c>
      <c r="E174" s="494" t="s">
        <v>295</v>
      </c>
      <c r="F174" s="507" t="s">
        <v>296</v>
      </c>
      <c r="G174" s="475" t="s">
        <v>297</v>
      </c>
      <c r="H174" s="475"/>
      <c r="I174" s="491" t="s">
        <v>298</v>
      </c>
      <c r="J174" s="497" t="s">
        <v>282</v>
      </c>
      <c r="K174" s="500" t="s">
        <v>299</v>
      </c>
      <c r="L174" s="491" t="s">
        <v>281</v>
      </c>
      <c r="M174" s="503" t="s">
        <v>300</v>
      </c>
      <c r="N174" s="505" t="s">
        <v>263</v>
      </c>
      <c r="O174" s="475" t="s">
        <v>301</v>
      </c>
      <c r="P174" s="475"/>
      <c r="Q174" s="475"/>
      <c r="R174" s="475"/>
      <c r="S174" s="475"/>
      <c r="T174" s="475"/>
      <c r="U174" s="475"/>
      <c r="V174" s="475" t="s">
        <v>302</v>
      </c>
      <c r="W174" s="505" t="s">
        <v>303</v>
      </c>
      <c r="X174" s="475" t="s">
        <v>304</v>
      </c>
      <c r="Y174" s="475"/>
      <c r="Z174" s="475"/>
      <c r="AA174" s="475"/>
    </row>
    <row r="175" spans="1:27" ht="21.95" customHeight="1">
      <c r="A175" s="492"/>
      <c r="B175" s="492"/>
      <c r="C175" s="492"/>
      <c r="D175" s="492"/>
      <c r="E175" s="495"/>
      <c r="F175" s="508"/>
      <c r="G175" s="475"/>
      <c r="H175" s="475"/>
      <c r="I175" s="492"/>
      <c r="J175" s="498"/>
      <c r="K175" s="501"/>
      <c r="L175" s="492"/>
      <c r="M175" s="504"/>
      <c r="N175" s="505"/>
      <c r="O175" s="475" t="s">
        <v>270</v>
      </c>
      <c r="P175" s="475" t="s">
        <v>272</v>
      </c>
      <c r="Q175" s="475" t="s">
        <v>274</v>
      </c>
      <c r="R175" s="506" t="s">
        <v>276</v>
      </c>
      <c r="S175" s="478" t="s">
        <v>278</v>
      </c>
      <c r="T175" s="475" t="s">
        <v>283</v>
      </c>
      <c r="U175" s="475" t="s">
        <v>275</v>
      </c>
      <c r="V175" s="475"/>
      <c r="W175" s="505"/>
      <c r="X175" s="475" t="s">
        <v>305</v>
      </c>
      <c r="Y175" s="475" t="s">
        <v>306</v>
      </c>
      <c r="Z175" s="475" t="s">
        <v>307</v>
      </c>
      <c r="AA175" s="475" t="s">
        <v>275</v>
      </c>
    </row>
    <row r="176" spans="1:27" ht="21.95" customHeight="1">
      <c r="A176" s="493"/>
      <c r="B176" s="493"/>
      <c r="C176" s="493"/>
      <c r="D176" s="493"/>
      <c r="E176" s="496"/>
      <c r="F176" s="509"/>
      <c r="G176" s="196" t="s">
        <v>308</v>
      </c>
      <c r="H176" s="287" t="s">
        <v>309</v>
      </c>
      <c r="I176" s="493"/>
      <c r="J176" s="499"/>
      <c r="K176" s="502"/>
      <c r="L176" s="493"/>
      <c r="M176" s="504"/>
      <c r="N176" s="505"/>
      <c r="O176" s="475"/>
      <c r="P176" s="475"/>
      <c r="Q176" s="475"/>
      <c r="R176" s="506"/>
      <c r="S176" s="478"/>
      <c r="T176" s="475"/>
      <c r="U176" s="475"/>
      <c r="V176" s="475"/>
      <c r="W176" s="505"/>
      <c r="X176" s="475"/>
      <c r="Y176" s="475"/>
      <c r="Z176" s="475"/>
      <c r="AA176" s="475"/>
    </row>
    <row r="177" spans="1:27" ht="20.100000000000001" customHeight="1">
      <c r="A177" s="157">
        <v>200032</v>
      </c>
      <c r="B177" s="288" t="s">
        <v>185</v>
      </c>
      <c r="C177" s="157" t="s">
        <v>186</v>
      </c>
      <c r="D177" s="139">
        <v>5.03</v>
      </c>
      <c r="E177" s="139"/>
      <c r="F177" s="158"/>
      <c r="G177" s="188"/>
      <c r="H177" s="296">
        <f t="shared" ref="H177:H186" si="94">D177*G177</f>
        <v>0</v>
      </c>
      <c r="I177" s="160"/>
      <c r="J177" s="161" t="str">
        <f t="array" ref="J177">IF(ISERROR(G177/I177),"",G177/I177)</f>
        <v/>
      </c>
      <c r="K177" s="162">
        <f t="array" ref="K177">IF(ISERROR(G177/L177),"",G177/L177)</f>
        <v>0</v>
      </c>
      <c r="L177" s="160">
        <v>16</v>
      </c>
      <c r="M177" s="140">
        <f t="shared" ref="M177:M186" si="95">IF(ISERROR(I177-K177),"",I177-K177)</f>
        <v>0</v>
      </c>
      <c r="N177" s="161">
        <f>SUM(O177:U177)</f>
        <v>0</v>
      </c>
      <c r="O177" s="289"/>
      <c r="P177" s="289"/>
      <c r="Q177" s="289"/>
      <c r="R177" s="289"/>
      <c r="S177" s="289"/>
      <c r="T177" s="289"/>
      <c r="U177" s="289"/>
      <c r="V177" s="163">
        <f t="shared" ref="V177:V182" si="96">SUM(X177:AA177)</f>
        <v>0</v>
      </c>
      <c r="W177" s="164" t="str">
        <f t="shared" ref="W177:W182" si="97">IF(ISERROR(V177/G177),"",V177/G177)</f>
        <v/>
      </c>
      <c r="X177" s="163"/>
      <c r="Y177" s="163"/>
      <c r="Z177" s="163"/>
      <c r="AA177" s="163"/>
    </row>
    <row r="178" spans="1:27" ht="20.100000000000001" customHeight="1">
      <c r="A178" s="165">
        <v>200038</v>
      </c>
      <c r="B178" s="166" t="s">
        <v>187</v>
      </c>
      <c r="C178" s="157" t="s">
        <v>186</v>
      </c>
      <c r="D178" s="139">
        <v>5.03</v>
      </c>
      <c r="E178" s="139"/>
      <c r="F178" s="158"/>
      <c r="G178" s="159"/>
      <c r="H178" s="296">
        <f t="shared" si="94"/>
        <v>0</v>
      </c>
      <c r="I178" s="160"/>
      <c r="J178" s="161" t="str">
        <f t="array" ref="J178">IF(ISERROR(G178/I178),"",G178/I178)</f>
        <v/>
      </c>
      <c r="K178" s="162">
        <f t="array" ref="K178">IF(ISERROR(G178/L178),"",G178/L178)</f>
        <v>0</v>
      </c>
      <c r="L178" s="160">
        <v>19</v>
      </c>
      <c r="M178" s="140">
        <f t="shared" si="95"/>
        <v>0</v>
      </c>
      <c r="N178" s="161">
        <f t="shared" ref="N178:N186" si="98">SUM(O178:U178)</f>
        <v>0</v>
      </c>
      <c r="O178" s="289"/>
      <c r="P178" s="289"/>
      <c r="Q178" s="289"/>
      <c r="R178" s="289"/>
      <c r="S178" s="289"/>
      <c r="T178" s="289"/>
      <c r="U178" s="289"/>
      <c r="V178" s="163">
        <f t="shared" si="96"/>
        <v>0</v>
      </c>
      <c r="W178" s="164" t="str">
        <f t="shared" si="97"/>
        <v/>
      </c>
      <c r="X178" s="163"/>
      <c r="Y178" s="163"/>
      <c r="Z178" s="163"/>
      <c r="AA178" s="163"/>
    </row>
    <row r="179" spans="1:27" ht="20.100000000000001" customHeight="1">
      <c r="A179" s="168">
        <v>200039</v>
      </c>
      <c r="B179" s="166" t="s">
        <v>187</v>
      </c>
      <c r="C179" s="157" t="s">
        <v>188</v>
      </c>
      <c r="D179" s="139">
        <v>5.03</v>
      </c>
      <c r="E179" s="139"/>
      <c r="F179" s="158"/>
      <c r="G179" s="159"/>
      <c r="H179" s="296">
        <f t="shared" si="94"/>
        <v>0</v>
      </c>
      <c r="I179" s="160"/>
      <c r="J179" s="161" t="str">
        <f t="array" ref="J179">IF(ISERROR(G179/I179),"",G179/I179)</f>
        <v/>
      </c>
      <c r="K179" s="162">
        <f t="array" ref="K179">IF(ISERROR(G179/L179),"",G179/L179)</f>
        <v>0</v>
      </c>
      <c r="L179" s="160">
        <v>19</v>
      </c>
      <c r="M179" s="140">
        <f t="shared" si="95"/>
        <v>0</v>
      </c>
      <c r="N179" s="161">
        <f t="shared" si="98"/>
        <v>0</v>
      </c>
      <c r="O179" s="289"/>
      <c r="P179" s="289"/>
      <c r="Q179" s="289"/>
      <c r="R179" s="289"/>
      <c r="S179" s="289"/>
      <c r="T179" s="289"/>
      <c r="U179" s="289"/>
      <c r="V179" s="163">
        <f t="shared" si="96"/>
        <v>0</v>
      </c>
      <c r="W179" s="164" t="str">
        <f t="shared" si="97"/>
        <v/>
      </c>
      <c r="X179" s="163"/>
      <c r="Y179" s="163"/>
      <c r="Z179" s="163"/>
      <c r="AA179" s="163"/>
    </row>
    <row r="180" spans="1:27" ht="20.100000000000001" customHeight="1">
      <c r="A180" s="165">
        <v>200045</v>
      </c>
      <c r="B180" s="166" t="s">
        <v>189</v>
      </c>
      <c r="C180" s="157" t="s">
        <v>186</v>
      </c>
      <c r="D180" s="139">
        <v>5.03</v>
      </c>
      <c r="E180" s="139"/>
      <c r="F180" s="158"/>
      <c r="G180" s="159"/>
      <c r="H180" s="296">
        <f t="shared" si="94"/>
        <v>0</v>
      </c>
      <c r="I180" s="160"/>
      <c r="J180" s="161" t="str">
        <f t="array" ref="J180">IF(ISERROR(G180/I180),"",G180/I180)</f>
        <v/>
      </c>
      <c r="K180" s="162">
        <f t="array" ref="K180">IF(ISERROR(G180/L180),"",G180/L180)</f>
        <v>0</v>
      </c>
      <c r="L180" s="160">
        <v>19</v>
      </c>
      <c r="M180" s="140">
        <f t="shared" si="95"/>
        <v>0</v>
      </c>
      <c r="N180" s="161">
        <f t="shared" si="98"/>
        <v>0</v>
      </c>
      <c r="O180" s="289"/>
      <c r="P180" s="289"/>
      <c r="Q180" s="289"/>
      <c r="R180" s="289"/>
      <c r="S180" s="289"/>
      <c r="T180" s="289"/>
      <c r="U180" s="289"/>
      <c r="V180" s="163">
        <f t="shared" si="96"/>
        <v>0</v>
      </c>
      <c r="W180" s="164" t="str">
        <f t="shared" si="97"/>
        <v/>
      </c>
      <c r="X180" s="163"/>
      <c r="Y180" s="163"/>
      <c r="Z180" s="163"/>
      <c r="AA180" s="163"/>
    </row>
    <row r="181" spans="1:27" ht="20.100000000000001" customHeight="1">
      <c r="A181" s="165">
        <v>200050</v>
      </c>
      <c r="B181" s="166" t="s">
        <v>189</v>
      </c>
      <c r="C181" s="157" t="s">
        <v>190</v>
      </c>
      <c r="D181" s="139">
        <v>5.03</v>
      </c>
      <c r="E181" s="139"/>
      <c r="F181" s="158"/>
      <c r="G181" s="159"/>
      <c r="H181" s="296">
        <f t="shared" si="94"/>
        <v>0</v>
      </c>
      <c r="I181" s="160"/>
      <c r="J181" s="161" t="str">
        <f t="array" ref="J181">IF(ISERROR(G181/I181),"",G181/I181)</f>
        <v/>
      </c>
      <c r="K181" s="162">
        <f t="array" ref="K181">IF(ISERROR(G181/L181),"",G181/L181)</f>
        <v>0</v>
      </c>
      <c r="L181" s="160">
        <v>20</v>
      </c>
      <c r="M181" s="140">
        <f t="shared" si="95"/>
        <v>0</v>
      </c>
      <c r="N181" s="161">
        <f t="shared" si="98"/>
        <v>0</v>
      </c>
      <c r="O181" s="289"/>
      <c r="P181" s="289"/>
      <c r="Q181" s="289"/>
      <c r="R181" s="289"/>
      <c r="S181" s="289"/>
      <c r="T181" s="289"/>
      <c r="U181" s="289"/>
      <c r="V181" s="163">
        <f t="shared" si="96"/>
        <v>0</v>
      </c>
      <c r="W181" s="164" t="str">
        <f t="shared" si="97"/>
        <v/>
      </c>
      <c r="X181" s="163"/>
      <c r="Y181" s="163"/>
      <c r="Z181" s="163"/>
      <c r="AA181" s="163"/>
    </row>
    <row r="182" spans="1:27" ht="20.100000000000001" customHeight="1">
      <c r="A182" s="165">
        <v>200076</v>
      </c>
      <c r="B182" s="166" t="s">
        <v>191</v>
      </c>
      <c r="C182" s="157" t="s">
        <v>186</v>
      </c>
      <c r="D182" s="139">
        <v>5.04</v>
      </c>
      <c r="E182" s="139"/>
      <c r="F182" s="197"/>
      <c r="G182" s="170"/>
      <c r="H182" s="296">
        <f t="shared" si="94"/>
        <v>0</v>
      </c>
      <c r="I182" s="171"/>
      <c r="J182" s="161" t="str">
        <f t="array" ref="J182">IF(ISERROR(G182/I182),"",G182/I182)</f>
        <v/>
      </c>
      <c r="K182" s="162">
        <f t="array" ref="K182">IF(ISERROR(G182/L182),"",G182/L182)</f>
        <v>0</v>
      </c>
      <c r="L182" s="160">
        <v>19</v>
      </c>
      <c r="M182" s="140">
        <f t="shared" si="95"/>
        <v>0</v>
      </c>
      <c r="N182" s="161">
        <f t="shared" si="98"/>
        <v>0</v>
      </c>
      <c r="O182" s="289"/>
      <c r="P182" s="289"/>
      <c r="Q182" s="289"/>
      <c r="R182" s="289"/>
      <c r="S182" s="289"/>
      <c r="T182" s="289"/>
      <c r="U182" s="289"/>
      <c r="V182" s="163">
        <f t="shared" si="96"/>
        <v>0</v>
      </c>
      <c r="W182" s="164" t="str">
        <f t="shared" si="97"/>
        <v/>
      </c>
      <c r="X182" s="163"/>
      <c r="Y182" s="163"/>
      <c r="Z182" s="163"/>
      <c r="AA182" s="163"/>
    </row>
    <row r="183" spans="1:27" ht="20.100000000000001" customHeight="1">
      <c r="A183" s="172">
        <v>200898</v>
      </c>
      <c r="B183" s="166" t="s">
        <v>192</v>
      </c>
      <c r="C183" s="157" t="s">
        <v>193</v>
      </c>
      <c r="D183" s="139">
        <v>5.03</v>
      </c>
      <c r="E183" s="139"/>
      <c r="F183" s="158"/>
      <c r="G183" s="159"/>
      <c r="H183" s="296">
        <f t="shared" si="94"/>
        <v>0</v>
      </c>
      <c r="I183" s="160"/>
      <c r="J183" s="161"/>
      <c r="K183" s="162">
        <f t="array" ref="K183">IF(ISERROR(G183/L183),"",G183/L183)</f>
        <v>0</v>
      </c>
      <c r="L183" s="160">
        <v>3</v>
      </c>
      <c r="M183" s="140">
        <f t="shared" si="95"/>
        <v>0</v>
      </c>
      <c r="N183" s="161">
        <f t="shared" si="98"/>
        <v>0</v>
      </c>
      <c r="O183" s="289"/>
      <c r="P183" s="289"/>
      <c r="Q183" s="289"/>
      <c r="R183" s="289"/>
      <c r="S183" s="289"/>
      <c r="T183" s="289"/>
      <c r="U183" s="289"/>
      <c r="V183" s="163"/>
      <c r="W183" s="164"/>
      <c r="X183" s="163"/>
      <c r="Y183" s="163"/>
      <c r="Z183" s="163"/>
      <c r="AA183" s="163"/>
    </row>
    <row r="184" spans="1:27" ht="20.100000000000001" customHeight="1">
      <c r="A184" s="172">
        <v>200899</v>
      </c>
      <c r="B184" s="166" t="s">
        <v>192</v>
      </c>
      <c r="C184" s="157" t="s">
        <v>194</v>
      </c>
      <c r="D184" s="139">
        <v>5.03</v>
      </c>
      <c r="E184" s="139"/>
      <c r="F184" s="158"/>
      <c r="G184" s="159"/>
      <c r="H184" s="296">
        <f t="shared" si="94"/>
        <v>0</v>
      </c>
      <c r="I184" s="160"/>
      <c r="J184" s="161"/>
      <c r="K184" s="162">
        <f t="array" ref="K184">IF(ISERROR(G184/L184),"",G184/L184)</f>
        <v>0</v>
      </c>
      <c r="L184" s="160">
        <v>3</v>
      </c>
      <c r="M184" s="140">
        <f t="shared" si="95"/>
        <v>0</v>
      </c>
      <c r="N184" s="161">
        <f t="shared" si="98"/>
        <v>0</v>
      </c>
      <c r="O184" s="289"/>
      <c r="P184" s="289"/>
      <c r="Q184" s="289"/>
      <c r="R184" s="289"/>
      <c r="S184" s="289"/>
      <c r="T184" s="289"/>
      <c r="U184" s="289"/>
      <c r="V184" s="163"/>
      <c r="W184" s="164"/>
      <c r="X184" s="163"/>
      <c r="Y184" s="163"/>
      <c r="Z184" s="163"/>
      <c r="AA184" s="163"/>
    </row>
    <row r="185" spans="1:27" ht="20.100000000000001" customHeight="1">
      <c r="A185" s="165">
        <v>200085</v>
      </c>
      <c r="B185" s="166" t="s">
        <v>195</v>
      </c>
      <c r="C185" s="157" t="s">
        <v>196</v>
      </c>
      <c r="D185" s="139">
        <v>5.04</v>
      </c>
      <c r="E185" s="139"/>
      <c r="F185" s="173"/>
      <c r="G185" s="159"/>
      <c r="H185" s="296">
        <f t="shared" si="94"/>
        <v>0</v>
      </c>
      <c r="I185" s="296"/>
      <c r="J185" s="161" t="str">
        <f t="array" ref="J185">IF(ISERROR(G185/I185),"",G185/I185)</f>
        <v/>
      </c>
      <c r="K185" s="162">
        <f t="array" ref="K185">IF(ISERROR(G185/L185),"",G185/L185)</f>
        <v>0</v>
      </c>
      <c r="L185" s="160">
        <v>17</v>
      </c>
      <c r="M185" s="140">
        <f t="shared" si="95"/>
        <v>0</v>
      </c>
      <c r="N185" s="161">
        <f t="shared" si="98"/>
        <v>0</v>
      </c>
      <c r="O185" s="289"/>
      <c r="P185" s="289"/>
      <c r="Q185" s="289"/>
      <c r="R185" s="289"/>
      <c r="S185" s="289"/>
      <c r="T185" s="289"/>
      <c r="U185" s="289"/>
      <c r="V185" s="163">
        <f>SUM(X185:AA185)</f>
        <v>0</v>
      </c>
      <c r="W185" s="164" t="str">
        <f>IF(ISERROR(V185/G185),"",V185/G185)</f>
        <v/>
      </c>
      <c r="X185" s="163"/>
      <c r="Y185" s="163"/>
      <c r="Z185" s="163"/>
      <c r="AA185" s="163"/>
    </row>
    <row r="186" spans="1:27" ht="20.100000000000001" customHeight="1">
      <c r="A186" s="165">
        <v>200087</v>
      </c>
      <c r="B186" s="166" t="s">
        <v>195</v>
      </c>
      <c r="C186" s="157" t="s">
        <v>197</v>
      </c>
      <c r="D186" s="139">
        <v>5.04</v>
      </c>
      <c r="E186" s="139"/>
      <c r="F186" s="173"/>
      <c r="G186" s="159"/>
      <c r="H186" s="296">
        <f t="shared" si="94"/>
        <v>0</v>
      </c>
      <c r="I186" s="296"/>
      <c r="J186" s="161" t="str">
        <f t="array" ref="J186">IF(ISERROR(G186/I186),"",G186/I186)</f>
        <v/>
      </c>
      <c r="K186" s="162">
        <f t="array" ref="K186">IF(ISERROR(G186/L186),"",G186/L186)</f>
        <v>0</v>
      </c>
      <c r="L186" s="160">
        <v>17</v>
      </c>
      <c r="M186" s="140">
        <f t="shared" si="95"/>
        <v>0</v>
      </c>
      <c r="N186" s="161">
        <f t="shared" si="98"/>
        <v>0</v>
      </c>
      <c r="O186" s="289"/>
      <c r="P186" s="289"/>
      <c r="Q186" s="289"/>
      <c r="R186" s="289"/>
      <c r="S186" s="289"/>
      <c r="T186" s="289"/>
      <c r="U186" s="289"/>
      <c r="V186" s="163">
        <f>SUM(X186:AA186)</f>
        <v>0</v>
      </c>
      <c r="W186" s="164" t="str">
        <f>IF(ISERROR(V186/G186),"",V186/G186)</f>
        <v/>
      </c>
      <c r="X186" s="163"/>
      <c r="Y186" s="163"/>
      <c r="Z186" s="163"/>
      <c r="AA186" s="163"/>
    </row>
    <row r="187" spans="1:27" ht="20.100000000000001" customHeight="1">
      <c r="A187" s="165">
        <v>201060</v>
      </c>
      <c r="B187" s="166" t="s">
        <v>198</v>
      </c>
      <c r="C187" s="157" t="s">
        <v>199</v>
      </c>
      <c r="D187" s="139"/>
      <c r="E187" s="139"/>
      <c r="F187" s="158"/>
      <c r="G187" s="159"/>
      <c r="H187" s="296">
        <f>D187*G187</f>
        <v>0</v>
      </c>
      <c r="I187" s="160"/>
      <c r="J187" s="161" t="str">
        <f t="array" ref="J187">IF(ISERROR(G187/I187),"",G187/I187)</f>
        <v/>
      </c>
      <c r="K187" s="162">
        <f t="array" ref="K187">IF(ISERROR(G187/L187),"",G187/L187)</f>
        <v>0</v>
      </c>
      <c r="L187" s="160">
        <v>17</v>
      </c>
      <c r="M187" s="140">
        <f>IF(ISERROR(I187-K187),"",I187-K187)</f>
        <v>0</v>
      </c>
      <c r="N187" s="161">
        <f>SUM(O187:U187)</f>
        <v>0</v>
      </c>
      <c r="O187" s="289"/>
      <c r="P187" s="289"/>
      <c r="Q187" s="289"/>
      <c r="R187" s="289"/>
      <c r="S187" s="289"/>
      <c r="T187" s="289"/>
      <c r="U187" s="289"/>
      <c r="V187" s="163"/>
      <c r="W187" s="164"/>
      <c r="X187" s="163"/>
      <c r="Y187" s="163"/>
      <c r="Z187" s="163"/>
      <c r="AA187" s="163"/>
    </row>
    <row r="188" spans="1:27" ht="20.100000000000001" customHeight="1">
      <c r="A188" s="165">
        <v>201061</v>
      </c>
      <c r="B188" s="166" t="s">
        <v>198</v>
      </c>
      <c r="C188" s="157" t="s">
        <v>200</v>
      </c>
      <c r="D188" s="139"/>
      <c r="E188" s="139"/>
      <c r="F188" s="158"/>
      <c r="G188" s="159"/>
      <c r="H188" s="296">
        <f>D188*G188</f>
        <v>0</v>
      </c>
      <c r="I188" s="160"/>
      <c r="J188" s="161" t="str">
        <f t="array" ref="J188">IF(ISERROR(G188/I188),"",G188/I188)</f>
        <v/>
      </c>
      <c r="K188" s="162">
        <f t="array" ref="K188">IF(ISERROR(G188/L188),"",G188/L188)</f>
        <v>0</v>
      </c>
      <c r="L188" s="160">
        <v>17</v>
      </c>
      <c r="M188" s="140">
        <f>IF(ISERROR(I188-K188),"",I188-K188)</f>
        <v>0</v>
      </c>
      <c r="N188" s="161">
        <f>SUM(O188:U188)</f>
        <v>0</v>
      </c>
      <c r="O188" s="289"/>
      <c r="P188" s="289"/>
      <c r="Q188" s="289"/>
      <c r="R188" s="289"/>
      <c r="S188" s="289"/>
      <c r="T188" s="289"/>
      <c r="U188" s="289"/>
      <c r="V188" s="163"/>
      <c r="W188" s="164"/>
      <c r="X188" s="163"/>
      <c r="Y188" s="163"/>
      <c r="Z188" s="163"/>
      <c r="AA188" s="163"/>
    </row>
    <row r="189" spans="1:27" ht="20.100000000000001" customHeight="1">
      <c r="A189" s="165">
        <v>200171</v>
      </c>
      <c r="B189" s="166" t="s">
        <v>203</v>
      </c>
      <c r="C189" s="157" t="s">
        <v>196</v>
      </c>
      <c r="D189" s="139">
        <v>5.0599999999999996</v>
      </c>
      <c r="E189" s="139"/>
      <c r="F189" s="158"/>
      <c r="G189" s="159"/>
      <c r="H189" s="296">
        <f t="shared" ref="H189:H197" si="99">D189*G189</f>
        <v>0</v>
      </c>
      <c r="I189" s="160"/>
      <c r="J189" s="161" t="str">
        <f t="array" ref="J189">IF(ISERROR(G189/I189),"",G189/I189)</f>
        <v/>
      </c>
      <c r="K189" s="162">
        <f t="array" ref="K189">IF(ISERROR(G189/L189),"",G189/L189)</f>
        <v>0</v>
      </c>
      <c r="L189" s="160">
        <v>19</v>
      </c>
      <c r="M189" s="140">
        <f t="shared" ref="M189:M197" si="100">IF(ISERROR(I189-K189),"",I189-K189)</f>
        <v>0</v>
      </c>
      <c r="N189" s="161">
        <f t="shared" ref="N189:N191" si="101">SUM(O189:U189)</f>
        <v>0</v>
      </c>
      <c r="O189" s="289"/>
      <c r="P189" s="289"/>
      <c r="Q189" s="289"/>
      <c r="R189" s="289"/>
      <c r="S189" s="289"/>
      <c r="T189" s="289"/>
      <c r="U189" s="289"/>
      <c r="V189" s="163">
        <f t="shared" ref="V189:V191" si="102">SUM(X189:AA189)</f>
        <v>0</v>
      </c>
      <c r="W189" s="164" t="str">
        <f t="shared" ref="W189:W191" si="103">IF(ISERROR(V189/G189),"",V189/G189)</f>
        <v/>
      </c>
      <c r="X189" s="163"/>
      <c r="Y189" s="163"/>
      <c r="Z189" s="163"/>
      <c r="AA189" s="163"/>
    </row>
    <row r="190" spans="1:27" ht="20.100000000000001" customHeight="1">
      <c r="A190" s="165">
        <v>200009</v>
      </c>
      <c r="B190" s="166" t="s">
        <v>204</v>
      </c>
      <c r="C190" s="157" t="s">
        <v>196</v>
      </c>
      <c r="D190" s="139">
        <v>5.09</v>
      </c>
      <c r="E190" s="139"/>
      <c r="F190" s="158"/>
      <c r="G190" s="159"/>
      <c r="H190" s="296">
        <f t="shared" si="99"/>
        <v>0</v>
      </c>
      <c r="I190" s="160"/>
      <c r="J190" s="161" t="str">
        <f t="array" ref="J190">IF(ISERROR(G190/I190),"",G190/I190)</f>
        <v/>
      </c>
      <c r="K190" s="162">
        <f t="array" ref="K190">IF(ISERROR(G190/L190),"",G190/L190)</f>
        <v>0</v>
      </c>
      <c r="L190" s="160">
        <v>23</v>
      </c>
      <c r="M190" s="140">
        <f t="shared" si="100"/>
        <v>0</v>
      </c>
      <c r="N190" s="161">
        <f t="shared" si="101"/>
        <v>0</v>
      </c>
      <c r="O190" s="289"/>
      <c r="P190" s="289"/>
      <c r="Q190" s="289"/>
      <c r="R190" s="289"/>
      <c r="S190" s="289"/>
      <c r="T190" s="289"/>
      <c r="U190" s="289"/>
      <c r="V190" s="163">
        <f t="shared" si="102"/>
        <v>0</v>
      </c>
      <c r="W190" s="164" t="str">
        <f t="shared" si="103"/>
        <v/>
      </c>
      <c r="X190" s="163"/>
      <c r="Y190" s="163"/>
      <c r="Z190" s="163"/>
      <c r="AA190" s="163"/>
    </row>
    <row r="191" spans="1:27" ht="20.100000000000001" customHeight="1">
      <c r="A191" s="165">
        <v>200010</v>
      </c>
      <c r="B191" s="166" t="s">
        <v>204</v>
      </c>
      <c r="C191" s="157" t="s">
        <v>197</v>
      </c>
      <c r="D191" s="139">
        <v>5.09</v>
      </c>
      <c r="E191" s="139"/>
      <c r="F191" s="158"/>
      <c r="G191" s="159"/>
      <c r="H191" s="296">
        <f t="shared" si="99"/>
        <v>0</v>
      </c>
      <c r="I191" s="160"/>
      <c r="J191" s="161" t="str">
        <f t="array" ref="J191">IF(ISERROR(G191/I191),"",G191/I191)</f>
        <v/>
      </c>
      <c r="K191" s="162">
        <f t="array" ref="K191">IF(ISERROR(G191/L191),"",G191/L191)</f>
        <v>0</v>
      </c>
      <c r="L191" s="160">
        <v>23</v>
      </c>
      <c r="M191" s="140">
        <f t="shared" si="100"/>
        <v>0</v>
      </c>
      <c r="N191" s="161">
        <f t="shared" si="101"/>
        <v>0</v>
      </c>
      <c r="O191" s="289"/>
      <c r="P191" s="289"/>
      <c r="Q191" s="289"/>
      <c r="R191" s="289"/>
      <c r="S191" s="289"/>
      <c r="T191" s="289"/>
      <c r="U191" s="289"/>
      <c r="V191" s="163">
        <f t="shared" si="102"/>
        <v>0</v>
      </c>
      <c r="W191" s="164" t="str">
        <f t="shared" si="103"/>
        <v/>
      </c>
      <c r="X191" s="163"/>
      <c r="Y191" s="163"/>
      <c r="Z191" s="163"/>
      <c r="AA191" s="163"/>
    </row>
    <row r="192" spans="1:27" ht="20.100000000000001" customHeight="1">
      <c r="A192" s="165">
        <v>200342</v>
      </c>
      <c r="B192" s="175" t="s">
        <v>205</v>
      </c>
      <c r="C192" s="287" t="s">
        <v>197</v>
      </c>
      <c r="D192" s="139">
        <v>4.8</v>
      </c>
      <c r="E192" s="139"/>
      <c r="F192" s="158"/>
      <c r="G192" s="159"/>
      <c r="H192" s="296">
        <f t="shared" si="99"/>
        <v>0</v>
      </c>
      <c r="I192" s="160"/>
      <c r="J192" s="161"/>
      <c r="K192" s="162">
        <f t="array" ref="K192">IF(ISERROR(G192/L192),"",G192/L192)</f>
        <v>0</v>
      </c>
      <c r="L192" s="160">
        <v>4</v>
      </c>
      <c r="M192" s="140">
        <f t="shared" si="100"/>
        <v>0</v>
      </c>
      <c r="N192" s="161"/>
      <c r="O192" s="289"/>
      <c r="P192" s="289"/>
      <c r="Q192" s="289"/>
      <c r="R192" s="289"/>
      <c r="S192" s="289"/>
      <c r="T192" s="289"/>
      <c r="U192" s="289"/>
      <c r="V192" s="163"/>
      <c r="W192" s="164"/>
      <c r="X192" s="163"/>
      <c r="Y192" s="163"/>
      <c r="Z192" s="163"/>
      <c r="AA192" s="163"/>
    </row>
    <row r="193" spans="1:27" ht="20.100000000000001" customHeight="1">
      <c r="A193" s="165">
        <v>200341</v>
      </c>
      <c r="B193" s="175" t="s">
        <v>205</v>
      </c>
      <c r="C193" s="287" t="s">
        <v>194</v>
      </c>
      <c r="D193" s="139">
        <v>4.8</v>
      </c>
      <c r="E193" s="139"/>
      <c r="F193" s="158"/>
      <c r="G193" s="159"/>
      <c r="H193" s="296">
        <f t="shared" si="99"/>
        <v>0</v>
      </c>
      <c r="I193" s="160"/>
      <c r="J193" s="161"/>
      <c r="K193" s="162">
        <f t="array" ref="K193">IF(ISERROR(G193/L193),"",G193/L193)</f>
        <v>0</v>
      </c>
      <c r="L193" s="160">
        <v>4</v>
      </c>
      <c r="M193" s="140">
        <f t="shared" si="100"/>
        <v>0</v>
      </c>
      <c r="N193" s="161"/>
      <c r="O193" s="289"/>
      <c r="P193" s="289"/>
      <c r="Q193" s="289"/>
      <c r="R193" s="289"/>
      <c r="S193" s="289"/>
      <c r="T193" s="289"/>
      <c r="U193" s="289"/>
      <c r="V193" s="163"/>
      <c r="W193" s="164"/>
      <c r="X193" s="163"/>
      <c r="Y193" s="163"/>
      <c r="Z193" s="163"/>
      <c r="AA193" s="163"/>
    </row>
    <row r="194" spans="1:27" ht="20.100000000000001" customHeight="1">
      <c r="A194" s="165">
        <v>200343</v>
      </c>
      <c r="B194" s="175" t="s">
        <v>205</v>
      </c>
      <c r="C194" s="287" t="s">
        <v>186</v>
      </c>
      <c r="D194" s="139">
        <v>4.8</v>
      </c>
      <c r="E194" s="139"/>
      <c r="F194" s="158"/>
      <c r="G194" s="159"/>
      <c r="H194" s="296">
        <f t="shared" si="99"/>
        <v>0</v>
      </c>
      <c r="I194" s="160"/>
      <c r="J194" s="161"/>
      <c r="K194" s="162">
        <f t="array" ref="K194">IF(ISERROR(G194/L194),"",G194/L194)</f>
        <v>0</v>
      </c>
      <c r="L194" s="160">
        <v>4</v>
      </c>
      <c r="M194" s="140">
        <f t="shared" si="100"/>
        <v>0</v>
      </c>
      <c r="N194" s="161"/>
      <c r="O194" s="289"/>
      <c r="P194" s="289"/>
      <c r="Q194" s="289"/>
      <c r="R194" s="289"/>
      <c r="S194" s="289"/>
      <c r="T194" s="289"/>
      <c r="U194" s="289"/>
      <c r="V194" s="163"/>
      <c r="W194" s="164"/>
      <c r="X194" s="163"/>
      <c r="Y194" s="163"/>
      <c r="Z194" s="163"/>
      <c r="AA194" s="163"/>
    </row>
    <row r="195" spans="1:27" ht="20.100000000000001" customHeight="1">
      <c r="A195" s="165">
        <v>200344</v>
      </c>
      <c r="B195" s="175" t="s">
        <v>205</v>
      </c>
      <c r="C195" s="287" t="s">
        <v>206</v>
      </c>
      <c r="D195" s="139">
        <v>4.8</v>
      </c>
      <c r="E195" s="139"/>
      <c r="F195" s="158"/>
      <c r="G195" s="159"/>
      <c r="H195" s="296">
        <f t="shared" si="99"/>
        <v>0</v>
      </c>
      <c r="I195" s="160"/>
      <c r="J195" s="161"/>
      <c r="K195" s="162">
        <f t="array" ref="K195">IF(ISERROR(G195/L195),"",G195/L195)</f>
        <v>0</v>
      </c>
      <c r="L195" s="160">
        <v>4</v>
      </c>
      <c r="M195" s="140">
        <f t="shared" si="100"/>
        <v>0</v>
      </c>
      <c r="N195" s="161"/>
      <c r="O195" s="289"/>
      <c r="P195" s="289"/>
      <c r="Q195" s="289"/>
      <c r="R195" s="289"/>
      <c r="S195" s="289"/>
      <c r="T195" s="289"/>
      <c r="U195" s="289"/>
      <c r="V195" s="163"/>
      <c r="W195" s="164"/>
      <c r="X195" s="163"/>
      <c r="Y195" s="163"/>
      <c r="Z195" s="163"/>
      <c r="AA195" s="163"/>
    </row>
    <row r="196" spans="1:27" ht="20.100000000000001" customHeight="1">
      <c r="A196" s="157">
        <v>200105</v>
      </c>
      <c r="B196" s="175" t="s">
        <v>207</v>
      </c>
      <c r="C196" s="157" t="s">
        <v>197</v>
      </c>
      <c r="D196" s="139">
        <v>4.99</v>
      </c>
      <c r="E196" s="139"/>
      <c r="F196" s="158"/>
      <c r="G196" s="159"/>
      <c r="H196" s="296">
        <f t="shared" si="99"/>
        <v>0</v>
      </c>
      <c r="I196" s="160"/>
      <c r="J196" s="161" t="str">
        <f t="array" ref="J196">IF(ISERROR(G196/I196),"",G196/I196)</f>
        <v/>
      </c>
      <c r="K196" s="162">
        <f t="array" ref="K196">IF(ISERROR(G196/L196),"",G196/L196)</f>
        <v>0</v>
      </c>
      <c r="L196" s="160">
        <v>23.5</v>
      </c>
      <c r="M196" s="140">
        <f t="shared" si="100"/>
        <v>0</v>
      </c>
      <c r="N196" s="161">
        <f t="shared" ref="N196:N197" si="104">SUM(O196:U196)</f>
        <v>0</v>
      </c>
      <c r="O196" s="289"/>
      <c r="P196" s="289"/>
      <c r="Q196" s="289"/>
      <c r="R196" s="289"/>
      <c r="S196" s="289"/>
      <c r="T196" s="289"/>
      <c r="U196" s="289"/>
      <c r="V196" s="163">
        <f t="shared" ref="V196:V197" si="105">SUM(X196:AA196)</f>
        <v>0</v>
      </c>
      <c r="W196" s="164" t="str">
        <f t="shared" ref="W196:W197" si="106">IF(ISERROR(V196/G196),"",V196/G196)</f>
        <v/>
      </c>
      <c r="X196" s="163"/>
      <c r="Y196" s="163"/>
      <c r="Z196" s="163"/>
      <c r="AA196" s="163"/>
    </row>
    <row r="197" spans="1:27" ht="20.100000000000001" customHeight="1">
      <c r="A197" s="157">
        <v>200106</v>
      </c>
      <c r="B197" s="175" t="s">
        <v>207</v>
      </c>
      <c r="C197" s="157" t="s">
        <v>196</v>
      </c>
      <c r="D197" s="139">
        <v>4.99</v>
      </c>
      <c r="E197" s="139"/>
      <c r="F197" s="176"/>
      <c r="G197" s="159"/>
      <c r="H197" s="296">
        <f t="shared" si="99"/>
        <v>0</v>
      </c>
      <c r="I197" s="160"/>
      <c r="J197" s="161" t="str">
        <f t="array" ref="J197">IF(ISERROR(G197/I197),"",G197/I197)</f>
        <v/>
      </c>
      <c r="K197" s="162">
        <f t="array" ref="K197">IF(ISERROR(G197/L197),"",G197/L197)</f>
        <v>0</v>
      </c>
      <c r="L197" s="160">
        <v>23.5</v>
      </c>
      <c r="M197" s="140">
        <f t="shared" si="100"/>
        <v>0</v>
      </c>
      <c r="N197" s="161">
        <f t="shared" si="104"/>
        <v>0</v>
      </c>
      <c r="O197" s="289"/>
      <c r="P197" s="289"/>
      <c r="Q197" s="289"/>
      <c r="R197" s="289"/>
      <c r="S197" s="289"/>
      <c r="T197" s="289"/>
      <c r="U197" s="289"/>
      <c r="V197" s="163">
        <f t="shared" si="105"/>
        <v>0</v>
      </c>
      <c r="W197" s="164" t="str">
        <f t="shared" si="106"/>
        <v/>
      </c>
      <c r="X197" s="163"/>
      <c r="Y197" s="163"/>
      <c r="Z197" s="163"/>
      <c r="AA197" s="163"/>
    </row>
    <row r="198" spans="1:27" ht="20.100000000000001" customHeight="1">
      <c r="A198" s="465" t="s">
        <v>208</v>
      </c>
      <c r="B198" s="466"/>
      <c r="C198" s="294" t="s">
        <v>209</v>
      </c>
      <c r="D198" s="177"/>
      <c r="E198" s="177"/>
      <c r="F198" s="178"/>
      <c r="G198" s="179">
        <f>SUM(G177:G197)</f>
        <v>0</v>
      </c>
      <c r="H198" s="180">
        <f>SUM(H177:H197)</f>
        <v>0</v>
      </c>
      <c r="I198" s="180">
        <f>SUM(I177:I197)</f>
        <v>0</v>
      </c>
      <c r="J198" s="161" t="str">
        <f t="array" ref="J198">IF(ISERROR(G198/I198),"",G198/I198)</f>
        <v/>
      </c>
      <c r="K198" s="180">
        <f>SUM(K177:K197)</f>
        <v>0</v>
      </c>
      <c r="L198" s="181"/>
      <c r="M198" s="185">
        <f t="shared" ref="M198:AA198" si="107">SUM(M177:M197)</f>
        <v>0</v>
      </c>
      <c r="N198" s="180">
        <f t="shared" si="107"/>
        <v>0</v>
      </c>
      <c r="O198" s="182">
        <f t="shared" si="107"/>
        <v>0</v>
      </c>
      <c r="P198" s="182">
        <f t="shared" si="107"/>
        <v>0</v>
      </c>
      <c r="Q198" s="182">
        <f t="shared" si="107"/>
        <v>0</v>
      </c>
      <c r="R198" s="182">
        <f t="shared" si="107"/>
        <v>0</v>
      </c>
      <c r="S198" s="182">
        <f t="shared" si="107"/>
        <v>0</v>
      </c>
      <c r="T198" s="182">
        <f t="shared" si="107"/>
        <v>0</v>
      </c>
      <c r="U198" s="182">
        <f t="shared" si="107"/>
        <v>0</v>
      </c>
      <c r="V198" s="183">
        <f t="shared" si="107"/>
        <v>0</v>
      </c>
      <c r="W198" s="164">
        <f t="shared" si="107"/>
        <v>0</v>
      </c>
      <c r="X198" s="183">
        <f t="shared" si="107"/>
        <v>0</v>
      </c>
      <c r="Y198" s="183">
        <f t="shared" si="107"/>
        <v>0</v>
      </c>
      <c r="Z198" s="183">
        <f t="shared" si="107"/>
        <v>0</v>
      </c>
      <c r="AA198" s="183">
        <f t="shared" si="107"/>
        <v>0</v>
      </c>
    </row>
    <row r="199" spans="1:27" ht="20.100000000000001" customHeight="1">
      <c r="A199" s="184">
        <v>200011</v>
      </c>
      <c r="B199" s="288" t="s">
        <v>213</v>
      </c>
      <c r="C199" s="157" t="s">
        <v>206</v>
      </c>
      <c r="D199" s="139">
        <v>5.03</v>
      </c>
      <c r="E199" s="139"/>
      <c r="F199" s="158"/>
      <c r="G199" s="159"/>
      <c r="H199" s="296">
        <f t="shared" ref="H199:H203" si="108">D199*G199</f>
        <v>0</v>
      </c>
      <c r="I199" s="160"/>
      <c r="J199" s="161" t="str">
        <f t="array" ref="J199">IF(ISERROR(G199/I199),"",G199/I199)</f>
        <v/>
      </c>
      <c r="K199" s="162">
        <f t="array" ref="K199">IF(ISERROR(G199/L199),"",G199/L199)</f>
        <v>0</v>
      </c>
      <c r="L199" s="160">
        <v>52</v>
      </c>
      <c r="M199" s="140">
        <f t="shared" ref="M199:M203" si="109">IF(ISERROR(I199-K199),"",I199-K199)</f>
        <v>0</v>
      </c>
      <c r="N199" s="161">
        <f t="shared" ref="N199:N203" si="110">SUM(O199:U199)</f>
        <v>0</v>
      </c>
      <c r="O199" s="291"/>
      <c r="P199" s="291"/>
      <c r="Q199" s="291"/>
      <c r="R199" s="291"/>
      <c r="S199" s="291"/>
      <c r="T199" s="291"/>
      <c r="U199" s="291"/>
      <c r="V199" s="163">
        <f t="shared" ref="V199:V203" si="111">SUM(X199:AA199)</f>
        <v>0</v>
      </c>
      <c r="W199" s="164" t="str">
        <f t="shared" ref="W199:W203" si="112">IF(ISERROR(V199/G199),"",V199/G199)</f>
        <v/>
      </c>
      <c r="X199" s="163"/>
      <c r="Y199" s="163"/>
      <c r="Z199" s="163"/>
      <c r="AA199" s="163"/>
    </row>
    <row r="200" spans="1:27" ht="20.100000000000001" customHeight="1">
      <c r="A200" s="184">
        <v>201402</v>
      </c>
      <c r="B200" s="309" t="s">
        <v>455</v>
      </c>
      <c r="C200" s="232" t="s">
        <v>457</v>
      </c>
      <c r="D200" s="139">
        <v>5.03</v>
      </c>
      <c r="E200" s="139"/>
      <c r="F200" s="158"/>
      <c r="G200" s="159"/>
      <c r="H200" s="312">
        <f t="shared" si="108"/>
        <v>0</v>
      </c>
      <c r="I200" s="160"/>
      <c r="J200" s="161"/>
      <c r="K200" s="162"/>
      <c r="L200" s="160">
        <v>52</v>
      </c>
      <c r="M200" s="140"/>
      <c r="N200" s="161"/>
      <c r="O200" s="311"/>
      <c r="P200" s="311"/>
      <c r="Q200" s="311"/>
      <c r="R200" s="311"/>
      <c r="S200" s="311"/>
      <c r="T200" s="311"/>
      <c r="U200" s="311"/>
      <c r="V200" s="163"/>
      <c r="W200" s="164"/>
      <c r="X200" s="163"/>
      <c r="Y200" s="163"/>
      <c r="Z200" s="163"/>
      <c r="AA200" s="163"/>
    </row>
    <row r="201" spans="1:27" ht="20.100000000000001" customHeight="1">
      <c r="A201" s="184">
        <v>200012</v>
      </c>
      <c r="B201" s="288" t="s">
        <v>213</v>
      </c>
      <c r="C201" s="157" t="s">
        <v>193</v>
      </c>
      <c r="D201" s="139">
        <v>5.03</v>
      </c>
      <c r="E201" s="139"/>
      <c r="F201" s="158"/>
      <c r="G201" s="159"/>
      <c r="H201" s="296">
        <f t="shared" si="108"/>
        <v>0</v>
      </c>
      <c r="I201" s="160"/>
      <c r="J201" s="161" t="str">
        <f t="array" ref="J201">IF(ISERROR(G201/I201),"",G201/I201)</f>
        <v/>
      </c>
      <c r="K201" s="162">
        <f t="array" ref="K201">IF(ISERROR(G201/L201),"",G201/L201)</f>
        <v>0</v>
      </c>
      <c r="L201" s="160">
        <v>52</v>
      </c>
      <c r="M201" s="140">
        <f t="shared" si="109"/>
        <v>0</v>
      </c>
      <c r="N201" s="161">
        <f t="shared" si="110"/>
        <v>0</v>
      </c>
      <c r="O201" s="291"/>
      <c r="P201" s="291"/>
      <c r="Q201" s="291"/>
      <c r="R201" s="291"/>
      <c r="S201" s="291"/>
      <c r="T201" s="291"/>
      <c r="U201" s="291"/>
      <c r="V201" s="163">
        <f t="shared" si="111"/>
        <v>0</v>
      </c>
      <c r="W201" s="164" t="str">
        <f t="shared" si="112"/>
        <v/>
      </c>
      <c r="X201" s="163"/>
      <c r="Y201" s="163"/>
      <c r="Z201" s="163"/>
      <c r="AA201" s="163"/>
    </row>
    <row r="202" spans="1:27" ht="20.100000000000001" customHeight="1">
      <c r="A202" s="184">
        <v>200013</v>
      </c>
      <c r="B202" s="288" t="s">
        <v>213</v>
      </c>
      <c r="C202" s="157" t="s">
        <v>210</v>
      </c>
      <c r="D202" s="139">
        <v>5.03</v>
      </c>
      <c r="E202" s="139"/>
      <c r="F202" s="158"/>
      <c r="G202" s="159"/>
      <c r="H202" s="296">
        <f t="shared" si="108"/>
        <v>0</v>
      </c>
      <c r="I202" s="160"/>
      <c r="J202" s="161" t="str">
        <f t="array" ref="J202">IF(ISERROR(G202/I202),"",G202/I202)</f>
        <v/>
      </c>
      <c r="K202" s="162">
        <f t="array" ref="K202">IF(ISERROR(G202/L202),"",G202/L202)</f>
        <v>0</v>
      </c>
      <c r="L202" s="160">
        <v>52</v>
      </c>
      <c r="M202" s="140">
        <f>IF(ISERROR(I202-K202),"",I202-K202)</f>
        <v>0</v>
      </c>
      <c r="N202" s="161">
        <f t="shared" si="110"/>
        <v>0</v>
      </c>
      <c r="O202" s="291"/>
      <c r="P202" s="291"/>
      <c r="Q202" s="291"/>
      <c r="R202" s="291"/>
      <c r="S202" s="291"/>
      <c r="T202" s="291"/>
      <c r="U202" s="291"/>
      <c r="V202" s="163">
        <f t="shared" si="111"/>
        <v>0</v>
      </c>
      <c r="W202" s="164" t="str">
        <f t="shared" si="112"/>
        <v/>
      </c>
      <c r="X202" s="163"/>
      <c r="Y202" s="163"/>
      <c r="Z202" s="163"/>
      <c r="AA202" s="163"/>
    </row>
    <row r="203" spans="1:27" ht="20.100000000000001" customHeight="1">
      <c r="A203" s="184">
        <v>200016</v>
      </c>
      <c r="B203" s="288" t="s">
        <v>213</v>
      </c>
      <c r="C203" s="157" t="s">
        <v>214</v>
      </c>
      <c r="D203" s="139">
        <v>5.03</v>
      </c>
      <c r="E203" s="139"/>
      <c r="F203" s="158"/>
      <c r="G203" s="159"/>
      <c r="H203" s="296">
        <f t="shared" si="108"/>
        <v>0</v>
      </c>
      <c r="I203" s="160"/>
      <c r="J203" s="161" t="str">
        <f t="array" ref="J203">IF(ISERROR(G203/I203),"",G203/I203)</f>
        <v/>
      </c>
      <c r="K203" s="162">
        <f t="array" ref="K203">IF(ISERROR(G203/L203),"",G203/L203)</f>
        <v>0</v>
      </c>
      <c r="L203" s="160">
        <v>52</v>
      </c>
      <c r="M203" s="140">
        <f t="shared" si="109"/>
        <v>0</v>
      </c>
      <c r="N203" s="161">
        <f t="shared" si="110"/>
        <v>0</v>
      </c>
      <c r="O203" s="291"/>
      <c r="P203" s="291"/>
      <c r="Q203" s="291"/>
      <c r="R203" s="291"/>
      <c r="S203" s="291"/>
      <c r="T203" s="291"/>
      <c r="U203" s="291"/>
      <c r="V203" s="163">
        <f t="shared" si="111"/>
        <v>0</v>
      </c>
      <c r="W203" s="164" t="str">
        <f t="shared" si="112"/>
        <v/>
      </c>
      <c r="X203" s="163"/>
      <c r="Y203" s="163"/>
      <c r="Z203" s="163"/>
      <c r="AA203" s="163"/>
    </row>
    <row r="204" spans="1:27" ht="20.100000000000001" customHeight="1">
      <c r="A204" s="184">
        <v>201148</v>
      </c>
      <c r="B204" s="288" t="s">
        <v>440</v>
      </c>
      <c r="C204" s="232" t="s">
        <v>441</v>
      </c>
      <c r="D204" s="139"/>
      <c r="E204" s="139"/>
      <c r="F204" s="158"/>
      <c r="G204" s="159"/>
      <c r="H204" s="296"/>
      <c r="I204" s="160"/>
      <c r="J204" s="161"/>
      <c r="K204" s="162"/>
      <c r="L204" s="160">
        <v>52</v>
      </c>
      <c r="M204" s="140"/>
      <c r="N204" s="161"/>
      <c r="O204" s="291"/>
      <c r="P204" s="291"/>
      <c r="Q204" s="291"/>
      <c r="R204" s="291"/>
      <c r="S204" s="291"/>
      <c r="T204" s="291"/>
      <c r="U204" s="291"/>
      <c r="V204" s="163"/>
      <c r="W204" s="164"/>
      <c r="X204" s="163"/>
      <c r="Y204" s="163"/>
      <c r="Z204" s="163"/>
      <c r="AA204" s="163"/>
    </row>
    <row r="205" spans="1:27" ht="20.100000000000001" customHeight="1">
      <c r="A205" s="184">
        <v>201149</v>
      </c>
      <c r="B205" s="288" t="s">
        <v>440</v>
      </c>
      <c r="C205" s="232" t="s">
        <v>442</v>
      </c>
      <c r="D205" s="139"/>
      <c r="E205" s="139"/>
      <c r="F205" s="158"/>
      <c r="G205" s="159"/>
      <c r="H205" s="296"/>
      <c r="I205" s="160"/>
      <c r="J205" s="161"/>
      <c r="K205" s="162"/>
      <c r="L205" s="160">
        <v>52</v>
      </c>
      <c r="M205" s="140"/>
      <c r="N205" s="161"/>
      <c r="O205" s="291"/>
      <c r="P205" s="291"/>
      <c r="Q205" s="291"/>
      <c r="R205" s="291"/>
      <c r="S205" s="291"/>
      <c r="T205" s="291"/>
      <c r="U205" s="291"/>
      <c r="V205" s="163"/>
      <c r="W205" s="164"/>
      <c r="X205" s="163"/>
      <c r="Y205" s="163"/>
      <c r="Z205" s="163"/>
      <c r="AA205" s="163"/>
    </row>
    <row r="206" spans="1:27" ht="20.100000000000001" customHeight="1">
      <c r="A206" s="184">
        <v>201150</v>
      </c>
      <c r="B206" s="288" t="s">
        <v>440</v>
      </c>
      <c r="C206" s="232" t="s">
        <v>61</v>
      </c>
      <c r="D206" s="139"/>
      <c r="E206" s="139"/>
      <c r="F206" s="158"/>
      <c r="G206" s="159"/>
      <c r="H206" s="296"/>
      <c r="I206" s="160"/>
      <c r="J206" s="161"/>
      <c r="K206" s="162"/>
      <c r="L206" s="160">
        <v>52</v>
      </c>
      <c r="M206" s="140"/>
      <c r="N206" s="161"/>
      <c r="O206" s="291"/>
      <c r="P206" s="291"/>
      <c r="Q206" s="291"/>
      <c r="R206" s="291"/>
      <c r="S206" s="291"/>
      <c r="T206" s="291"/>
      <c r="U206" s="291"/>
      <c r="V206" s="163"/>
      <c r="W206" s="164"/>
      <c r="X206" s="163"/>
      <c r="Y206" s="163"/>
      <c r="Z206" s="163"/>
      <c r="AA206" s="163"/>
    </row>
    <row r="207" spans="1:27" ht="20.100000000000001" customHeight="1">
      <c r="A207" s="184">
        <v>200668</v>
      </c>
      <c r="B207" s="288" t="s">
        <v>215</v>
      </c>
      <c r="C207" s="157" t="s">
        <v>186</v>
      </c>
      <c r="D207" s="139">
        <v>5.08</v>
      </c>
      <c r="E207" s="139"/>
      <c r="F207" s="158"/>
      <c r="G207" s="159"/>
      <c r="H207" s="296">
        <f t="shared" ref="H207:H222" si="113">D207*G207</f>
        <v>0</v>
      </c>
      <c r="I207" s="160"/>
      <c r="J207" s="161" t="str">
        <f t="array" ref="J207">IF(ISERROR(G207/I207),"",G207/I207)</f>
        <v/>
      </c>
      <c r="K207" s="162">
        <f t="array" ref="K207">IF(ISERROR(G207/L207),"",G207/L207)</f>
        <v>0</v>
      </c>
      <c r="L207" s="160">
        <v>21</v>
      </c>
      <c r="M207" s="140">
        <f t="shared" ref="M207:M226" si="114">IF(ISERROR(I207-K207),"",I207-K207)</f>
        <v>0</v>
      </c>
      <c r="N207" s="161">
        <f t="shared" ref="N207:N227" si="115">SUM(O207:U207)</f>
        <v>0</v>
      </c>
      <c r="O207" s="291"/>
      <c r="P207" s="291"/>
      <c r="Q207" s="291"/>
      <c r="R207" s="291"/>
      <c r="S207" s="291"/>
      <c r="T207" s="291"/>
      <c r="U207" s="291"/>
      <c r="V207" s="163">
        <f t="shared" ref="V207:V218" si="116">SUM(X207:AA207)</f>
        <v>0</v>
      </c>
      <c r="W207" s="164" t="str">
        <f t="shared" ref="W207:W218" si="117">IF(ISERROR(V207/G207),"",V207/G207)</f>
        <v/>
      </c>
      <c r="X207" s="163"/>
      <c r="Y207" s="163"/>
      <c r="Z207" s="163"/>
      <c r="AA207" s="163"/>
    </row>
    <row r="208" spans="1:27" ht="20.100000000000001" customHeight="1">
      <c r="A208" s="184">
        <v>200667</v>
      </c>
      <c r="B208" s="288" t="s">
        <v>215</v>
      </c>
      <c r="C208" s="157" t="s">
        <v>211</v>
      </c>
      <c r="D208" s="139">
        <v>5.08</v>
      </c>
      <c r="E208" s="139"/>
      <c r="F208" s="158"/>
      <c r="G208" s="159"/>
      <c r="H208" s="296">
        <f t="shared" si="113"/>
        <v>0</v>
      </c>
      <c r="I208" s="160"/>
      <c r="J208" s="161" t="str">
        <f t="array" ref="J208">IF(ISERROR(G208/I208),"",G208/I208)</f>
        <v/>
      </c>
      <c r="K208" s="162">
        <f t="array" ref="K208">IF(ISERROR(G208/L208),"",G208/L208)</f>
        <v>0</v>
      </c>
      <c r="L208" s="160">
        <v>21</v>
      </c>
      <c r="M208" s="140">
        <f t="shared" si="114"/>
        <v>0</v>
      </c>
      <c r="N208" s="161">
        <f t="shared" si="115"/>
        <v>0</v>
      </c>
      <c r="O208" s="291"/>
      <c r="P208" s="291"/>
      <c r="Q208" s="291"/>
      <c r="R208" s="291"/>
      <c r="S208" s="291"/>
      <c r="T208" s="291"/>
      <c r="U208" s="291"/>
      <c r="V208" s="163">
        <f t="shared" si="116"/>
        <v>0</v>
      </c>
      <c r="W208" s="164" t="str">
        <f t="shared" si="117"/>
        <v/>
      </c>
      <c r="X208" s="163"/>
      <c r="Y208" s="163"/>
      <c r="Z208" s="163"/>
      <c r="AA208" s="163"/>
    </row>
    <row r="209" spans="1:27" ht="20.100000000000001" customHeight="1">
      <c r="A209" s="184">
        <v>200666</v>
      </c>
      <c r="B209" s="288" t="s">
        <v>215</v>
      </c>
      <c r="C209" s="157" t="s">
        <v>212</v>
      </c>
      <c r="D209" s="139">
        <v>5.08</v>
      </c>
      <c r="E209" s="139"/>
      <c r="F209" s="158"/>
      <c r="G209" s="159"/>
      <c r="H209" s="296">
        <f t="shared" si="113"/>
        <v>0</v>
      </c>
      <c r="I209" s="160"/>
      <c r="J209" s="161" t="str">
        <f t="array" ref="J209">IF(ISERROR(G209/I209),"",G209/I209)</f>
        <v/>
      </c>
      <c r="K209" s="162">
        <f t="array" ref="K209">IF(ISERROR(G209/L209),"",G209/L209)</f>
        <v>0</v>
      </c>
      <c r="L209" s="160">
        <v>21</v>
      </c>
      <c r="M209" s="140">
        <f t="shared" si="114"/>
        <v>0</v>
      </c>
      <c r="N209" s="161">
        <f t="shared" si="115"/>
        <v>0</v>
      </c>
      <c r="O209" s="291"/>
      <c r="P209" s="291"/>
      <c r="Q209" s="291"/>
      <c r="R209" s="291"/>
      <c r="S209" s="291"/>
      <c r="T209" s="291"/>
      <c r="U209" s="291"/>
      <c r="V209" s="163">
        <f t="shared" si="116"/>
        <v>0</v>
      </c>
      <c r="W209" s="164" t="str">
        <f t="shared" si="117"/>
        <v/>
      </c>
      <c r="X209" s="163"/>
      <c r="Y209" s="163"/>
      <c r="Z209" s="163"/>
      <c r="AA209" s="163"/>
    </row>
    <row r="210" spans="1:27" ht="20.100000000000001" customHeight="1">
      <c r="A210" s="184">
        <v>200662</v>
      </c>
      <c r="B210" s="288" t="s">
        <v>215</v>
      </c>
      <c r="C210" s="157" t="s">
        <v>193</v>
      </c>
      <c r="D210" s="139">
        <v>5.08</v>
      </c>
      <c r="E210" s="139"/>
      <c r="F210" s="158"/>
      <c r="G210" s="159"/>
      <c r="H210" s="296">
        <f t="shared" si="113"/>
        <v>0</v>
      </c>
      <c r="I210" s="160"/>
      <c r="J210" s="161" t="str">
        <f t="array" ref="J210">IF(ISERROR(G210/I210),"",G210/I210)</f>
        <v/>
      </c>
      <c r="K210" s="162">
        <f t="array" ref="K210">IF(ISERROR(G210/L210),"",G210/L210)</f>
        <v>0</v>
      </c>
      <c r="L210" s="160">
        <v>21</v>
      </c>
      <c r="M210" s="140">
        <f t="shared" si="114"/>
        <v>0</v>
      </c>
      <c r="N210" s="161">
        <f t="shared" si="115"/>
        <v>0</v>
      </c>
      <c r="O210" s="291"/>
      <c r="P210" s="291"/>
      <c r="Q210" s="291"/>
      <c r="R210" s="291"/>
      <c r="S210" s="291"/>
      <c r="T210" s="291"/>
      <c r="U210" s="291"/>
      <c r="V210" s="163">
        <f t="shared" si="116"/>
        <v>0</v>
      </c>
      <c r="W210" s="164" t="str">
        <f t="shared" si="117"/>
        <v/>
      </c>
      <c r="X210" s="163"/>
      <c r="Y210" s="163"/>
      <c r="Z210" s="163"/>
      <c r="AA210" s="163"/>
    </row>
    <row r="211" spans="1:27" ht="20.100000000000001" customHeight="1">
      <c r="A211" s="184">
        <v>200661</v>
      </c>
      <c r="B211" s="288" t="s">
        <v>215</v>
      </c>
      <c r="C211" s="157" t="s">
        <v>210</v>
      </c>
      <c r="D211" s="139">
        <v>5.08</v>
      </c>
      <c r="E211" s="139"/>
      <c r="F211" s="158"/>
      <c r="G211" s="159"/>
      <c r="H211" s="296">
        <f t="shared" si="113"/>
        <v>0</v>
      </c>
      <c r="I211" s="160"/>
      <c r="J211" s="161" t="str">
        <f t="array" ref="J211">IF(ISERROR(G211/I211),"",G211/I211)</f>
        <v/>
      </c>
      <c r="K211" s="162">
        <f t="array" ref="K211">IF(ISERROR(G211/L211),"",G211/L211)</f>
        <v>0</v>
      </c>
      <c r="L211" s="160">
        <v>21</v>
      </c>
      <c r="M211" s="140">
        <f t="shared" si="114"/>
        <v>0</v>
      </c>
      <c r="N211" s="161">
        <f t="shared" si="115"/>
        <v>0</v>
      </c>
      <c r="O211" s="291"/>
      <c r="P211" s="291"/>
      <c r="Q211" s="291"/>
      <c r="R211" s="291"/>
      <c r="S211" s="291"/>
      <c r="T211" s="291"/>
      <c r="U211" s="291"/>
      <c r="V211" s="163">
        <f t="shared" si="116"/>
        <v>0</v>
      </c>
      <c r="W211" s="164" t="str">
        <f t="shared" si="117"/>
        <v/>
      </c>
      <c r="X211" s="163"/>
      <c r="Y211" s="163"/>
      <c r="Z211" s="163"/>
      <c r="AA211" s="163"/>
    </row>
    <row r="212" spans="1:27" ht="20.100000000000001" customHeight="1">
      <c r="A212" s="184">
        <v>200663</v>
      </c>
      <c r="B212" s="288" t="s">
        <v>215</v>
      </c>
      <c r="C212" s="157" t="s">
        <v>206</v>
      </c>
      <c r="D212" s="139">
        <v>5.08</v>
      </c>
      <c r="E212" s="139"/>
      <c r="F212" s="158"/>
      <c r="G212" s="159"/>
      <c r="H212" s="296">
        <f t="shared" si="113"/>
        <v>0</v>
      </c>
      <c r="I212" s="160"/>
      <c r="J212" s="161" t="str">
        <f t="array" ref="J212">IF(ISERROR(G212/I212),"",G212/I212)</f>
        <v/>
      </c>
      <c r="K212" s="162">
        <f t="array" ref="K212">IF(ISERROR(G212/L212),"",G212/L212)</f>
        <v>0</v>
      </c>
      <c r="L212" s="160">
        <v>21</v>
      </c>
      <c r="M212" s="140">
        <f t="shared" si="114"/>
        <v>0</v>
      </c>
      <c r="N212" s="161">
        <f t="shared" si="115"/>
        <v>0</v>
      </c>
      <c r="O212" s="289"/>
      <c r="P212" s="289"/>
      <c r="Q212" s="289"/>
      <c r="R212" s="289"/>
      <c r="S212" s="289"/>
      <c r="T212" s="289"/>
      <c r="U212" s="289"/>
      <c r="V212" s="163">
        <f t="shared" si="116"/>
        <v>0</v>
      </c>
      <c r="W212" s="164" t="str">
        <f t="shared" si="117"/>
        <v/>
      </c>
      <c r="X212" s="163"/>
      <c r="Y212" s="163"/>
      <c r="Z212" s="163"/>
      <c r="AA212" s="163"/>
    </row>
    <row r="213" spans="1:27" ht="20.100000000000001" customHeight="1">
      <c r="A213" s="184">
        <v>200665</v>
      </c>
      <c r="B213" s="288" t="s">
        <v>215</v>
      </c>
      <c r="C213" s="157" t="s">
        <v>194</v>
      </c>
      <c r="D213" s="139">
        <v>5.08</v>
      </c>
      <c r="E213" s="139"/>
      <c r="F213" s="158"/>
      <c r="G213" s="159"/>
      <c r="H213" s="296">
        <f t="shared" si="113"/>
        <v>0</v>
      </c>
      <c r="I213" s="160"/>
      <c r="J213" s="161" t="str">
        <f t="array" ref="J213">IF(ISERROR(G213/I213),"",G213/I213)</f>
        <v/>
      </c>
      <c r="K213" s="162">
        <f t="array" ref="K213">IF(ISERROR(G213/L213),"",G213/L213)</f>
        <v>0</v>
      </c>
      <c r="L213" s="160">
        <v>21</v>
      </c>
      <c r="M213" s="140">
        <f t="shared" si="114"/>
        <v>0</v>
      </c>
      <c r="N213" s="161">
        <f t="shared" si="115"/>
        <v>0</v>
      </c>
      <c r="O213" s="291"/>
      <c r="P213" s="291"/>
      <c r="Q213" s="291"/>
      <c r="R213" s="291"/>
      <c r="S213" s="291"/>
      <c r="T213" s="291"/>
      <c r="U213" s="291"/>
      <c r="V213" s="163">
        <f t="shared" si="116"/>
        <v>0</v>
      </c>
      <c r="W213" s="164" t="str">
        <f t="shared" si="117"/>
        <v/>
      </c>
      <c r="X213" s="163"/>
      <c r="Y213" s="163"/>
      <c r="Z213" s="163"/>
      <c r="AA213" s="163"/>
    </row>
    <row r="214" spans="1:27" ht="20.100000000000001" customHeight="1">
      <c r="A214" s="184">
        <v>200664</v>
      </c>
      <c r="B214" s="288" t="s">
        <v>215</v>
      </c>
      <c r="C214" s="157" t="s">
        <v>214</v>
      </c>
      <c r="D214" s="139">
        <v>5.08</v>
      </c>
      <c r="E214" s="139"/>
      <c r="F214" s="158"/>
      <c r="G214" s="159"/>
      <c r="H214" s="296">
        <f t="shared" si="113"/>
        <v>0</v>
      </c>
      <c r="I214" s="160"/>
      <c r="J214" s="161" t="str">
        <f t="array" ref="J214">IF(ISERROR(G214/I214),"",G214/I214)</f>
        <v/>
      </c>
      <c r="K214" s="162">
        <f t="array" ref="K214">IF(ISERROR(G214/L214),"",G214/L214)</f>
        <v>0</v>
      </c>
      <c r="L214" s="160">
        <v>21</v>
      </c>
      <c r="M214" s="140">
        <f t="shared" si="114"/>
        <v>0</v>
      </c>
      <c r="N214" s="161">
        <f t="shared" si="115"/>
        <v>0</v>
      </c>
      <c r="O214" s="289"/>
      <c r="P214" s="289"/>
      <c r="Q214" s="289"/>
      <c r="R214" s="289"/>
      <c r="S214" s="289"/>
      <c r="T214" s="289"/>
      <c r="U214" s="289"/>
      <c r="V214" s="163">
        <f t="shared" si="116"/>
        <v>0</v>
      </c>
      <c r="W214" s="164" t="str">
        <f t="shared" si="117"/>
        <v/>
      </c>
      <c r="X214" s="163"/>
      <c r="Y214" s="163"/>
      <c r="Z214" s="163"/>
      <c r="AA214" s="163"/>
    </row>
    <row r="215" spans="1:27" ht="20.100000000000001" customHeight="1">
      <c r="A215" s="184">
        <v>200027</v>
      </c>
      <c r="B215" s="288" t="s">
        <v>216</v>
      </c>
      <c r="C215" s="157" t="s">
        <v>201</v>
      </c>
      <c r="D215" s="139">
        <v>5.03</v>
      </c>
      <c r="E215" s="139"/>
      <c r="F215" s="158"/>
      <c r="G215" s="159"/>
      <c r="H215" s="296">
        <f t="shared" si="113"/>
        <v>0</v>
      </c>
      <c r="I215" s="160"/>
      <c r="J215" s="161" t="str">
        <f t="array" ref="J215">IF(ISERROR(G215/I215),"",G215/I215)</f>
        <v/>
      </c>
      <c r="K215" s="162">
        <f t="array" ref="K215">IF(ISERROR(G215/L215),"",G215/L215)</f>
        <v>0</v>
      </c>
      <c r="L215" s="160">
        <v>56</v>
      </c>
      <c r="M215" s="140">
        <f t="shared" si="114"/>
        <v>0</v>
      </c>
      <c r="N215" s="161">
        <f t="shared" si="115"/>
        <v>0</v>
      </c>
      <c r="O215" s="291"/>
      <c r="P215" s="291"/>
      <c r="Q215" s="291"/>
      <c r="R215" s="291"/>
      <c r="S215" s="291"/>
      <c r="T215" s="291"/>
      <c r="U215" s="291"/>
      <c r="V215" s="163">
        <f t="shared" si="116"/>
        <v>0</v>
      </c>
      <c r="W215" s="164" t="str">
        <f t="shared" si="117"/>
        <v/>
      </c>
      <c r="X215" s="163"/>
      <c r="Y215" s="163"/>
      <c r="Z215" s="163"/>
      <c r="AA215" s="163"/>
    </row>
    <row r="216" spans="1:27" ht="20.100000000000001" customHeight="1">
      <c r="A216" s="184">
        <v>200028</v>
      </c>
      <c r="B216" s="288" t="s">
        <v>216</v>
      </c>
      <c r="C216" s="157" t="s">
        <v>186</v>
      </c>
      <c r="D216" s="139">
        <v>5.03</v>
      </c>
      <c r="E216" s="139"/>
      <c r="F216" s="158"/>
      <c r="G216" s="159"/>
      <c r="H216" s="296">
        <f t="shared" si="113"/>
        <v>0</v>
      </c>
      <c r="I216" s="160"/>
      <c r="J216" s="161" t="str">
        <f t="array" ref="J216">IF(ISERROR(G216/I216),"",G216/I216)</f>
        <v/>
      </c>
      <c r="K216" s="162">
        <f t="array" ref="K216">IF(ISERROR(G216/L216),"",G216/L216)</f>
        <v>0</v>
      </c>
      <c r="L216" s="160">
        <v>56</v>
      </c>
      <c r="M216" s="140">
        <f t="shared" si="114"/>
        <v>0</v>
      </c>
      <c r="N216" s="161">
        <f t="shared" si="115"/>
        <v>0</v>
      </c>
      <c r="O216" s="291"/>
      <c r="P216" s="291"/>
      <c r="Q216" s="291"/>
      <c r="R216" s="291"/>
      <c r="S216" s="291"/>
      <c r="T216" s="291"/>
      <c r="U216" s="291"/>
      <c r="V216" s="163">
        <f t="shared" si="116"/>
        <v>0</v>
      </c>
      <c r="W216" s="164" t="str">
        <f t="shared" si="117"/>
        <v/>
      </c>
      <c r="X216" s="163"/>
      <c r="Y216" s="163"/>
      <c r="Z216" s="163"/>
      <c r="AA216" s="163"/>
    </row>
    <row r="217" spans="1:27" ht="20.100000000000001" customHeight="1">
      <c r="A217" s="184">
        <v>200029</v>
      </c>
      <c r="B217" s="288" t="s">
        <v>216</v>
      </c>
      <c r="C217" s="157" t="s">
        <v>202</v>
      </c>
      <c r="D217" s="139">
        <v>5.03</v>
      </c>
      <c r="E217" s="139"/>
      <c r="F217" s="158"/>
      <c r="G217" s="159"/>
      <c r="H217" s="296">
        <f t="shared" si="113"/>
        <v>0</v>
      </c>
      <c r="I217" s="160"/>
      <c r="J217" s="161" t="str">
        <f t="array" ref="J217">IF(ISERROR(G217/I217),"",G217/I217)</f>
        <v/>
      </c>
      <c r="K217" s="162">
        <f t="array" ref="K217">IF(ISERROR(G217/L217),"",G217/L217)</f>
        <v>0</v>
      </c>
      <c r="L217" s="160">
        <v>56</v>
      </c>
      <c r="M217" s="140">
        <f t="shared" si="114"/>
        <v>0</v>
      </c>
      <c r="N217" s="161">
        <f t="shared" si="115"/>
        <v>0</v>
      </c>
      <c r="O217" s="291"/>
      <c r="P217" s="291"/>
      <c r="Q217" s="291"/>
      <c r="R217" s="291"/>
      <c r="S217" s="291"/>
      <c r="T217" s="291"/>
      <c r="U217" s="291"/>
      <c r="V217" s="163">
        <f t="shared" si="116"/>
        <v>0</v>
      </c>
      <c r="W217" s="164" t="str">
        <f t="shared" si="117"/>
        <v/>
      </c>
      <c r="X217" s="163"/>
      <c r="Y217" s="163"/>
      <c r="Z217" s="163"/>
      <c r="AA217" s="163"/>
    </row>
    <row r="218" spans="1:27" ht="20.100000000000001" customHeight="1">
      <c r="A218" s="184">
        <v>200704</v>
      </c>
      <c r="B218" s="288" t="s">
        <v>216</v>
      </c>
      <c r="C218" s="157" t="s">
        <v>211</v>
      </c>
      <c r="D218" s="139">
        <v>5.03</v>
      </c>
      <c r="E218" s="139"/>
      <c r="F218" s="158"/>
      <c r="G218" s="159"/>
      <c r="H218" s="296">
        <f t="shared" si="113"/>
        <v>0</v>
      </c>
      <c r="I218" s="160"/>
      <c r="J218" s="161" t="str">
        <f t="array" ref="J218">IF(ISERROR(G218/I218),"",G218/I218)</f>
        <v/>
      </c>
      <c r="K218" s="162">
        <f t="array" ref="K218">IF(ISERROR(G218/L218),"",G218/L218)</f>
        <v>0</v>
      </c>
      <c r="L218" s="160">
        <v>56</v>
      </c>
      <c r="M218" s="140">
        <f t="shared" si="114"/>
        <v>0</v>
      </c>
      <c r="N218" s="161">
        <f t="shared" si="115"/>
        <v>0</v>
      </c>
      <c r="O218" s="291"/>
      <c r="P218" s="291"/>
      <c r="Q218" s="291"/>
      <c r="R218" s="291"/>
      <c r="S218" s="291"/>
      <c r="T218" s="291"/>
      <c r="U218" s="291"/>
      <c r="V218" s="163">
        <f t="shared" si="116"/>
        <v>0</v>
      </c>
      <c r="W218" s="164" t="str">
        <f t="shared" si="117"/>
        <v/>
      </c>
      <c r="X218" s="163"/>
      <c r="Y218" s="163"/>
      <c r="Z218" s="163"/>
      <c r="AA218" s="163"/>
    </row>
    <row r="219" spans="1:27" ht="20.100000000000001" customHeight="1">
      <c r="A219" s="184">
        <v>201286</v>
      </c>
      <c r="B219" s="288" t="s">
        <v>404</v>
      </c>
      <c r="C219" s="232" t="s">
        <v>405</v>
      </c>
      <c r="D219" s="139">
        <v>5.03</v>
      </c>
      <c r="E219" s="139"/>
      <c r="F219" s="158"/>
      <c r="G219" s="159"/>
      <c r="H219" s="296">
        <f t="shared" si="113"/>
        <v>0</v>
      </c>
      <c r="I219" s="160"/>
      <c r="J219" s="161"/>
      <c r="K219" s="162">
        <f t="array" ref="K219">IF(ISERROR(G219/L219),"",G219/L219)</f>
        <v>0</v>
      </c>
      <c r="L219" s="160">
        <v>54</v>
      </c>
      <c r="M219" s="140">
        <f t="shared" si="114"/>
        <v>0</v>
      </c>
      <c r="N219" s="161">
        <f t="shared" si="115"/>
        <v>0</v>
      </c>
      <c r="O219" s="291"/>
      <c r="P219" s="291"/>
      <c r="Q219" s="291"/>
      <c r="R219" s="291"/>
      <c r="S219" s="291"/>
      <c r="T219" s="291"/>
      <c r="U219" s="291"/>
      <c r="V219" s="163"/>
      <c r="W219" s="164"/>
      <c r="X219" s="163"/>
      <c r="Y219" s="163"/>
      <c r="Z219" s="163"/>
      <c r="AA219" s="163"/>
    </row>
    <row r="220" spans="1:27" ht="20.100000000000001" customHeight="1">
      <c r="A220" s="184">
        <v>201287</v>
      </c>
      <c r="B220" s="288" t="s">
        <v>404</v>
      </c>
      <c r="C220" s="232" t="s">
        <v>406</v>
      </c>
      <c r="D220" s="139">
        <v>5.03</v>
      </c>
      <c r="E220" s="139"/>
      <c r="F220" s="158"/>
      <c r="G220" s="159"/>
      <c r="H220" s="296">
        <f t="shared" si="113"/>
        <v>0</v>
      </c>
      <c r="I220" s="160"/>
      <c r="J220" s="161"/>
      <c r="K220" s="162">
        <f t="array" ref="K220">IF(ISERROR(G220/L220),"",G220/L220)</f>
        <v>0</v>
      </c>
      <c r="L220" s="160">
        <v>54</v>
      </c>
      <c r="M220" s="140">
        <f t="shared" si="114"/>
        <v>0</v>
      </c>
      <c r="N220" s="161">
        <f t="shared" si="115"/>
        <v>0</v>
      </c>
      <c r="O220" s="291"/>
      <c r="P220" s="291"/>
      <c r="Q220" s="291"/>
      <c r="R220" s="291"/>
      <c r="S220" s="291"/>
      <c r="T220" s="291"/>
      <c r="U220" s="291"/>
      <c r="V220" s="163"/>
      <c r="W220" s="164"/>
      <c r="X220" s="163"/>
      <c r="Y220" s="163"/>
      <c r="Z220" s="163"/>
      <c r="AA220" s="163"/>
    </row>
    <row r="221" spans="1:27" ht="20.100000000000001" customHeight="1">
      <c r="A221" s="184">
        <v>201288</v>
      </c>
      <c r="B221" s="288" t="s">
        <v>404</v>
      </c>
      <c r="C221" s="232" t="s">
        <v>411</v>
      </c>
      <c r="D221" s="139">
        <v>5.03</v>
      </c>
      <c r="E221" s="139"/>
      <c r="F221" s="158"/>
      <c r="G221" s="159"/>
      <c r="H221" s="296">
        <f t="shared" si="113"/>
        <v>0</v>
      </c>
      <c r="I221" s="160"/>
      <c r="J221" s="161"/>
      <c r="K221" s="162">
        <f t="array" ref="K221">IF(ISERROR(G221/L221),"",G221/L221)</f>
        <v>0</v>
      </c>
      <c r="L221" s="160">
        <v>54</v>
      </c>
      <c r="M221" s="140">
        <f t="shared" si="114"/>
        <v>0</v>
      </c>
      <c r="N221" s="161">
        <f t="shared" si="115"/>
        <v>0</v>
      </c>
      <c r="O221" s="291"/>
      <c r="P221" s="291"/>
      <c r="Q221" s="291"/>
      <c r="R221" s="291"/>
      <c r="S221" s="291"/>
      <c r="T221" s="291"/>
      <c r="U221" s="291"/>
      <c r="V221" s="163"/>
      <c r="W221" s="164"/>
      <c r="X221" s="163"/>
      <c r="Y221" s="163"/>
      <c r="Z221" s="163"/>
      <c r="AA221" s="163"/>
    </row>
    <row r="222" spans="1:27" ht="20.100000000000001" customHeight="1">
      <c r="A222" s="184">
        <v>201289</v>
      </c>
      <c r="B222" s="288" t="s">
        <v>404</v>
      </c>
      <c r="C222" s="232" t="s">
        <v>413</v>
      </c>
      <c r="D222" s="139">
        <v>5.03</v>
      </c>
      <c r="E222" s="139"/>
      <c r="F222" s="158"/>
      <c r="G222" s="159"/>
      <c r="H222" s="296">
        <f t="shared" si="113"/>
        <v>0</v>
      </c>
      <c r="I222" s="160"/>
      <c r="J222" s="161"/>
      <c r="K222" s="162">
        <f t="array" ref="K222">IF(ISERROR(G222/L222),"",G222/L222)</f>
        <v>0</v>
      </c>
      <c r="L222" s="160">
        <v>54</v>
      </c>
      <c r="M222" s="140">
        <f t="shared" si="114"/>
        <v>0</v>
      </c>
      <c r="N222" s="161">
        <f t="shared" si="115"/>
        <v>0</v>
      </c>
      <c r="O222" s="291"/>
      <c r="P222" s="291"/>
      <c r="Q222" s="291"/>
      <c r="R222" s="291"/>
      <c r="S222" s="291"/>
      <c r="T222" s="291"/>
      <c r="U222" s="291"/>
      <c r="V222" s="163"/>
      <c r="W222" s="164"/>
      <c r="X222" s="163"/>
      <c r="Y222" s="163"/>
      <c r="Z222" s="163"/>
      <c r="AA222" s="163"/>
    </row>
    <row r="223" spans="1:27" ht="20.100000000000001" customHeight="1">
      <c r="A223" s="184">
        <v>201077</v>
      </c>
      <c r="B223" s="306" t="s">
        <v>444</v>
      </c>
      <c r="C223" s="232" t="s">
        <v>384</v>
      </c>
      <c r="D223" s="139">
        <v>5.03</v>
      </c>
      <c r="E223" s="139"/>
      <c r="F223" s="158"/>
      <c r="G223" s="159"/>
      <c r="H223" s="296"/>
      <c r="I223" s="160"/>
      <c r="J223" s="161"/>
      <c r="K223" s="162">
        <f t="array" ref="K223">IF(ISERROR(G223/L223),"",G223/L223)</f>
        <v>0</v>
      </c>
      <c r="L223" s="160">
        <v>3</v>
      </c>
      <c r="M223" s="140">
        <f t="shared" si="114"/>
        <v>0</v>
      </c>
      <c r="N223" s="161">
        <f t="shared" si="115"/>
        <v>0</v>
      </c>
      <c r="O223" s="291"/>
      <c r="P223" s="291"/>
      <c r="Q223" s="291"/>
      <c r="R223" s="291"/>
      <c r="S223" s="291"/>
      <c r="T223" s="291"/>
      <c r="U223" s="291"/>
      <c r="V223" s="163"/>
      <c r="W223" s="164"/>
      <c r="X223" s="163"/>
      <c r="Y223" s="163"/>
      <c r="Z223" s="163"/>
      <c r="AA223" s="163"/>
    </row>
    <row r="224" spans="1:27" ht="20.100000000000001" customHeight="1">
      <c r="A224" s="184">
        <v>201078</v>
      </c>
      <c r="B224" s="306" t="s">
        <v>444</v>
      </c>
      <c r="C224" s="232" t="s">
        <v>385</v>
      </c>
      <c r="D224" s="139">
        <v>5.03</v>
      </c>
      <c r="E224" s="139"/>
      <c r="F224" s="158"/>
      <c r="G224" s="159"/>
      <c r="H224" s="296"/>
      <c r="I224" s="160"/>
      <c r="J224" s="161"/>
      <c r="K224" s="162">
        <f t="array" ref="K224">IF(ISERROR(G224/L224),"",G224/L224)</f>
        <v>0</v>
      </c>
      <c r="L224" s="160">
        <v>3</v>
      </c>
      <c r="M224" s="140">
        <f t="shared" si="114"/>
        <v>0</v>
      </c>
      <c r="N224" s="161">
        <f t="shared" si="115"/>
        <v>0</v>
      </c>
      <c r="O224" s="291"/>
      <c r="P224" s="291"/>
      <c r="Q224" s="291"/>
      <c r="R224" s="291"/>
      <c r="S224" s="291"/>
      <c r="T224" s="291"/>
      <c r="U224" s="291"/>
      <c r="V224" s="163"/>
      <c r="W224" s="164"/>
      <c r="X224" s="163"/>
      <c r="Y224" s="163"/>
      <c r="Z224" s="163"/>
      <c r="AA224" s="163"/>
    </row>
    <row r="225" spans="1:27" ht="20.100000000000001" customHeight="1">
      <c r="A225" s="184">
        <v>201079</v>
      </c>
      <c r="B225" s="306" t="s">
        <v>444</v>
      </c>
      <c r="C225" s="232" t="s">
        <v>386</v>
      </c>
      <c r="D225" s="139">
        <v>5.03</v>
      </c>
      <c r="E225" s="139"/>
      <c r="F225" s="158"/>
      <c r="G225" s="159"/>
      <c r="H225" s="296"/>
      <c r="I225" s="160"/>
      <c r="J225" s="161"/>
      <c r="K225" s="162">
        <f t="array" ref="K225">IF(ISERROR(G225/L225),"",G225/L225)</f>
        <v>0</v>
      </c>
      <c r="L225" s="160">
        <v>3</v>
      </c>
      <c r="M225" s="140">
        <f t="shared" si="114"/>
        <v>0</v>
      </c>
      <c r="N225" s="161">
        <f t="shared" si="115"/>
        <v>0</v>
      </c>
      <c r="O225" s="291"/>
      <c r="P225" s="291"/>
      <c r="Q225" s="291"/>
      <c r="R225" s="291"/>
      <c r="S225" s="291"/>
      <c r="T225" s="291"/>
      <c r="U225" s="291"/>
      <c r="V225" s="163"/>
      <c r="W225" s="164"/>
      <c r="X225" s="163"/>
      <c r="Y225" s="163"/>
      <c r="Z225" s="163"/>
      <c r="AA225" s="163"/>
    </row>
    <row r="226" spans="1:27" ht="20.100000000000001" customHeight="1">
      <c r="A226" s="184">
        <v>201080</v>
      </c>
      <c r="B226" s="306" t="s">
        <v>444</v>
      </c>
      <c r="C226" s="232" t="s">
        <v>387</v>
      </c>
      <c r="D226" s="139">
        <v>5.03</v>
      </c>
      <c r="E226" s="139"/>
      <c r="F226" s="158"/>
      <c r="G226" s="159"/>
      <c r="H226" s="296"/>
      <c r="I226" s="160"/>
      <c r="J226" s="161"/>
      <c r="K226" s="162">
        <f t="array" ref="K226">IF(ISERROR(G226/L226),"",G226/L226)</f>
        <v>0</v>
      </c>
      <c r="L226" s="160">
        <v>3</v>
      </c>
      <c r="M226" s="140">
        <f t="shared" si="114"/>
        <v>0</v>
      </c>
      <c r="N226" s="161">
        <f t="shared" si="115"/>
        <v>0</v>
      </c>
      <c r="O226" s="291"/>
      <c r="P226" s="291"/>
      <c r="Q226" s="291"/>
      <c r="R226" s="291"/>
      <c r="S226" s="291"/>
      <c r="T226" s="291"/>
      <c r="U226" s="291"/>
      <c r="V226" s="163"/>
      <c r="W226" s="164"/>
      <c r="X226" s="163"/>
      <c r="Y226" s="163"/>
      <c r="Z226" s="163"/>
      <c r="AA226" s="163"/>
    </row>
    <row r="227" spans="1:27" ht="20.100000000000001" customHeight="1">
      <c r="A227" s="165">
        <v>200534</v>
      </c>
      <c r="B227" s="166" t="s">
        <v>217</v>
      </c>
      <c r="C227" s="157" t="s">
        <v>194</v>
      </c>
      <c r="D227" s="139">
        <v>5.03</v>
      </c>
      <c r="E227" s="139"/>
      <c r="F227" s="158"/>
      <c r="G227" s="188"/>
      <c r="H227" s="296">
        <f t="shared" ref="H227:H240" si="118">D227*G227</f>
        <v>0</v>
      </c>
      <c r="I227" s="160"/>
      <c r="J227" s="161" t="str">
        <f t="array" ref="J227">IF(ISERROR(G227/I227),"",G227/I227)</f>
        <v/>
      </c>
      <c r="K227" s="162">
        <f t="array" ref="K227">IF(ISERROR(G227/L227),"",G227/L227)</f>
        <v>0</v>
      </c>
      <c r="L227" s="160">
        <v>40</v>
      </c>
      <c r="M227" s="140">
        <f t="shared" ref="M227:M241" si="119">IF(ISERROR(I227-K227),"",I227-K227)</f>
        <v>0</v>
      </c>
      <c r="N227" s="161">
        <f t="shared" si="115"/>
        <v>0</v>
      </c>
      <c r="O227" s="289"/>
      <c r="P227" s="289"/>
      <c r="Q227" s="289"/>
      <c r="R227" s="289"/>
      <c r="S227" s="289"/>
      <c r="T227" s="289"/>
      <c r="U227" s="289"/>
      <c r="V227" s="163">
        <f t="shared" ref="V227:V236" si="120">SUM(X227:AA227)</f>
        <v>0</v>
      </c>
      <c r="W227" s="164" t="str">
        <f t="shared" ref="W227:W236" si="121">IF(ISERROR(V227/G227),"",V227/G227)</f>
        <v/>
      </c>
      <c r="X227" s="163"/>
      <c r="Y227" s="163"/>
      <c r="Z227" s="163"/>
      <c r="AA227" s="163"/>
    </row>
    <row r="228" spans="1:27" ht="20.100000000000001" customHeight="1">
      <c r="A228" s="165">
        <v>200535</v>
      </c>
      <c r="B228" s="166" t="s">
        <v>217</v>
      </c>
      <c r="C228" s="157" t="s">
        <v>193</v>
      </c>
      <c r="D228" s="139">
        <v>5.03</v>
      </c>
      <c r="E228" s="139"/>
      <c r="F228" s="158"/>
      <c r="G228" s="188"/>
      <c r="H228" s="296">
        <f t="shared" si="118"/>
        <v>0</v>
      </c>
      <c r="I228" s="160"/>
      <c r="J228" s="161" t="str">
        <f t="array" ref="J228">IF(ISERROR(G228/I228),"",G228/I228)</f>
        <v/>
      </c>
      <c r="K228" s="162">
        <f t="array" ref="K228">IF(ISERROR(G228/L228),"",G228/L228)</f>
        <v>0</v>
      </c>
      <c r="L228" s="160">
        <v>40</v>
      </c>
      <c r="M228" s="140">
        <f t="shared" si="119"/>
        <v>0</v>
      </c>
      <c r="N228" s="161">
        <f t="shared" ref="N228:N236" si="122">SUM(O228:U228)</f>
        <v>0</v>
      </c>
      <c r="O228" s="289"/>
      <c r="P228" s="289"/>
      <c r="Q228" s="289"/>
      <c r="R228" s="289"/>
      <c r="S228" s="289"/>
      <c r="T228" s="289"/>
      <c r="U228" s="289"/>
      <c r="V228" s="163">
        <f t="shared" si="120"/>
        <v>0</v>
      </c>
      <c r="W228" s="164" t="str">
        <f t="shared" si="121"/>
        <v/>
      </c>
      <c r="X228" s="163"/>
      <c r="Y228" s="163"/>
      <c r="Z228" s="163"/>
      <c r="AA228" s="163"/>
    </row>
    <row r="229" spans="1:27" ht="20.100000000000001" customHeight="1">
      <c r="A229" s="165">
        <v>200536</v>
      </c>
      <c r="B229" s="166" t="s">
        <v>217</v>
      </c>
      <c r="C229" s="157" t="s">
        <v>201</v>
      </c>
      <c r="D229" s="139">
        <v>5.03</v>
      </c>
      <c r="E229" s="139"/>
      <c r="F229" s="158"/>
      <c r="G229" s="188"/>
      <c r="H229" s="296">
        <f t="shared" si="118"/>
        <v>0</v>
      </c>
      <c r="I229" s="160"/>
      <c r="J229" s="161" t="str">
        <f t="array" ref="J229">IF(ISERROR(G229/I229),"",G229/I229)</f>
        <v/>
      </c>
      <c r="K229" s="162">
        <f t="array" ref="K229">IF(ISERROR(G229/L229),"",G229/L229)</f>
        <v>0</v>
      </c>
      <c r="L229" s="160">
        <v>40</v>
      </c>
      <c r="M229" s="140">
        <f t="shared" si="119"/>
        <v>0</v>
      </c>
      <c r="N229" s="161">
        <f t="shared" si="122"/>
        <v>0</v>
      </c>
      <c r="O229" s="289"/>
      <c r="P229" s="289"/>
      <c r="Q229" s="289"/>
      <c r="R229" s="289"/>
      <c r="S229" s="289"/>
      <c r="T229" s="289"/>
      <c r="U229" s="289"/>
      <c r="V229" s="163">
        <f t="shared" si="120"/>
        <v>0</v>
      </c>
      <c r="W229" s="164" t="str">
        <f t="shared" si="121"/>
        <v/>
      </c>
      <c r="X229" s="163"/>
      <c r="Y229" s="163"/>
      <c r="Z229" s="163"/>
      <c r="AA229" s="163"/>
    </row>
    <row r="230" spans="1:27" ht="20.100000000000001" customHeight="1">
      <c r="A230" s="165">
        <v>200437</v>
      </c>
      <c r="B230" s="166" t="s">
        <v>218</v>
      </c>
      <c r="C230" s="157" t="s">
        <v>219</v>
      </c>
      <c r="D230" s="139">
        <v>5.03</v>
      </c>
      <c r="E230" s="139"/>
      <c r="F230" s="158"/>
      <c r="G230" s="159"/>
      <c r="H230" s="296">
        <f t="shared" si="118"/>
        <v>0</v>
      </c>
      <c r="I230" s="160"/>
      <c r="J230" s="161" t="str">
        <f t="array" ref="J230">IF(ISERROR(G230/I230),"",G230/I230)</f>
        <v/>
      </c>
      <c r="K230" s="162">
        <f t="array" ref="K230">IF(ISERROR(G230/L230),"",G230/L230)</f>
        <v>0</v>
      </c>
      <c r="L230" s="160">
        <v>50</v>
      </c>
      <c r="M230" s="140">
        <f t="shared" si="119"/>
        <v>0</v>
      </c>
      <c r="N230" s="161">
        <f t="shared" si="122"/>
        <v>0</v>
      </c>
      <c r="O230" s="289"/>
      <c r="P230" s="289"/>
      <c r="Q230" s="289"/>
      <c r="R230" s="289"/>
      <c r="S230" s="289"/>
      <c r="T230" s="289"/>
      <c r="U230" s="289"/>
      <c r="V230" s="163">
        <f t="shared" si="120"/>
        <v>0</v>
      </c>
      <c r="W230" s="164" t="str">
        <f t="shared" si="121"/>
        <v/>
      </c>
      <c r="X230" s="163"/>
      <c r="Y230" s="163"/>
      <c r="Z230" s="163"/>
      <c r="AA230" s="163"/>
    </row>
    <row r="231" spans="1:27" ht="20.100000000000001" customHeight="1">
      <c r="A231" s="165">
        <v>200438</v>
      </c>
      <c r="B231" s="166" t="s">
        <v>218</v>
      </c>
      <c r="C231" s="157" t="s">
        <v>193</v>
      </c>
      <c r="D231" s="139">
        <v>5.03</v>
      </c>
      <c r="E231" s="139"/>
      <c r="F231" s="158"/>
      <c r="G231" s="159"/>
      <c r="H231" s="296">
        <f t="shared" si="118"/>
        <v>0</v>
      </c>
      <c r="I231" s="160"/>
      <c r="J231" s="161" t="str">
        <f t="array" ref="J231">IF(ISERROR(G231/I231),"",G231/I231)</f>
        <v/>
      </c>
      <c r="K231" s="162">
        <f t="array" ref="K231">IF(ISERROR(G231/L231),"",G231/L231)</f>
        <v>0</v>
      </c>
      <c r="L231" s="160">
        <v>50</v>
      </c>
      <c r="M231" s="140">
        <f t="shared" si="119"/>
        <v>0</v>
      </c>
      <c r="N231" s="161">
        <f t="shared" si="122"/>
        <v>0</v>
      </c>
      <c r="O231" s="289"/>
      <c r="P231" s="289"/>
      <c r="Q231" s="289"/>
      <c r="R231" s="289"/>
      <c r="S231" s="289"/>
      <c r="T231" s="289"/>
      <c r="U231" s="289"/>
      <c r="V231" s="163">
        <f t="shared" si="120"/>
        <v>0</v>
      </c>
      <c r="W231" s="164" t="str">
        <f t="shared" si="121"/>
        <v/>
      </c>
      <c r="X231" s="163"/>
      <c r="Y231" s="163"/>
      <c r="Z231" s="163"/>
      <c r="AA231" s="163"/>
    </row>
    <row r="232" spans="1:27" ht="20.100000000000001" customHeight="1">
      <c r="A232" s="165">
        <v>200439</v>
      </c>
      <c r="B232" s="166" t="s">
        <v>218</v>
      </c>
      <c r="C232" s="157" t="s">
        <v>194</v>
      </c>
      <c r="D232" s="139">
        <v>5.03</v>
      </c>
      <c r="E232" s="139"/>
      <c r="F232" s="158"/>
      <c r="G232" s="159"/>
      <c r="H232" s="296">
        <f t="shared" si="118"/>
        <v>0</v>
      </c>
      <c r="I232" s="160"/>
      <c r="J232" s="161" t="str">
        <f t="array" ref="J232">IF(ISERROR(G232/I232),"",G232/I232)</f>
        <v/>
      </c>
      <c r="K232" s="162">
        <f t="array" ref="K232">IF(ISERROR(G232/L232),"",G232/L232)</f>
        <v>0</v>
      </c>
      <c r="L232" s="160">
        <v>50</v>
      </c>
      <c r="M232" s="140">
        <f t="shared" si="119"/>
        <v>0</v>
      </c>
      <c r="N232" s="161">
        <f t="shared" si="122"/>
        <v>0</v>
      </c>
      <c r="O232" s="289"/>
      <c r="P232" s="289"/>
      <c r="Q232" s="289"/>
      <c r="R232" s="289"/>
      <c r="S232" s="289"/>
      <c r="T232" s="289"/>
      <c r="U232" s="289"/>
      <c r="V232" s="163">
        <f t="shared" si="120"/>
        <v>0</v>
      </c>
      <c r="W232" s="164" t="str">
        <f t="shared" si="121"/>
        <v/>
      </c>
      <c r="X232" s="163"/>
      <c r="Y232" s="163"/>
      <c r="Z232" s="163"/>
      <c r="AA232" s="163"/>
    </row>
    <row r="233" spans="1:27" ht="20.100000000000001" customHeight="1">
      <c r="A233" s="165">
        <v>200440</v>
      </c>
      <c r="B233" s="166" t="s">
        <v>218</v>
      </c>
      <c r="C233" s="157" t="s">
        <v>201</v>
      </c>
      <c r="D233" s="139">
        <v>5.03</v>
      </c>
      <c r="E233" s="139"/>
      <c r="F233" s="158"/>
      <c r="G233" s="159"/>
      <c r="H233" s="296">
        <f t="shared" si="118"/>
        <v>0</v>
      </c>
      <c r="I233" s="160"/>
      <c r="J233" s="161" t="str">
        <f t="array" ref="J233">IF(ISERROR(G233/I233),"",G233/I233)</f>
        <v/>
      </c>
      <c r="K233" s="162">
        <f t="array" ref="K233">IF(ISERROR(G233/L233),"",G233/L233)</f>
        <v>0</v>
      </c>
      <c r="L233" s="160">
        <v>50</v>
      </c>
      <c r="M233" s="140">
        <f t="shared" si="119"/>
        <v>0</v>
      </c>
      <c r="N233" s="161">
        <f t="shared" si="122"/>
        <v>0</v>
      </c>
      <c r="O233" s="289"/>
      <c r="P233" s="289"/>
      <c r="Q233" s="289"/>
      <c r="R233" s="289"/>
      <c r="S233" s="289"/>
      <c r="T233" s="289"/>
      <c r="U233" s="289"/>
      <c r="V233" s="163">
        <f t="shared" si="120"/>
        <v>0</v>
      </c>
      <c r="W233" s="164" t="str">
        <f t="shared" si="121"/>
        <v/>
      </c>
      <c r="X233" s="163"/>
      <c r="Y233" s="163"/>
      <c r="Z233" s="163"/>
      <c r="AA233" s="163"/>
    </row>
    <row r="234" spans="1:27" ht="20.100000000000001" customHeight="1">
      <c r="A234" s="165">
        <v>200051</v>
      </c>
      <c r="B234" s="166" t="s">
        <v>220</v>
      </c>
      <c r="C234" s="157" t="s">
        <v>206</v>
      </c>
      <c r="D234" s="139">
        <v>5.03</v>
      </c>
      <c r="E234" s="139"/>
      <c r="F234" s="158"/>
      <c r="G234" s="159"/>
      <c r="H234" s="296">
        <f t="shared" si="118"/>
        <v>0</v>
      </c>
      <c r="I234" s="160"/>
      <c r="J234" s="161" t="str">
        <f t="array" ref="J234">IF(ISERROR(G234/I234),"",G234/I234)</f>
        <v/>
      </c>
      <c r="K234" s="162">
        <f t="array" ref="K234">IF(ISERROR(G234/L234),"",G234/L234)</f>
        <v>0</v>
      </c>
      <c r="L234" s="160">
        <v>50</v>
      </c>
      <c r="M234" s="140">
        <f t="shared" si="119"/>
        <v>0</v>
      </c>
      <c r="N234" s="161">
        <f t="shared" si="122"/>
        <v>0</v>
      </c>
      <c r="O234" s="289"/>
      <c r="P234" s="289"/>
      <c r="Q234" s="289"/>
      <c r="R234" s="289"/>
      <c r="S234" s="289"/>
      <c r="T234" s="289"/>
      <c r="U234" s="289"/>
      <c r="V234" s="163">
        <f t="shared" si="120"/>
        <v>0</v>
      </c>
      <c r="W234" s="164" t="str">
        <f t="shared" si="121"/>
        <v/>
      </c>
      <c r="X234" s="163"/>
      <c r="Y234" s="163"/>
      <c r="Z234" s="163"/>
      <c r="AA234" s="163"/>
    </row>
    <row r="235" spans="1:27" ht="20.100000000000001" customHeight="1">
      <c r="A235" s="165">
        <v>200052</v>
      </c>
      <c r="B235" s="166" t="s">
        <v>220</v>
      </c>
      <c r="C235" s="157" t="s">
        <v>194</v>
      </c>
      <c r="D235" s="139">
        <v>5.03</v>
      </c>
      <c r="E235" s="139"/>
      <c r="F235" s="158"/>
      <c r="G235" s="159"/>
      <c r="H235" s="296">
        <f t="shared" si="118"/>
        <v>0</v>
      </c>
      <c r="I235" s="160"/>
      <c r="J235" s="161" t="str">
        <f t="array" ref="J235">IF(ISERROR(G235/I235),"",G235/I235)</f>
        <v/>
      </c>
      <c r="K235" s="162">
        <f t="array" ref="K235">IF(ISERROR(G235/L235),"",G235/L235)</f>
        <v>0</v>
      </c>
      <c r="L235" s="160">
        <v>50</v>
      </c>
      <c r="M235" s="140">
        <f t="shared" si="119"/>
        <v>0</v>
      </c>
      <c r="N235" s="161">
        <f t="shared" si="122"/>
        <v>0</v>
      </c>
      <c r="O235" s="289"/>
      <c r="P235" s="289"/>
      <c r="Q235" s="289"/>
      <c r="R235" s="289"/>
      <c r="S235" s="289"/>
      <c r="T235" s="289"/>
      <c r="U235" s="289"/>
      <c r="V235" s="163">
        <f t="shared" si="120"/>
        <v>0</v>
      </c>
      <c r="W235" s="164" t="str">
        <f t="shared" si="121"/>
        <v/>
      </c>
      <c r="X235" s="163"/>
      <c r="Y235" s="163"/>
      <c r="Z235" s="163"/>
      <c r="AA235" s="163"/>
    </row>
    <row r="236" spans="1:27" ht="20.100000000000001" customHeight="1">
      <c r="A236" s="165">
        <v>200054</v>
      </c>
      <c r="B236" s="166" t="s">
        <v>220</v>
      </c>
      <c r="C236" s="157" t="s">
        <v>214</v>
      </c>
      <c r="D236" s="139">
        <v>5.03</v>
      </c>
      <c r="E236" s="139"/>
      <c r="F236" s="158"/>
      <c r="G236" s="159"/>
      <c r="H236" s="296">
        <f t="shared" si="118"/>
        <v>0</v>
      </c>
      <c r="I236" s="160"/>
      <c r="J236" s="161" t="str">
        <f t="array" ref="J236">IF(ISERROR(G236/I236),"",G236/I236)</f>
        <v/>
      </c>
      <c r="K236" s="162">
        <f t="array" ref="K236">IF(ISERROR(G236/L236),"",G236/L236)</f>
        <v>0</v>
      </c>
      <c r="L236" s="160">
        <v>50</v>
      </c>
      <c r="M236" s="140">
        <f t="shared" si="119"/>
        <v>0</v>
      </c>
      <c r="N236" s="161">
        <f t="shared" si="122"/>
        <v>0</v>
      </c>
      <c r="O236" s="289"/>
      <c r="P236" s="289"/>
      <c r="Q236" s="289"/>
      <c r="R236" s="289"/>
      <c r="S236" s="289"/>
      <c r="T236" s="289"/>
      <c r="U236" s="289"/>
      <c r="V236" s="163">
        <f t="shared" si="120"/>
        <v>0</v>
      </c>
      <c r="W236" s="164" t="str">
        <f t="shared" si="121"/>
        <v/>
      </c>
      <c r="X236" s="163"/>
      <c r="Y236" s="163"/>
      <c r="Z236" s="163"/>
      <c r="AA236" s="163"/>
    </row>
    <row r="237" spans="1:27" ht="20.100000000000001" customHeight="1">
      <c r="A237" s="165">
        <v>201403</v>
      </c>
      <c r="B237" s="166" t="s">
        <v>459</v>
      </c>
      <c r="C237" s="232" t="s">
        <v>457</v>
      </c>
      <c r="D237" s="139">
        <v>5.03</v>
      </c>
      <c r="E237" s="139"/>
      <c r="F237" s="158"/>
      <c r="G237" s="159"/>
      <c r="H237" s="312">
        <f t="shared" si="118"/>
        <v>0</v>
      </c>
      <c r="I237" s="160"/>
      <c r="J237" s="161"/>
      <c r="K237" s="162"/>
      <c r="L237" s="160">
        <v>50</v>
      </c>
      <c r="M237" s="140"/>
      <c r="N237" s="161"/>
      <c r="O237" s="310"/>
      <c r="P237" s="310"/>
      <c r="Q237" s="310"/>
      <c r="R237" s="310"/>
      <c r="S237" s="310"/>
      <c r="T237" s="310"/>
      <c r="U237" s="310"/>
      <c r="V237" s="163"/>
      <c r="W237" s="164"/>
      <c r="X237" s="163"/>
      <c r="Y237" s="163"/>
      <c r="Z237" s="163"/>
      <c r="AA237" s="163"/>
    </row>
    <row r="238" spans="1:27" ht="20.100000000000001" customHeight="1">
      <c r="A238" s="165">
        <v>201290</v>
      </c>
      <c r="B238" s="166" t="s">
        <v>423</v>
      </c>
      <c r="C238" s="232" t="s">
        <v>421</v>
      </c>
      <c r="D238" s="139">
        <v>5</v>
      </c>
      <c r="E238" s="139"/>
      <c r="F238" s="158"/>
      <c r="G238" s="159"/>
      <c r="H238" s="296">
        <f t="shared" si="118"/>
        <v>0</v>
      </c>
      <c r="I238" s="160"/>
      <c r="J238" s="161"/>
      <c r="K238" s="162">
        <f t="array" ref="K238">IF(ISERROR(G238/L238),"",G238/L238)</f>
        <v>0</v>
      </c>
      <c r="L238" s="160">
        <v>50</v>
      </c>
      <c r="M238" s="140">
        <f t="shared" si="119"/>
        <v>0</v>
      </c>
      <c r="N238" s="161"/>
      <c r="O238" s="289"/>
      <c r="P238" s="289"/>
      <c r="Q238" s="289"/>
      <c r="R238" s="289"/>
      <c r="S238" s="289"/>
      <c r="T238" s="289"/>
      <c r="U238" s="289"/>
      <c r="V238" s="163"/>
      <c r="W238" s="164"/>
      <c r="X238" s="163"/>
      <c r="Y238" s="163"/>
      <c r="Z238" s="163"/>
      <c r="AA238" s="163"/>
    </row>
    <row r="239" spans="1:27" ht="20.100000000000001" customHeight="1">
      <c r="A239" s="165">
        <v>200113</v>
      </c>
      <c r="B239" s="166" t="s">
        <v>221</v>
      </c>
      <c r="C239" s="157" t="s">
        <v>197</v>
      </c>
      <c r="D239" s="139">
        <v>5.03</v>
      </c>
      <c r="E239" s="139"/>
      <c r="F239" s="158"/>
      <c r="G239" s="159"/>
      <c r="H239" s="296">
        <f t="shared" si="118"/>
        <v>0</v>
      </c>
      <c r="I239" s="160"/>
      <c r="J239" s="161" t="str">
        <f t="array" ref="J239">IF(ISERROR(G239/I239),"",G239/I239)</f>
        <v/>
      </c>
      <c r="K239" s="162">
        <f t="array" ref="K239">IF(ISERROR(G239/L239),"",G239/L239)</f>
        <v>0</v>
      </c>
      <c r="L239" s="160">
        <v>21.5</v>
      </c>
      <c r="M239" s="140">
        <f t="shared" si="119"/>
        <v>0</v>
      </c>
      <c r="N239" s="161">
        <f t="shared" ref="N239:N240" si="123">SUM(O239:U239)</f>
        <v>0</v>
      </c>
      <c r="O239" s="289"/>
      <c r="P239" s="289"/>
      <c r="Q239" s="289"/>
      <c r="R239" s="289"/>
      <c r="S239" s="289"/>
      <c r="T239" s="289"/>
      <c r="U239" s="289"/>
      <c r="V239" s="163">
        <f t="shared" ref="V239:V240" si="124">SUM(X239:AA239)</f>
        <v>0</v>
      </c>
      <c r="W239" s="164" t="str">
        <f t="shared" ref="W239:W240" si="125">IF(ISERROR(V239/G239),"",V239/G239)</f>
        <v/>
      </c>
      <c r="X239" s="163"/>
      <c r="Y239" s="163"/>
      <c r="Z239" s="163"/>
      <c r="AA239" s="163"/>
    </row>
    <row r="240" spans="1:27" ht="20.100000000000001" customHeight="1">
      <c r="A240" s="165">
        <v>200114</v>
      </c>
      <c r="B240" s="166" t="s">
        <v>221</v>
      </c>
      <c r="C240" s="157" t="s">
        <v>201</v>
      </c>
      <c r="D240" s="139">
        <v>5.03</v>
      </c>
      <c r="E240" s="139"/>
      <c r="F240" s="158"/>
      <c r="G240" s="159"/>
      <c r="H240" s="296">
        <f t="shared" si="118"/>
        <v>0</v>
      </c>
      <c r="I240" s="160"/>
      <c r="J240" s="161" t="str">
        <f t="array" ref="J240">IF(ISERROR(G240/I240),"",G240/I240)</f>
        <v/>
      </c>
      <c r="K240" s="162">
        <f t="array" ref="K240">IF(ISERROR(G240/L240),"",G240/L240)</f>
        <v>0</v>
      </c>
      <c r="L240" s="160">
        <v>21.5</v>
      </c>
      <c r="M240" s="140">
        <f t="shared" si="119"/>
        <v>0</v>
      </c>
      <c r="N240" s="161">
        <f t="shared" si="123"/>
        <v>0</v>
      </c>
      <c r="O240" s="289"/>
      <c r="P240" s="289"/>
      <c r="Q240" s="289"/>
      <c r="R240" s="289"/>
      <c r="S240" s="289"/>
      <c r="T240" s="289"/>
      <c r="U240" s="289"/>
      <c r="V240" s="163">
        <f t="shared" si="124"/>
        <v>0</v>
      </c>
      <c r="W240" s="164" t="str">
        <f t="shared" si="125"/>
        <v/>
      </c>
      <c r="X240" s="163"/>
      <c r="Y240" s="163"/>
      <c r="Z240" s="163"/>
      <c r="AA240" s="163"/>
    </row>
    <row r="241" spans="1:27" ht="20.100000000000001" customHeight="1">
      <c r="A241" s="165"/>
      <c r="B241" s="166" t="s">
        <v>380</v>
      </c>
      <c r="C241" s="232" t="s">
        <v>381</v>
      </c>
      <c r="D241" s="139"/>
      <c r="E241" s="139"/>
      <c r="F241" s="158"/>
      <c r="G241" s="159"/>
      <c r="H241" s="296"/>
      <c r="I241" s="160"/>
      <c r="J241" s="161"/>
      <c r="K241" s="162"/>
      <c r="L241" s="160"/>
      <c r="M241" s="140">
        <f t="shared" si="119"/>
        <v>0</v>
      </c>
      <c r="N241" s="161"/>
      <c r="O241" s="289"/>
      <c r="P241" s="289"/>
      <c r="Q241" s="289"/>
      <c r="R241" s="289"/>
      <c r="S241" s="289"/>
      <c r="T241" s="289"/>
      <c r="U241" s="289"/>
      <c r="V241" s="163"/>
      <c r="W241" s="164"/>
      <c r="X241" s="163"/>
      <c r="Y241" s="163"/>
      <c r="Z241" s="163"/>
      <c r="AA241" s="163"/>
    </row>
    <row r="242" spans="1:27" ht="20.100000000000001" customHeight="1">
      <c r="A242" s="172">
        <v>200617</v>
      </c>
      <c r="B242" s="174" t="s">
        <v>222</v>
      </c>
      <c r="C242" s="157" t="s">
        <v>193</v>
      </c>
      <c r="D242" s="139">
        <v>5.0599999999999996</v>
      </c>
      <c r="E242" s="139"/>
      <c r="F242" s="158"/>
      <c r="G242" s="159"/>
      <c r="H242" s="296">
        <f t="shared" ref="H242:H245" si="126">D242*G242</f>
        <v>0</v>
      </c>
      <c r="I242" s="160"/>
      <c r="J242" s="161" t="str">
        <f t="array" ref="J242">IF(ISERROR(G242/I242),"",G242/I242)</f>
        <v/>
      </c>
      <c r="K242" s="162" t="str">
        <f t="array" ref="K242">IF(ISERROR(G242/L242),"",G242/L242)</f>
        <v/>
      </c>
      <c r="L242" s="160"/>
      <c r="M242" s="140" t="str">
        <f t="shared" ref="M242:M249" si="127">IF(ISERROR(I242-K242),"",I242-K242)</f>
        <v/>
      </c>
      <c r="N242" s="161">
        <f t="shared" ref="N242:N245" si="128">SUM(O242:U242)</f>
        <v>0</v>
      </c>
      <c r="O242" s="289"/>
      <c r="P242" s="289"/>
      <c r="Q242" s="289"/>
      <c r="R242" s="289"/>
      <c r="S242" s="289"/>
      <c r="T242" s="289"/>
      <c r="U242" s="289"/>
      <c r="V242" s="163">
        <f t="shared" ref="V242:V245" si="129">SUM(X242:AA242)</f>
        <v>0</v>
      </c>
      <c r="W242" s="164" t="str">
        <f t="shared" ref="W242:W245" si="130">IF(ISERROR(V242/G242),"",V242/G242)</f>
        <v/>
      </c>
      <c r="X242" s="163"/>
      <c r="Y242" s="163"/>
      <c r="Z242" s="163"/>
      <c r="AA242" s="163"/>
    </row>
    <row r="243" spans="1:27" ht="20.100000000000001" customHeight="1">
      <c r="A243" s="172">
        <v>200618</v>
      </c>
      <c r="B243" s="174" t="s">
        <v>222</v>
      </c>
      <c r="C243" s="157" t="s">
        <v>211</v>
      </c>
      <c r="D243" s="139">
        <v>5.0599999999999996</v>
      </c>
      <c r="E243" s="139"/>
      <c r="F243" s="158"/>
      <c r="G243" s="159"/>
      <c r="H243" s="296">
        <f t="shared" si="126"/>
        <v>0</v>
      </c>
      <c r="I243" s="160"/>
      <c r="J243" s="161" t="str">
        <f t="array" ref="J243">IF(ISERROR(G243/I243),"",G243/I243)</f>
        <v/>
      </c>
      <c r="K243" s="162" t="str">
        <f t="array" ref="K243">IF(ISERROR(G243/L243),"",G243/L243)</f>
        <v/>
      </c>
      <c r="L243" s="160"/>
      <c r="M243" s="140" t="str">
        <f t="shared" si="127"/>
        <v/>
      </c>
      <c r="N243" s="161">
        <f t="shared" si="128"/>
        <v>0</v>
      </c>
      <c r="O243" s="289"/>
      <c r="P243" s="289"/>
      <c r="Q243" s="289"/>
      <c r="R243" s="289"/>
      <c r="S243" s="289"/>
      <c r="T243" s="289"/>
      <c r="U243" s="289"/>
      <c r="V243" s="163">
        <f t="shared" si="129"/>
        <v>0</v>
      </c>
      <c r="W243" s="164" t="str">
        <f t="shared" si="130"/>
        <v/>
      </c>
      <c r="X243" s="163"/>
      <c r="Y243" s="163"/>
      <c r="Z243" s="163"/>
      <c r="AA243" s="163"/>
    </row>
    <row r="244" spans="1:27" ht="20.100000000000001" customHeight="1">
      <c r="A244" s="172">
        <v>200619</v>
      </c>
      <c r="B244" s="174" t="s">
        <v>222</v>
      </c>
      <c r="C244" s="157" t="s">
        <v>201</v>
      </c>
      <c r="D244" s="139">
        <v>5.0599999999999996</v>
      </c>
      <c r="E244" s="139"/>
      <c r="F244" s="158"/>
      <c r="G244" s="159"/>
      <c r="H244" s="296">
        <f t="shared" si="126"/>
        <v>0</v>
      </c>
      <c r="I244" s="160"/>
      <c r="J244" s="161" t="str">
        <f t="array" ref="J244">IF(ISERROR(G244/I244),"",G244/I244)</f>
        <v/>
      </c>
      <c r="K244" s="162" t="str">
        <f t="array" ref="K244">IF(ISERROR(G244/L244),"",G244/L244)</f>
        <v/>
      </c>
      <c r="L244" s="160"/>
      <c r="M244" s="140" t="str">
        <f t="shared" si="127"/>
        <v/>
      </c>
      <c r="N244" s="161">
        <f t="shared" si="128"/>
        <v>0</v>
      </c>
      <c r="O244" s="289"/>
      <c r="P244" s="289"/>
      <c r="Q244" s="289"/>
      <c r="R244" s="289"/>
      <c r="S244" s="289"/>
      <c r="T244" s="289"/>
      <c r="U244" s="289"/>
      <c r="V244" s="163">
        <f t="shared" si="129"/>
        <v>0</v>
      </c>
      <c r="W244" s="164" t="str">
        <f t="shared" si="130"/>
        <v/>
      </c>
      <c r="X244" s="163"/>
      <c r="Y244" s="163"/>
      <c r="Z244" s="163"/>
      <c r="AA244" s="163"/>
    </row>
    <row r="245" spans="1:27" ht="20.100000000000001" customHeight="1">
      <c r="A245" s="172">
        <v>200620</v>
      </c>
      <c r="B245" s="174" t="s">
        <v>222</v>
      </c>
      <c r="C245" s="157" t="s">
        <v>194</v>
      </c>
      <c r="D245" s="139">
        <v>5.0599999999999996</v>
      </c>
      <c r="E245" s="139"/>
      <c r="F245" s="158"/>
      <c r="G245" s="159"/>
      <c r="H245" s="296">
        <f t="shared" si="126"/>
        <v>0</v>
      </c>
      <c r="I245" s="160"/>
      <c r="J245" s="161" t="str">
        <f t="array" ref="J245">IF(ISERROR(G245/I245),"",G245/I245)</f>
        <v/>
      </c>
      <c r="K245" s="162" t="str">
        <f t="array" ref="K245">IF(ISERROR(G245/L245),"",G245/L245)</f>
        <v/>
      </c>
      <c r="L245" s="160"/>
      <c r="M245" s="140" t="str">
        <f t="shared" si="127"/>
        <v/>
      </c>
      <c r="N245" s="161">
        <f t="shared" si="128"/>
        <v>0</v>
      </c>
      <c r="O245" s="289"/>
      <c r="P245" s="289"/>
      <c r="Q245" s="289"/>
      <c r="R245" s="289"/>
      <c r="S245" s="289"/>
      <c r="T245" s="289"/>
      <c r="U245" s="289"/>
      <c r="V245" s="163">
        <f t="shared" si="129"/>
        <v>0</v>
      </c>
      <c r="W245" s="164" t="str">
        <f t="shared" si="130"/>
        <v/>
      </c>
      <c r="X245" s="163"/>
      <c r="Y245" s="163"/>
      <c r="Z245" s="163"/>
      <c r="AA245" s="163"/>
    </row>
    <row r="246" spans="1:27" ht="20.100000000000001" customHeight="1">
      <c r="A246" s="172"/>
      <c r="B246" s="248" t="s">
        <v>398</v>
      </c>
      <c r="C246" s="232" t="s">
        <v>394</v>
      </c>
      <c r="D246" s="139"/>
      <c r="E246" s="139"/>
      <c r="F246" s="158"/>
      <c r="G246" s="159"/>
      <c r="H246" s="296"/>
      <c r="I246" s="160"/>
      <c r="J246" s="161"/>
      <c r="K246" s="162">
        <f t="array" ref="K246">IF(ISERROR(G246/L246),"",G246/L246)</f>
        <v>0</v>
      </c>
      <c r="L246" s="160">
        <v>24</v>
      </c>
      <c r="M246" s="140">
        <f t="shared" si="127"/>
        <v>0</v>
      </c>
      <c r="N246" s="161"/>
      <c r="O246" s="289"/>
      <c r="P246" s="289"/>
      <c r="Q246" s="289"/>
      <c r="R246" s="289"/>
      <c r="S246" s="289"/>
      <c r="T246" s="289"/>
      <c r="U246" s="289"/>
      <c r="V246" s="163"/>
      <c r="W246" s="164"/>
      <c r="X246" s="163"/>
      <c r="Y246" s="163"/>
      <c r="Z246" s="163"/>
      <c r="AA246" s="163"/>
    </row>
    <row r="247" spans="1:27" ht="20.100000000000001" customHeight="1">
      <c r="A247" s="172"/>
      <c r="B247" s="248" t="s">
        <v>398</v>
      </c>
      <c r="C247" s="232" t="s">
        <v>389</v>
      </c>
      <c r="D247" s="139"/>
      <c r="E247" s="139"/>
      <c r="F247" s="158"/>
      <c r="G247" s="159"/>
      <c r="H247" s="296"/>
      <c r="I247" s="160"/>
      <c r="J247" s="161"/>
      <c r="K247" s="162">
        <f t="array" ref="K247">IF(ISERROR(G247/L247),"",G247/L247)</f>
        <v>0</v>
      </c>
      <c r="L247" s="160">
        <v>24</v>
      </c>
      <c r="M247" s="140">
        <f t="shared" si="127"/>
        <v>0</v>
      </c>
      <c r="N247" s="161"/>
      <c r="O247" s="289"/>
      <c r="P247" s="289"/>
      <c r="Q247" s="289"/>
      <c r="R247" s="289"/>
      <c r="S247" s="289"/>
      <c r="T247" s="289"/>
      <c r="U247" s="289"/>
      <c r="V247" s="163"/>
      <c r="W247" s="164"/>
      <c r="X247" s="163"/>
      <c r="Y247" s="163"/>
      <c r="Z247" s="163"/>
      <c r="AA247" s="163"/>
    </row>
    <row r="248" spans="1:27" ht="20.100000000000001" customHeight="1">
      <c r="A248" s="172"/>
      <c r="B248" s="248" t="s">
        <v>398</v>
      </c>
      <c r="C248" s="232" t="s">
        <v>390</v>
      </c>
      <c r="D248" s="139"/>
      <c r="E248" s="139"/>
      <c r="F248" s="158"/>
      <c r="G248" s="159"/>
      <c r="H248" s="296"/>
      <c r="I248" s="160"/>
      <c r="J248" s="161"/>
      <c r="K248" s="162">
        <f t="array" ref="K248">IF(ISERROR(G248/L248),"",G248/L248)</f>
        <v>0</v>
      </c>
      <c r="L248" s="160">
        <v>24</v>
      </c>
      <c r="M248" s="140">
        <f t="shared" si="127"/>
        <v>0</v>
      </c>
      <c r="N248" s="161"/>
      <c r="O248" s="289"/>
      <c r="P248" s="289"/>
      <c r="Q248" s="289"/>
      <c r="R248" s="289"/>
      <c r="S248" s="289"/>
      <c r="T248" s="289"/>
      <c r="U248" s="289"/>
      <c r="V248" s="163"/>
      <c r="W248" s="164"/>
      <c r="X248" s="163"/>
      <c r="Y248" s="163"/>
      <c r="Z248" s="163"/>
      <c r="AA248" s="163"/>
    </row>
    <row r="249" spans="1:27" ht="20.100000000000001" customHeight="1">
      <c r="A249" s="172"/>
      <c r="B249" s="248" t="s">
        <v>398</v>
      </c>
      <c r="C249" s="232" t="s">
        <v>391</v>
      </c>
      <c r="D249" s="139"/>
      <c r="E249" s="139"/>
      <c r="F249" s="158"/>
      <c r="G249" s="159"/>
      <c r="H249" s="296"/>
      <c r="I249" s="160"/>
      <c r="J249" s="161"/>
      <c r="K249" s="162">
        <f t="array" ref="K249">IF(ISERROR(G249/L249),"",G249/L249)</f>
        <v>0</v>
      </c>
      <c r="L249" s="160">
        <v>24</v>
      </c>
      <c r="M249" s="140">
        <f t="shared" si="127"/>
        <v>0</v>
      </c>
      <c r="N249" s="161"/>
      <c r="O249" s="289"/>
      <c r="P249" s="289"/>
      <c r="Q249" s="289"/>
      <c r="R249" s="289"/>
      <c r="S249" s="289"/>
      <c r="T249" s="289"/>
      <c r="U249" s="289"/>
      <c r="V249" s="163"/>
      <c r="W249" s="164"/>
      <c r="X249" s="163"/>
      <c r="Y249" s="163"/>
      <c r="Z249" s="163"/>
      <c r="AA249" s="163"/>
    </row>
    <row r="250" spans="1:27" ht="20.100000000000001" customHeight="1">
      <c r="A250" s="172">
        <v>201074</v>
      </c>
      <c r="B250" s="248" t="s">
        <v>430</v>
      </c>
      <c r="C250" s="232" t="s">
        <v>432</v>
      </c>
      <c r="D250" s="139"/>
      <c r="E250" s="139"/>
      <c r="F250" s="158"/>
      <c r="G250" s="159"/>
      <c r="H250" s="296"/>
      <c r="I250" s="160"/>
      <c r="J250" s="161"/>
      <c r="K250" s="162"/>
      <c r="L250" s="160">
        <v>4</v>
      </c>
      <c r="M250" s="140"/>
      <c r="N250" s="161"/>
      <c r="O250" s="289"/>
      <c r="P250" s="289"/>
      <c r="Q250" s="289"/>
      <c r="R250" s="289"/>
      <c r="S250" s="289"/>
      <c r="T250" s="289"/>
      <c r="U250" s="289"/>
      <c r="V250" s="163"/>
      <c r="W250" s="164"/>
      <c r="X250" s="163"/>
      <c r="Y250" s="163"/>
      <c r="Z250" s="163"/>
      <c r="AA250" s="163"/>
    </row>
    <row r="251" spans="1:27" ht="20.100000000000001" customHeight="1">
      <c r="A251" s="172">
        <v>201075</v>
      </c>
      <c r="B251" s="248" t="s">
        <v>430</v>
      </c>
      <c r="C251" s="232" t="s">
        <v>434</v>
      </c>
      <c r="D251" s="139"/>
      <c r="E251" s="139"/>
      <c r="F251" s="158"/>
      <c r="G251" s="159"/>
      <c r="H251" s="296"/>
      <c r="I251" s="160"/>
      <c r="J251" s="161"/>
      <c r="K251" s="162"/>
      <c r="L251" s="160">
        <v>4</v>
      </c>
      <c r="M251" s="140"/>
      <c r="N251" s="161"/>
      <c r="O251" s="289"/>
      <c r="P251" s="289"/>
      <c r="Q251" s="289"/>
      <c r="R251" s="289"/>
      <c r="S251" s="289"/>
      <c r="T251" s="289"/>
      <c r="U251" s="289"/>
      <c r="V251" s="163"/>
      <c r="W251" s="164"/>
      <c r="X251" s="163"/>
      <c r="Y251" s="163"/>
      <c r="Z251" s="163"/>
      <c r="AA251" s="163"/>
    </row>
    <row r="252" spans="1:27" ht="20.100000000000001" customHeight="1">
      <c r="A252" s="172">
        <v>201076</v>
      </c>
      <c r="B252" s="248" t="s">
        <v>430</v>
      </c>
      <c r="C252" s="232" t="s">
        <v>436</v>
      </c>
      <c r="D252" s="139"/>
      <c r="E252" s="139"/>
      <c r="F252" s="158"/>
      <c r="G252" s="159"/>
      <c r="H252" s="296"/>
      <c r="I252" s="160"/>
      <c r="J252" s="161"/>
      <c r="K252" s="162"/>
      <c r="L252" s="160">
        <v>4</v>
      </c>
      <c r="M252" s="140"/>
      <c r="N252" s="161"/>
      <c r="O252" s="289"/>
      <c r="P252" s="289"/>
      <c r="Q252" s="289"/>
      <c r="R252" s="289"/>
      <c r="S252" s="289"/>
      <c r="T252" s="289"/>
      <c r="U252" s="289"/>
      <c r="V252" s="163"/>
      <c r="W252" s="164"/>
      <c r="X252" s="163"/>
      <c r="Y252" s="163"/>
      <c r="Z252" s="163"/>
      <c r="AA252" s="163"/>
    </row>
    <row r="253" spans="1:27" ht="20.100000000000001" customHeight="1">
      <c r="A253" s="172">
        <v>201071</v>
      </c>
      <c r="B253" s="174" t="s">
        <v>383</v>
      </c>
      <c r="C253" s="157" t="s">
        <v>356</v>
      </c>
      <c r="D253" s="139"/>
      <c r="E253" s="139"/>
      <c r="F253" s="158"/>
      <c r="G253" s="159"/>
      <c r="H253" s="296"/>
      <c r="I253" s="160"/>
      <c r="J253" s="161"/>
      <c r="K253" s="162"/>
      <c r="L253" s="160">
        <v>4</v>
      </c>
      <c r="M253" s="140"/>
      <c r="N253" s="161"/>
      <c r="O253" s="289"/>
      <c r="P253" s="289"/>
      <c r="Q253" s="289"/>
      <c r="R253" s="289"/>
      <c r="S253" s="289"/>
      <c r="T253" s="289"/>
      <c r="U253" s="289"/>
      <c r="V253" s="163"/>
      <c r="W253" s="164"/>
      <c r="X253" s="163"/>
      <c r="Y253" s="163"/>
      <c r="Z253" s="163"/>
      <c r="AA253" s="163"/>
    </row>
    <row r="254" spans="1:27" ht="20.100000000000001" customHeight="1">
      <c r="A254" s="172">
        <v>201072</v>
      </c>
      <c r="B254" s="174" t="s">
        <v>383</v>
      </c>
      <c r="C254" s="157" t="s">
        <v>358</v>
      </c>
      <c r="D254" s="139"/>
      <c r="E254" s="139"/>
      <c r="F254" s="158"/>
      <c r="G254" s="159"/>
      <c r="H254" s="296"/>
      <c r="I254" s="160"/>
      <c r="J254" s="161"/>
      <c r="K254" s="162"/>
      <c r="L254" s="160">
        <v>4</v>
      </c>
      <c r="M254" s="140"/>
      <c r="N254" s="161"/>
      <c r="O254" s="289"/>
      <c r="P254" s="289"/>
      <c r="Q254" s="289"/>
      <c r="R254" s="289"/>
      <c r="S254" s="289"/>
      <c r="T254" s="289"/>
      <c r="U254" s="289"/>
      <c r="V254" s="163"/>
      <c r="W254" s="164"/>
      <c r="X254" s="163"/>
      <c r="Y254" s="163"/>
      <c r="Z254" s="163"/>
      <c r="AA254" s="163"/>
    </row>
    <row r="255" spans="1:27" ht="20.100000000000001" customHeight="1">
      <c r="A255" s="172">
        <v>201073</v>
      </c>
      <c r="B255" s="174" t="s">
        <v>383</v>
      </c>
      <c r="C255" s="157" t="s">
        <v>360</v>
      </c>
      <c r="D255" s="139"/>
      <c r="E255" s="139"/>
      <c r="F255" s="158"/>
      <c r="G255" s="159"/>
      <c r="H255" s="296"/>
      <c r="I255" s="160"/>
      <c r="J255" s="161"/>
      <c r="K255" s="162"/>
      <c r="L255" s="160">
        <v>4</v>
      </c>
      <c r="M255" s="140"/>
      <c r="N255" s="161"/>
      <c r="O255" s="289"/>
      <c r="P255" s="289"/>
      <c r="Q255" s="289"/>
      <c r="R255" s="289"/>
      <c r="S255" s="289"/>
      <c r="T255" s="289"/>
      <c r="U255" s="289"/>
      <c r="V255" s="163"/>
      <c r="W255" s="164"/>
      <c r="X255" s="163"/>
      <c r="Y255" s="163"/>
      <c r="Z255" s="163"/>
      <c r="AA255" s="163"/>
    </row>
    <row r="256" spans="1:27" ht="20.100000000000001" customHeight="1">
      <c r="A256" s="476" t="s">
        <v>223</v>
      </c>
      <c r="B256" s="476"/>
      <c r="C256" s="294" t="s">
        <v>209</v>
      </c>
      <c r="D256" s="177"/>
      <c r="E256" s="177"/>
      <c r="F256" s="178"/>
      <c r="G256" s="179">
        <f>SUM(G199:G255)</f>
        <v>0</v>
      </c>
      <c r="H256" s="180">
        <f>SUM(H199:H255)</f>
        <v>0</v>
      </c>
      <c r="I256" s="180">
        <f>SUM(I199:I255)</f>
        <v>0</v>
      </c>
      <c r="J256" s="161" t="str">
        <f t="array" ref="J256">IF(ISERROR(G256/I256),"",G256/I256)</f>
        <v/>
      </c>
      <c r="K256" s="180">
        <f>SUM(K199:K255)</f>
        <v>0</v>
      </c>
      <c r="L256" s="181"/>
      <c r="M256" s="185">
        <f t="shared" ref="M256:V256" si="131">SUM(M199:M255)</f>
        <v>0</v>
      </c>
      <c r="N256" s="180">
        <f t="shared" si="131"/>
        <v>0</v>
      </c>
      <c r="O256" s="182">
        <f t="shared" si="131"/>
        <v>0</v>
      </c>
      <c r="P256" s="182">
        <f t="shared" si="131"/>
        <v>0</v>
      </c>
      <c r="Q256" s="182">
        <f t="shared" si="131"/>
        <v>0</v>
      </c>
      <c r="R256" s="182">
        <f t="shared" si="131"/>
        <v>0</v>
      </c>
      <c r="S256" s="182">
        <f t="shared" si="131"/>
        <v>0</v>
      </c>
      <c r="T256" s="182">
        <f t="shared" si="131"/>
        <v>0</v>
      </c>
      <c r="U256" s="182">
        <f t="shared" si="131"/>
        <v>0</v>
      </c>
      <c r="V256" s="183">
        <f t="shared" si="131"/>
        <v>0</v>
      </c>
      <c r="W256" s="164" t="str">
        <f t="shared" ref="W256:W263" si="132">IF(ISERROR(V256/G256),"",V256/G256)</f>
        <v/>
      </c>
      <c r="X256" s="183">
        <f>SUM(X199:X255)</f>
        <v>0</v>
      </c>
      <c r="Y256" s="183">
        <f>SUM(Y199:Y255)</f>
        <v>0</v>
      </c>
      <c r="Z256" s="183">
        <f>SUM(Z199:Z255)</f>
        <v>0</v>
      </c>
      <c r="AA256" s="183">
        <f>SUM(AA199:AA255)</f>
        <v>0</v>
      </c>
    </row>
    <row r="257" spans="1:27" ht="20.100000000000001" customHeight="1">
      <c r="A257" s="157">
        <v>200065</v>
      </c>
      <c r="B257" s="288" t="s">
        <v>224</v>
      </c>
      <c r="C257" s="157" t="s">
        <v>186</v>
      </c>
      <c r="D257" s="139">
        <v>5.03</v>
      </c>
      <c r="E257" s="139"/>
      <c r="F257" s="158"/>
      <c r="G257" s="159"/>
      <c r="H257" s="296">
        <f t="shared" ref="H257:H287" si="133">D257*G257</f>
        <v>0</v>
      </c>
      <c r="I257" s="160"/>
      <c r="J257" s="161" t="str">
        <f t="array" ref="J257">IF(ISERROR(G257/I257),"",G257/I257)</f>
        <v/>
      </c>
      <c r="K257" s="162">
        <f t="array" ref="K257">IF(ISERROR(G257/L257),"",G257/L257)</f>
        <v>0</v>
      </c>
      <c r="L257" s="160">
        <v>8.8000000000000007</v>
      </c>
      <c r="M257" s="140">
        <f t="shared" ref="M257:M264" si="134">IF(ISERROR(I257-K257),"",I257-K257)</f>
        <v>0</v>
      </c>
      <c r="N257" s="161">
        <f t="shared" ref="N257:N264" si="135">SUM(O257:U257)</f>
        <v>0</v>
      </c>
      <c r="O257" s="289"/>
      <c r="P257" s="289"/>
      <c r="Q257" s="289"/>
      <c r="R257" s="289"/>
      <c r="S257" s="289"/>
      <c r="T257" s="289"/>
      <c r="U257" s="289"/>
      <c r="V257" s="163">
        <f t="shared" ref="V257:V263" si="136">SUM(X257:AA257)</f>
        <v>0</v>
      </c>
      <c r="W257" s="164" t="str">
        <f t="shared" si="132"/>
        <v/>
      </c>
      <c r="X257" s="163"/>
      <c r="Y257" s="163"/>
      <c r="Z257" s="163"/>
      <c r="AA257" s="163"/>
    </row>
    <row r="258" spans="1:27" ht="20.100000000000001" customHeight="1">
      <c r="A258" s="157">
        <v>200067</v>
      </c>
      <c r="B258" s="288" t="s">
        <v>224</v>
      </c>
      <c r="C258" s="157" t="s">
        <v>193</v>
      </c>
      <c r="D258" s="139">
        <v>5.03</v>
      </c>
      <c r="E258" s="139"/>
      <c r="F258" s="158"/>
      <c r="G258" s="159"/>
      <c r="H258" s="296">
        <f t="shared" si="133"/>
        <v>0</v>
      </c>
      <c r="I258" s="160"/>
      <c r="J258" s="161" t="str">
        <f t="array" ref="J258">IF(ISERROR(G258/I258),"",G258/I258)</f>
        <v/>
      </c>
      <c r="K258" s="162">
        <f t="array" ref="K258">IF(ISERROR(G258/L258),"",G258/L258)</f>
        <v>0</v>
      </c>
      <c r="L258" s="160">
        <v>8.8000000000000007</v>
      </c>
      <c r="M258" s="140">
        <f t="shared" si="134"/>
        <v>0</v>
      </c>
      <c r="N258" s="161">
        <f t="shared" si="135"/>
        <v>0</v>
      </c>
      <c r="O258" s="289"/>
      <c r="P258" s="289"/>
      <c r="Q258" s="289"/>
      <c r="R258" s="289"/>
      <c r="S258" s="289"/>
      <c r="T258" s="289"/>
      <c r="U258" s="289"/>
      <c r="V258" s="163">
        <f t="shared" si="136"/>
        <v>0</v>
      </c>
      <c r="W258" s="164" t="str">
        <f t="shared" si="132"/>
        <v/>
      </c>
      <c r="X258" s="163"/>
      <c r="Y258" s="163"/>
      <c r="Z258" s="163"/>
      <c r="AA258" s="163"/>
    </row>
    <row r="259" spans="1:27" ht="20.100000000000001" customHeight="1">
      <c r="A259" s="157">
        <v>200068</v>
      </c>
      <c r="B259" s="288" t="s">
        <v>224</v>
      </c>
      <c r="C259" s="157" t="s">
        <v>211</v>
      </c>
      <c r="D259" s="139">
        <v>5.03</v>
      </c>
      <c r="E259" s="139"/>
      <c r="F259" s="158"/>
      <c r="G259" s="159"/>
      <c r="H259" s="296">
        <f t="shared" si="133"/>
        <v>0</v>
      </c>
      <c r="I259" s="160"/>
      <c r="J259" s="161" t="str">
        <f t="array" ref="J259">IF(ISERROR(G259/I259),"",G259/I259)</f>
        <v/>
      </c>
      <c r="K259" s="162">
        <f t="array" ref="K259">IF(ISERROR(G259/L259),"",G259/L259)</f>
        <v>0</v>
      </c>
      <c r="L259" s="160">
        <v>8.8000000000000007</v>
      </c>
      <c r="M259" s="140">
        <f t="shared" si="134"/>
        <v>0</v>
      </c>
      <c r="N259" s="161">
        <f t="shared" si="135"/>
        <v>0</v>
      </c>
      <c r="O259" s="289"/>
      <c r="P259" s="289"/>
      <c r="Q259" s="289"/>
      <c r="R259" s="289"/>
      <c r="S259" s="289"/>
      <c r="T259" s="289"/>
      <c r="U259" s="289"/>
      <c r="V259" s="163">
        <f t="shared" si="136"/>
        <v>0</v>
      </c>
      <c r="W259" s="164" t="str">
        <f t="shared" si="132"/>
        <v/>
      </c>
      <c r="X259" s="163"/>
      <c r="Y259" s="163"/>
      <c r="Z259" s="163"/>
      <c r="AA259" s="163"/>
    </row>
    <row r="260" spans="1:27" ht="20.100000000000001" customHeight="1">
      <c r="A260" s="186">
        <v>200064</v>
      </c>
      <c r="B260" s="187" t="s">
        <v>225</v>
      </c>
      <c r="C260" s="157" t="s">
        <v>186</v>
      </c>
      <c r="D260" s="139">
        <v>5.03</v>
      </c>
      <c r="E260" s="139"/>
      <c r="F260" s="158"/>
      <c r="G260" s="159"/>
      <c r="H260" s="296">
        <f t="shared" si="133"/>
        <v>0</v>
      </c>
      <c r="I260" s="160"/>
      <c r="J260" s="161" t="str">
        <f t="array" ref="J260">IF(ISERROR(G260/I260),"",G260/I260)</f>
        <v/>
      </c>
      <c r="K260" s="162">
        <f t="array" ref="K260">IF(ISERROR(G260/L260),"",G260/L260)</f>
        <v>0</v>
      </c>
      <c r="L260" s="160">
        <v>9.3000000000000007</v>
      </c>
      <c r="M260" s="140">
        <f t="shared" si="134"/>
        <v>0</v>
      </c>
      <c r="N260" s="161">
        <f t="shared" si="135"/>
        <v>0</v>
      </c>
      <c r="O260" s="289"/>
      <c r="P260" s="289"/>
      <c r="Q260" s="289"/>
      <c r="R260" s="289"/>
      <c r="S260" s="289"/>
      <c r="T260" s="289"/>
      <c r="U260" s="289"/>
      <c r="V260" s="163">
        <f t="shared" si="136"/>
        <v>0</v>
      </c>
      <c r="W260" s="164" t="str">
        <f t="shared" si="132"/>
        <v/>
      </c>
      <c r="X260" s="163"/>
      <c r="Y260" s="163"/>
      <c r="Z260" s="163"/>
      <c r="AA260" s="163"/>
    </row>
    <row r="261" spans="1:27" ht="20.100000000000001" customHeight="1">
      <c r="A261" s="186">
        <v>200058</v>
      </c>
      <c r="B261" s="187" t="s">
        <v>225</v>
      </c>
      <c r="C261" s="157" t="s">
        <v>210</v>
      </c>
      <c r="D261" s="139">
        <v>5.03</v>
      </c>
      <c r="E261" s="139"/>
      <c r="F261" s="158"/>
      <c r="G261" s="159"/>
      <c r="H261" s="296">
        <f t="shared" si="133"/>
        <v>0</v>
      </c>
      <c r="I261" s="160"/>
      <c r="J261" s="161" t="str">
        <f t="array" ref="J261">IF(ISERROR(G261/I261),"",G261/I261)</f>
        <v/>
      </c>
      <c r="K261" s="162">
        <f t="array" ref="K261">IF(ISERROR(G261/L261),"",G261/L261)</f>
        <v>0</v>
      </c>
      <c r="L261" s="160">
        <v>9.3000000000000007</v>
      </c>
      <c r="M261" s="140">
        <f t="shared" si="134"/>
        <v>0</v>
      </c>
      <c r="N261" s="161">
        <f t="shared" si="135"/>
        <v>0</v>
      </c>
      <c r="O261" s="289"/>
      <c r="P261" s="289"/>
      <c r="Q261" s="289"/>
      <c r="R261" s="289"/>
      <c r="S261" s="289"/>
      <c r="T261" s="289"/>
      <c r="U261" s="289"/>
      <c r="V261" s="163">
        <f t="shared" si="136"/>
        <v>0</v>
      </c>
      <c r="W261" s="164" t="str">
        <f t="shared" si="132"/>
        <v/>
      </c>
      <c r="X261" s="163"/>
      <c r="Y261" s="163"/>
      <c r="Z261" s="163"/>
      <c r="AA261" s="163"/>
    </row>
    <row r="262" spans="1:27" ht="20.100000000000001" customHeight="1">
      <c r="A262" s="186">
        <v>200061</v>
      </c>
      <c r="B262" s="187" t="s">
        <v>225</v>
      </c>
      <c r="C262" s="157" t="s">
        <v>193</v>
      </c>
      <c r="D262" s="139">
        <v>5.03</v>
      </c>
      <c r="E262" s="139"/>
      <c r="F262" s="158"/>
      <c r="G262" s="159"/>
      <c r="H262" s="296">
        <f t="shared" si="133"/>
        <v>0</v>
      </c>
      <c r="I262" s="160"/>
      <c r="J262" s="161" t="str">
        <f t="array" ref="J262">IF(ISERROR(G262/I262),"",G262/I262)</f>
        <v/>
      </c>
      <c r="K262" s="162">
        <f t="array" ref="K262">IF(ISERROR(G262/L262),"",G262/L262)</f>
        <v>0</v>
      </c>
      <c r="L262" s="160">
        <v>9.3000000000000007</v>
      </c>
      <c r="M262" s="140">
        <f t="shared" si="134"/>
        <v>0</v>
      </c>
      <c r="N262" s="161">
        <f t="shared" si="135"/>
        <v>0</v>
      </c>
      <c r="O262" s="289"/>
      <c r="P262" s="289"/>
      <c r="Q262" s="289"/>
      <c r="R262" s="289"/>
      <c r="S262" s="289"/>
      <c r="T262" s="289"/>
      <c r="U262" s="289"/>
      <c r="V262" s="163">
        <f t="shared" si="136"/>
        <v>0</v>
      </c>
      <c r="W262" s="164" t="str">
        <f t="shared" si="132"/>
        <v/>
      </c>
      <c r="X262" s="163"/>
      <c r="Y262" s="163"/>
      <c r="Z262" s="163"/>
      <c r="AA262" s="163"/>
    </row>
    <row r="263" spans="1:27" ht="20.100000000000001" customHeight="1">
      <c r="A263" s="186">
        <v>200060</v>
      </c>
      <c r="B263" s="187" t="s">
        <v>225</v>
      </c>
      <c r="C263" s="157" t="s">
        <v>202</v>
      </c>
      <c r="D263" s="139">
        <v>5.03</v>
      </c>
      <c r="E263" s="139"/>
      <c r="F263" s="158"/>
      <c r="G263" s="159"/>
      <c r="H263" s="296">
        <f t="shared" si="133"/>
        <v>0</v>
      </c>
      <c r="I263" s="160"/>
      <c r="J263" s="161" t="str">
        <f t="array" ref="J263">IF(ISERROR(G263/I263),"",G263/I263)</f>
        <v/>
      </c>
      <c r="K263" s="162">
        <f t="array" ref="K263">IF(ISERROR(G263/L263),"",G263/L263)</f>
        <v>0</v>
      </c>
      <c r="L263" s="160">
        <v>9.3000000000000007</v>
      </c>
      <c r="M263" s="140">
        <f t="shared" si="134"/>
        <v>0</v>
      </c>
      <c r="N263" s="161">
        <f t="shared" si="135"/>
        <v>0</v>
      </c>
      <c r="O263" s="289"/>
      <c r="P263" s="289"/>
      <c r="Q263" s="289"/>
      <c r="R263" s="289"/>
      <c r="S263" s="289"/>
      <c r="T263" s="289"/>
      <c r="U263" s="289"/>
      <c r="V263" s="163">
        <f t="shared" si="136"/>
        <v>0</v>
      </c>
      <c r="W263" s="164" t="str">
        <f t="shared" si="132"/>
        <v/>
      </c>
      <c r="X263" s="163"/>
      <c r="Y263" s="163"/>
      <c r="Z263" s="163"/>
      <c r="AA263" s="163"/>
    </row>
    <row r="264" spans="1:27" ht="20.100000000000001" customHeight="1">
      <c r="A264" s="186">
        <v>300389</v>
      </c>
      <c r="B264" s="187" t="s">
        <v>226</v>
      </c>
      <c r="C264" s="157" t="s">
        <v>227</v>
      </c>
      <c r="D264" s="139">
        <v>5.03</v>
      </c>
      <c r="E264" s="139"/>
      <c r="F264" s="158"/>
      <c r="G264" s="159"/>
      <c r="H264" s="296">
        <f t="shared" si="133"/>
        <v>0</v>
      </c>
      <c r="I264" s="160"/>
      <c r="J264" s="161"/>
      <c r="K264" s="162">
        <f t="array" ref="K264">IF(ISERROR(G264/L264),"",G264/L264)</f>
        <v>0</v>
      </c>
      <c r="L264" s="160">
        <v>9.3000000000000007</v>
      </c>
      <c r="M264" s="140">
        <f t="shared" si="134"/>
        <v>0</v>
      </c>
      <c r="N264" s="161">
        <f t="shared" si="135"/>
        <v>0</v>
      </c>
      <c r="O264" s="289"/>
      <c r="P264" s="289"/>
      <c r="Q264" s="289"/>
      <c r="R264" s="289"/>
      <c r="S264" s="289"/>
      <c r="T264" s="289"/>
      <c r="U264" s="289"/>
      <c r="V264" s="163"/>
      <c r="W264" s="164"/>
      <c r="X264" s="163"/>
      <c r="Y264" s="163"/>
      <c r="Z264" s="163"/>
      <c r="AA264" s="163"/>
    </row>
    <row r="265" spans="1:27" ht="20.100000000000001" customHeight="1">
      <c r="A265" s="186">
        <v>200556</v>
      </c>
      <c r="B265" s="187" t="s">
        <v>228</v>
      </c>
      <c r="C265" s="157" t="s">
        <v>186</v>
      </c>
      <c r="D265" s="139">
        <v>5.03</v>
      </c>
      <c r="E265" s="139"/>
      <c r="F265" s="158"/>
      <c r="G265" s="188"/>
      <c r="H265" s="296">
        <f t="shared" si="133"/>
        <v>0</v>
      </c>
      <c r="I265" s="160"/>
      <c r="J265" s="161" t="str">
        <f t="array" ref="J265">IF(ISERROR(G265/I265),"",G265/I265)</f>
        <v/>
      </c>
      <c r="K265" s="162">
        <f t="array" ref="K265">IF(ISERROR(G265/L265),"",G265/L265)</f>
        <v>0</v>
      </c>
      <c r="L265" s="160">
        <v>8</v>
      </c>
      <c r="M265" s="140">
        <f>IF(ISERROR(I265-K265),"",I265-K265)</f>
        <v>0</v>
      </c>
      <c r="N265" s="161">
        <f>SUM(O265:U265)</f>
        <v>0</v>
      </c>
      <c r="O265" s="289"/>
      <c r="P265" s="289"/>
      <c r="Q265" s="289"/>
      <c r="R265" s="289"/>
      <c r="S265" s="289"/>
      <c r="T265" s="289"/>
      <c r="U265" s="289"/>
      <c r="V265" s="163">
        <f>SUM(X265:AA265)</f>
        <v>0</v>
      </c>
      <c r="W265" s="164" t="str">
        <f>IF(ISERROR(V265/G265),"",V265/G265)</f>
        <v/>
      </c>
      <c r="X265" s="163"/>
      <c r="Y265" s="163"/>
      <c r="Z265" s="163"/>
      <c r="AA265" s="163"/>
    </row>
    <row r="266" spans="1:27" ht="20.100000000000001" customHeight="1">
      <c r="A266" s="186">
        <v>200557</v>
      </c>
      <c r="B266" s="187" t="s">
        <v>228</v>
      </c>
      <c r="C266" s="157" t="s">
        <v>188</v>
      </c>
      <c r="D266" s="139">
        <v>5.03</v>
      </c>
      <c r="E266" s="139"/>
      <c r="F266" s="158"/>
      <c r="G266" s="159"/>
      <c r="H266" s="296">
        <f t="shared" si="133"/>
        <v>0</v>
      </c>
      <c r="I266" s="160"/>
      <c r="J266" s="161" t="str">
        <f t="array" ref="J266">IF(ISERROR(G266/I266),"",G266/I266)</f>
        <v/>
      </c>
      <c r="K266" s="162">
        <f t="array" ref="K266">IF(ISERROR(G266/L266),"",G266/L266)</f>
        <v>0</v>
      </c>
      <c r="L266" s="160">
        <v>8</v>
      </c>
      <c r="M266" s="140">
        <f>IF(ISERROR(I266-K266),"",I266-K266)</f>
        <v>0</v>
      </c>
      <c r="N266" s="161">
        <f>SUM(O266:U266)</f>
        <v>0</v>
      </c>
      <c r="O266" s="289"/>
      <c r="P266" s="289"/>
      <c r="Q266" s="289"/>
      <c r="R266" s="289"/>
      <c r="S266" s="289"/>
      <c r="T266" s="289"/>
      <c r="U266" s="289"/>
      <c r="V266" s="163">
        <f>SUM(X266:AA266)</f>
        <v>0</v>
      </c>
      <c r="W266" s="164" t="str">
        <f>IF(ISERROR(V266/G266),"",V266/G266)</f>
        <v/>
      </c>
      <c r="X266" s="163"/>
      <c r="Y266" s="163"/>
      <c r="Z266" s="163"/>
      <c r="AA266" s="163"/>
    </row>
    <row r="267" spans="1:27" ht="20.100000000000001" customHeight="1">
      <c r="A267" s="186">
        <v>200558</v>
      </c>
      <c r="B267" s="187" t="s">
        <v>228</v>
      </c>
      <c r="C267" s="157" t="s">
        <v>193</v>
      </c>
      <c r="D267" s="139">
        <v>5.03</v>
      </c>
      <c r="E267" s="139"/>
      <c r="F267" s="158"/>
      <c r="G267" s="159"/>
      <c r="H267" s="296">
        <f t="shared" si="133"/>
        <v>0</v>
      </c>
      <c r="I267" s="160"/>
      <c r="J267" s="161" t="str">
        <f t="array" ref="J267">IF(ISERROR(G267/I267),"",G267/I267)</f>
        <v/>
      </c>
      <c r="K267" s="162">
        <f t="array" ref="K267">IF(ISERROR(G267/L267),"",G267/L267)</f>
        <v>0</v>
      </c>
      <c r="L267" s="160">
        <v>8</v>
      </c>
      <c r="M267" s="140">
        <f>IF(ISERROR(I267-K267),"",I267-K267)</f>
        <v>0</v>
      </c>
      <c r="N267" s="161">
        <f>SUM(O267:U267)</f>
        <v>0</v>
      </c>
      <c r="O267" s="289"/>
      <c r="P267" s="289"/>
      <c r="Q267" s="289"/>
      <c r="R267" s="289"/>
      <c r="S267" s="289"/>
      <c r="T267" s="289"/>
      <c r="U267" s="289"/>
      <c r="V267" s="163">
        <f>SUM(X267:AA267)</f>
        <v>0</v>
      </c>
      <c r="W267" s="164" t="str">
        <f>IF(ISERROR(V267/G267),"",V267/G267)</f>
        <v/>
      </c>
      <c r="X267" s="163"/>
      <c r="Y267" s="163"/>
      <c r="Z267" s="163"/>
      <c r="AA267" s="163"/>
    </row>
    <row r="268" spans="1:27" ht="20.100000000000001" customHeight="1">
      <c r="A268" s="186">
        <v>200559</v>
      </c>
      <c r="B268" s="187" t="s">
        <v>228</v>
      </c>
      <c r="C268" s="246" t="s">
        <v>90</v>
      </c>
      <c r="D268" s="139">
        <v>5.03</v>
      </c>
      <c r="E268" s="139"/>
      <c r="F268" s="158"/>
      <c r="G268" s="159"/>
      <c r="H268" s="296">
        <f t="shared" si="133"/>
        <v>0</v>
      </c>
      <c r="I268" s="160"/>
      <c r="J268" s="161" t="str">
        <f t="array" ref="J268">IF(ISERROR(G268/I268),"",G268/I268)</f>
        <v/>
      </c>
      <c r="K268" s="162">
        <f t="array" ref="K268">IF(ISERROR(G268/L268),"",G268/L268)</f>
        <v>0</v>
      </c>
      <c r="L268" s="160">
        <v>8</v>
      </c>
      <c r="M268" s="140">
        <f>IF(ISERROR(I268-K268),"",I268-K268)</f>
        <v>0</v>
      </c>
      <c r="N268" s="161">
        <f>SUM(O268:U268)</f>
        <v>0</v>
      </c>
      <c r="O268" s="289"/>
      <c r="P268" s="289"/>
      <c r="Q268" s="289"/>
      <c r="R268" s="289"/>
      <c r="S268" s="289"/>
      <c r="T268" s="289"/>
      <c r="U268" s="289"/>
      <c r="V268" s="163">
        <f>SUM(X268:AA268)</f>
        <v>0</v>
      </c>
      <c r="W268" s="164" t="str">
        <f>IF(ISERROR(V268/G268),"",V268/G268)</f>
        <v/>
      </c>
      <c r="X268" s="163"/>
      <c r="Y268" s="163"/>
      <c r="Z268" s="163"/>
      <c r="AA268" s="163"/>
    </row>
    <row r="269" spans="1:27" ht="20.100000000000001" customHeight="1">
      <c r="A269" s="186">
        <v>200556</v>
      </c>
      <c r="B269" s="187" t="s">
        <v>229</v>
      </c>
      <c r="C269" s="157" t="s">
        <v>186</v>
      </c>
      <c r="D269" s="139">
        <v>5.03</v>
      </c>
      <c r="E269" s="139"/>
      <c r="F269" s="158"/>
      <c r="G269" s="159"/>
      <c r="H269" s="296">
        <f t="shared" si="133"/>
        <v>0</v>
      </c>
      <c r="I269" s="160"/>
      <c r="J269" s="161" t="str">
        <f t="array" ref="J269">IF(ISERROR(G269/I269),"",G269/I269)</f>
        <v/>
      </c>
      <c r="K269" s="162">
        <f t="array" ref="K269">IF(ISERROR(G269/L269),"",G269/L269)</f>
        <v>0</v>
      </c>
      <c r="L269" s="160">
        <v>10</v>
      </c>
      <c r="M269" s="140">
        <f t="shared" ref="M269:M284" si="137">IF(ISERROR(I269-K269),"",I269-K269)</f>
        <v>0</v>
      </c>
      <c r="N269" s="161">
        <f t="shared" ref="N269:N284" si="138">SUM(O269:U269)</f>
        <v>0</v>
      </c>
      <c r="O269" s="289"/>
      <c r="P269" s="289"/>
      <c r="Q269" s="289"/>
      <c r="R269" s="289"/>
      <c r="S269" s="289"/>
      <c r="T269" s="289"/>
      <c r="U269" s="289"/>
      <c r="V269" s="163">
        <f t="shared" ref="V269:V272" si="139">SUM(X269:AA269)</f>
        <v>0</v>
      </c>
      <c r="W269" s="164" t="str">
        <f t="shared" ref="W269:W276" si="140">IF(ISERROR(V269/G269),"",V269/G269)</f>
        <v/>
      </c>
      <c r="X269" s="163"/>
      <c r="Y269" s="163"/>
      <c r="Z269" s="163"/>
      <c r="AA269" s="163"/>
    </row>
    <row r="270" spans="1:27" ht="20.100000000000001" customHeight="1">
      <c r="A270" s="186">
        <v>200557</v>
      </c>
      <c r="B270" s="187" t="s">
        <v>229</v>
      </c>
      <c r="C270" s="157" t="s">
        <v>210</v>
      </c>
      <c r="D270" s="139">
        <v>5.03</v>
      </c>
      <c r="E270" s="139"/>
      <c r="F270" s="158"/>
      <c r="G270" s="159"/>
      <c r="H270" s="296">
        <f t="shared" si="133"/>
        <v>0</v>
      </c>
      <c r="I270" s="160"/>
      <c r="J270" s="161" t="str">
        <f t="array" ref="J270">IF(ISERROR(G270/I270),"",G270/I270)</f>
        <v/>
      </c>
      <c r="K270" s="162" t="str">
        <f t="array" ref="K270">IF(ISERROR(G270/L270),"",G270/L270)</f>
        <v/>
      </c>
      <c r="L270" s="160"/>
      <c r="M270" s="140" t="str">
        <f t="shared" si="137"/>
        <v/>
      </c>
      <c r="N270" s="161">
        <f t="shared" si="138"/>
        <v>0</v>
      </c>
      <c r="O270" s="289"/>
      <c r="P270" s="289"/>
      <c r="Q270" s="289"/>
      <c r="R270" s="289"/>
      <c r="S270" s="289"/>
      <c r="T270" s="289"/>
      <c r="U270" s="289"/>
      <c r="V270" s="163">
        <f t="shared" si="139"/>
        <v>0</v>
      </c>
      <c r="W270" s="164" t="str">
        <f t="shared" si="140"/>
        <v/>
      </c>
      <c r="X270" s="163"/>
      <c r="Y270" s="163"/>
      <c r="Z270" s="163"/>
      <c r="AA270" s="163"/>
    </row>
    <row r="271" spans="1:27" ht="20.100000000000001" customHeight="1">
      <c r="A271" s="186">
        <v>200558</v>
      </c>
      <c r="B271" s="187" t="s">
        <v>229</v>
      </c>
      <c r="C271" s="157" t="s">
        <v>193</v>
      </c>
      <c r="D271" s="139">
        <v>5.03</v>
      </c>
      <c r="E271" s="139"/>
      <c r="F271" s="158"/>
      <c r="G271" s="159"/>
      <c r="H271" s="296">
        <f t="shared" si="133"/>
        <v>0</v>
      </c>
      <c r="I271" s="160"/>
      <c r="J271" s="161" t="str">
        <f t="array" ref="J271">IF(ISERROR(G271/I271),"",G271/I271)</f>
        <v/>
      </c>
      <c r="K271" s="162" t="str">
        <f t="array" ref="K271">IF(ISERROR(G271/L271),"",G271/L271)</f>
        <v/>
      </c>
      <c r="L271" s="160"/>
      <c r="M271" s="140" t="str">
        <f t="shared" si="137"/>
        <v/>
      </c>
      <c r="N271" s="161">
        <f t="shared" si="138"/>
        <v>0</v>
      </c>
      <c r="O271" s="289"/>
      <c r="P271" s="289"/>
      <c r="Q271" s="289"/>
      <c r="R271" s="289"/>
      <c r="S271" s="289"/>
      <c r="T271" s="289"/>
      <c r="U271" s="289"/>
      <c r="V271" s="163">
        <f t="shared" si="139"/>
        <v>0</v>
      </c>
      <c r="W271" s="164" t="str">
        <f t="shared" si="140"/>
        <v/>
      </c>
      <c r="X271" s="163"/>
      <c r="Y271" s="163"/>
      <c r="Z271" s="163"/>
      <c r="AA271" s="163"/>
    </row>
    <row r="272" spans="1:27" ht="20.100000000000001" customHeight="1">
      <c r="A272" s="186">
        <v>200559</v>
      </c>
      <c r="B272" s="187" t="s">
        <v>229</v>
      </c>
      <c r="C272" s="157" t="s">
        <v>202</v>
      </c>
      <c r="D272" s="139">
        <v>5.03</v>
      </c>
      <c r="E272" s="139"/>
      <c r="F272" s="158"/>
      <c r="G272" s="159"/>
      <c r="H272" s="296">
        <f t="shared" si="133"/>
        <v>0</v>
      </c>
      <c r="I272" s="160"/>
      <c r="J272" s="161" t="str">
        <f t="array" ref="J272">IF(ISERROR(G272/I272),"",G272/I272)</f>
        <v/>
      </c>
      <c r="K272" s="162" t="str">
        <f t="array" ref="K272">IF(ISERROR(G272/L272),"",G272/L272)</f>
        <v/>
      </c>
      <c r="L272" s="160"/>
      <c r="M272" s="140" t="str">
        <f t="shared" si="137"/>
        <v/>
      </c>
      <c r="N272" s="161">
        <f t="shared" si="138"/>
        <v>0</v>
      </c>
      <c r="O272" s="289"/>
      <c r="P272" s="289"/>
      <c r="Q272" s="289"/>
      <c r="R272" s="289"/>
      <c r="S272" s="289"/>
      <c r="T272" s="289"/>
      <c r="U272" s="289"/>
      <c r="V272" s="163">
        <f t="shared" si="139"/>
        <v>0</v>
      </c>
      <c r="W272" s="164" t="str">
        <f t="shared" si="140"/>
        <v/>
      </c>
      <c r="X272" s="163"/>
      <c r="Y272" s="163"/>
      <c r="Z272" s="163"/>
      <c r="AA272" s="163"/>
    </row>
    <row r="273" spans="1:27" ht="20.100000000000001" customHeight="1">
      <c r="A273" s="157">
        <v>200947</v>
      </c>
      <c r="B273" s="288" t="s">
        <v>231</v>
      </c>
      <c r="C273" s="157" t="s">
        <v>188</v>
      </c>
      <c r="D273" s="139">
        <v>9.36</v>
      </c>
      <c r="E273" s="139"/>
      <c r="F273" s="158"/>
      <c r="G273" s="159"/>
      <c r="H273" s="296">
        <f t="shared" si="133"/>
        <v>0</v>
      </c>
      <c r="I273" s="160"/>
      <c r="J273" s="161" t="str">
        <f t="array" ref="J273">IF(ISERROR(G273/I273),"",G273/I273)</f>
        <v/>
      </c>
      <c r="K273" s="162">
        <f t="array" ref="K273">IF(ISERROR(G273/L273),"",G273/L273)</f>
        <v>0</v>
      </c>
      <c r="L273" s="160">
        <v>6</v>
      </c>
      <c r="M273" s="140">
        <f t="shared" si="137"/>
        <v>0</v>
      </c>
      <c r="N273" s="161">
        <f t="shared" si="138"/>
        <v>0</v>
      </c>
      <c r="O273" s="289"/>
      <c r="P273" s="289"/>
      <c r="Q273" s="289"/>
      <c r="R273" s="289"/>
      <c r="S273" s="289"/>
      <c r="T273" s="289"/>
      <c r="U273" s="289"/>
      <c r="V273" s="163">
        <f t="shared" ref="V273:V276" si="141">SUM(X273:AA273)</f>
        <v>0</v>
      </c>
      <c r="W273" s="164" t="str">
        <f t="shared" si="140"/>
        <v/>
      </c>
      <c r="X273" s="163"/>
      <c r="Y273" s="163"/>
      <c r="Z273" s="163"/>
      <c r="AA273" s="163"/>
    </row>
    <row r="274" spans="1:27" ht="20.100000000000001" customHeight="1">
      <c r="A274" s="157">
        <v>200945</v>
      </c>
      <c r="B274" s="288" t="s">
        <v>231</v>
      </c>
      <c r="C274" s="157" t="s">
        <v>186</v>
      </c>
      <c r="D274" s="139">
        <v>9.36</v>
      </c>
      <c r="E274" s="139"/>
      <c r="F274" s="158"/>
      <c r="G274" s="159"/>
      <c r="H274" s="296">
        <f t="shared" si="133"/>
        <v>0</v>
      </c>
      <c r="I274" s="160"/>
      <c r="J274" s="161" t="str">
        <f t="array" ref="J274">IF(ISERROR(G274/I274),"",G274/I274)</f>
        <v/>
      </c>
      <c r="K274" s="162">
        <f t="array" ref="K274">IF(ISERROR(G274/L274),"",G274/L274)</f>
        <v>0</v>
      </c>
      <c r="L274" s="160">
        <v>6</v>
      </c>
      <c r="M274" s="140">
        <f t="shared" si="137"/>
        <v>0</v>
      </c>
      <c r="N274" s="161">
        <f t="shared" si="138"/>
        <v>0</v>
      </c>
      <c r="O274" s="289"/>
      <c r="P274" s="289"/>
      <c r="Q274" s="289"/>
      <c r="R274" s="289"/>
      <c r="S274" s="289"/>
      <c r="T274" s="289"/>
      <c r="U274" s="289"/>
      <c r="V274" s="163">
        <f t="shared" si="141"/>
        <v>0</v>
      </c>
      <c r="W274" s="164" t="str">
        <f t="shared" si="140"/>
        <v/>
      </c>
      <c r="X274" s="163"/>
      <c r="Y274" s="163"/>
      <c r="Z274" s="163"/>
      <c r="AA274" s="163"/>
    </row>
    <row r="275" spans="1:27" ht="20.100000000000001" customHeight="1">
      <c r="A275" s="157">
        <v>200946</v>
      </c>
      <c r="B275" s="288" t="s">
        <v>231</v>
      </c>
      <c r="C275" s="157" t="s">
        <v>230</v>
      </c>
      <c r="D275" s="139">
        <v>9.36</v>
      </c>
      <c r="E275" s="139"/>
      <c r="F275" s="158"/>
      <c r="G275" s="159"/>
      <c r="H275" s="296">
        <f t="shared" si="133"/>
        <v>0</v>
      </c>
      <c r="I275" s="160"/>
      <c r="J275" s="161" t="str">
        <f t="array" ref="J275">IF(ISERROR(G275/I275),"",G275/I275)</f>
        <v/>
      </c>
      <c r="K275" s="162">
        <f t="array" ref="K275">IF(ISERROR(G275/L275),"",G275/L275)</f>
        <v>0</v>
      </c>
      <c r="L275" s="160">
        <v>6</v>
      </c>
      <c r="M275" s="140">
        <f t="shared" si="137"/>
        <v>0</v>
      </c>
      <c r="N275" s="161">
        <f t="shared" si="138"/>
        <v>0</v>
      </c>
      <c r="O275" s="289"/>
      <c r="P275" s="289"/>
      <c r="Q275" s="289"/>
      <c r="R275" s="289"/>
      <c r="S275" s="289"/>
      <c r="T275" s="289"/>
      <c r="U275" s="289"/>
      <c r="V275" s="163">
        <f t="shared" si="141"/>
        <v>0</v>
      </c>
      <c r="W275" s="164" t="str">
        <f t="shared" si="140"/>
        <v/>
      </c>
      <c r="X275" s="163"/>
      <c r="Y275" s="163"/>
      <c r="Z275" s="163"/>
      <c r="AA275" s="163"/>
    </row>
    <row r="276" spans="1:27" ht="20.100000000000001" customHeight="1">
      <c r="A276" s="157">
        <v>200944</v>
      </c>
      <c r="B276" s="288" t="s">
        <v>231</v>
      </c>
      <c r="C276" s="157" t="s">
        <v>193</v>
      </c>
      <c r="D276" s="139">
        <v>9.36</v>
      </c>
      <c r="E276" s="139"/>
      <c r="F276" s="158"/>
      <c r="G276" s="159"/>
      <c r="H276" s="296">
        <f t="shared" si="133"/>
        <v>0</v>
      </c>
      <c r="I276" s="160"/>
      <c r="J276" s="161" t="str">
        <f t="array" ref="J276">IF(ISERROR(G276/I276),"",G276/I276)</f>
        <v/>
      </c>
      <c r="K276" s="162">
        <f t="array" ref="K276">IF(ISERROR(G276/L276),"",G276/L276)</f>
        <v>0</v>
      </c>
      <c r="L276" s="160">
        <v>6</v>
      </c>
      <c r="M276" s="140">
        <f t="shared" si="137"/>
        <v>0</v>
      </c>
      <c r="N276" s="161">
        <f t="shared" si="138"/>
        <v>0</v>
      </c>
      <c r="O276" s="289"/>
      <c r="P276" s="289"/>
      <c r="Q276" s="289"/>
      <c r="R276" s="289"/>
      <c r="S276" s="289"/>
      <c r="T276" s="289"/>
      <c r="U276" s="289"/>
      <c r="V276" s="163">
        <f t="shared" si="141"/>
        <v>0</v>
      </c>
      <c r="W276" s="164" t="str">
        <f t="shared" si="140"/>
        <v/>
      </c>
      <c r="X276" s="163"/>
      <c r="Y276" s="163"/>
      <c r="Z276" s="163"/>
      <c r="AA276" s="163"/>
    </row>
    <row r="277" spans="1:27" ht="20.100000000000001" customHeight="1">
      <c r="A277" s="157">
        <v>201372</v>
      </c>
      <c r="B277" s="288" t="s">
        <v>415</v>
      </c>
      <c r="C277" s="232" t="s">
        <v>417</v>
      </c>
      <c r="D277" s="139">
        <v>5</v>
      </c>
      <c r="E277" s="139"/>
      <c r="F277" s="158"/>
      <c r="G277" s="159"/>
      <c r="H277" s="296">
        <f t="shared" si="133"/>
        <v>0</v>
      </c>
      <c r="I277" s="160"/>
      <c r="J277" s="161"/>
      <c r="K277" s="162">
        <f t="array" ref="K277">IF(ISERROR(G277/L277),"",G277/L277)</f>
        <v>0</v>
      </c>
      <c r="L277" s="160">
        <v>5</v>
      </c>
      <c r="M277" s="140">
        <f t="shared" si="137"/>
        <v>0</v>
      </c>
      <c r="N277" s="161">
        <f t="shared" si="138"/>
        <v>0</v>
      </c>
      <c r="O277" s="289"/>
      <c r="P277" s="289"/>
      <c r="Q277" s="289"/>
      <c r="R277" s="289"/>
      <c r="S277" s="289"/>
      <c r="T277" s="289"/>
      <c r="U277" s="289"/>
      <c r="V277" s="163"/>
      <c r="W277" s="164"/>
      <c r="X277" s="163"/>
      <c r="Y277" s="163"/>
      <c r="Z277" s="163"/>
      <c r="AA277" s="163"/>
    </row>
    <row r="278" spans="1:27" ht="20.100000000000001" customHeight="1">
      <c r="A278" s="157">
        <v>201374</v>
      </c>
      <c r="B278" s="288" t="s">
        <v>415</v>
      </c>
      <c r="C278" s="232" t="s">
        <v>425</v>
      </c>
      <c r="D278" s="139">
        <v>5</v>
      </c>
      <c r="E278" s="139"/>
      <c r="F278" s="158"/>
      <c r="G278" s="159"/>
      <c r="H278" s="296">
        <f t="shared" si="133"/>
        <v>0</v>
      </c>
      <c r="I278" s="160"/>
      <c r="J278" s="161"/>
      <c r="K278" s="162">
        <f t="array" ref="K278">IF(ISERROR(G278/L278),"",G278/L278)</f>
        <v>0</v>
      </c>
      <c r="L278" s="160">
        <v>5</v>
      </c>
      <c r="M278" s="140">
        <f t="shared" si="137"/>
        <v>0</v>
      </c>
      <c r="N278" s="161">
        <f t="shared" si="138"/>
        <v>0</v>
      </c>
      <c r="O278" s="289"/>
      <c r="P278" s="289"/>
      <c r="Q278" s="289"/>
      <c r="R278" s="289"/>
      <c r="S278" s="289"/>
      <c r="T278" s="289"/>
      <c r="U278" s="289"/>
      <c r="V278" s="163"/>
      <c r="W278" s="164"/>
      <c r="X278" s="163"/>
      <c r="Y278" s="163"/>
      <c r="Z278" s="163"/>
      <c r="AA278" s="163"/>
    </row>
    <row r="279" spans="1:27" ht="20.100000000000001" customHeight="1">
      <c r="A279" s="157">
        <v>201373</v>
      </c>
      <c r="B279" s="288" t="s">
        <v>427</v>
      </c>
      <c r="C279" s="232" t="s">
        <v>428</v>
      </c>
      <c r="D279" s="139">
        <v>5</v>
      </c>
      <c r="E279" s="139"/>
      <c r="F279" s="158"/>
      <c r="G279" s="159"/>
      <c r="H279" s="296">
        <f t="shared" si="133"/>
        <v>0</v>
      </c>
      <c r="I279" s="160"/>
      <c r="J279" s="161"/>
      <c r="K279" s="162">
        <f t="array" ref="K279">IF(ISERROR(G279/L279),"",G279/L279)</f>
        <v>0</v>
      </c>
      <c r="L279" s="160">
        <v>5</v>
      </c>
      <c r="M279" s="140">
        <f t="shared" si="137"/>
        <v>0</v>
      </c>
      <c r="N279" s="161">
        <f t="shared" si="138"/>
        <v>0</v>
      </c>
      <c r="O279" s="289"/>
      <c r="P279" s="289"/>
      <c r="Q279" s="289"/>
      <c r="R279" s="289"/>
      <c r="S279" s="289"/>
      <c r="T279" s="289"/>
      <c r="U279" s="289"/>
      <c r="V279" s="163"/>
      <c r="W279" s="164"/>
      <c r="X279" s="163"/>
      <c r="Y279" s="163"/>
      <c r="Z279" s="163"/>
      <c r="AA279" s="163"/>
    </row>
    <row r="280" spans="1:27" ht="20.100000000000001" customHeight="1">
      <c r="A280" s="157">
        <v>201066</v>
      </c>
      <c r="B280" s="288" t="s">
        <v>361</v>
      </c>
      <c r="C280" s="232" t="s">
        <v>392</v>
      </c>
      <c r="D280" s="139">
        <v>5</v>
      </c>
      <c r="E280" s="139"/>
      <c r="F280" s="158"/>
      <c r="G280" s="159"/>
      <c r="H280" s="296">
        <f t="shared" si="133"/>
        <v>0</v>
      </c>
      <c r="I280" s="160"/>
      <c r="J280" s="161"/>
      <c r="K280" s="162">
        <f t="array" ref="K280">IF(ISERROR(G280/L280),"",G280/L280)</f>
        <v>0</v>
      </c>
      <c r="L280" s="160">
        <v>5</v>
      </c>
      <c r="M280" s="140">
        <f t="shared" si="137"/>
        <v>0</v>
      </c>
      <c r="N280" s="161">
        <f t="shared" si="138"/>
        <v>0</v>
      </c>
      <c r="O280" s="289"/>
      <c r="P280" s="289"/>
      <c r="Q280" s="289"/>
      <c r="R280" s="289"/>
      <c r="S280" s="289"/>
      <c r="T280" s="289"/>
      <c r="U280" s="289"/>
      <c r="V280" s="163"/>
      <c r="W280" s="164"/>
      <c r="X280" s="163"/>
      <c r="Y280" s="163"/>
      <c r="Z280" s="163"/>
      <c r="AA280" s="163"/>
    </row>
    <row r="281" spans="1:27" ht="20.100000000000001" customHeight="1">
      <c r="A281" s="157">
        <v>201064</v>
      </c>
      <c r="B281" s="288" t="s">
        <v>363</v>
      </c>
      <c r="C281" s="157" t="s">
        <v>365</v>
      </c>
      <c r="D281" s="139">
        <v>5</v>
      </c>
      <c r="E281" s="139"/>
      <c r="F281" s="158"/>
      <c r="G281" s="159"/>
      <c r="H281" s="296">
        <f t="shared" si="133"/>
        <v>0</v>
      </c>
      <c r="I281" s="160"/>
      <c r="J281" s="161"/>
      <c r="K281" s="162">
        <f t="array" ref="K281">IF(ISERROR(G281/L281),"",G281/L281)</f>
        <v>0</v>
      </c>
      <c r="L281" s="160">
        <v>5</v>
      </c>
      <c r="M281" s="140">
        <f t="shared" si="137"/>
        <v>0</v>
      </c>
      <c r="N281" s="161">
        <f t="shared" si="138"/>
        <v>0</v>
      </c>
      <c r="O281" s="289"/>
      <c r="P281" s="289"/>
      <c r="Q281" s="289"/>
      <c r="R281" s="289"/>
      <c r="S281" s="289"/>
      <c r="T281" s="289"/>
      <c r="U281" s="289"/>
      <c r="V281" s="163"/>
      <c r="W281" s="164"/>
      <c r="X281" s="163"/>
      <c r="Y281" s="163"/>
      <c r="Z281" s="163"/>
      <c r="AA281" s="163"/>
    </row>
    <row r="282" spans="1:27" ht="20.100000000000001" customHeight="1">
      <c r="A282" s="157">
        <v>201065</v>
      </c>
      <c r="B282" s="288" t="s">
        <v>363</v>
      </c>
      <c r="C282" s="157" t="s">
        <v>367</v>
      </c>
      <c r="D282" s="139">
        <v>5</v>
      </c>
      <c r="E282" s="139"/>
      <c r="F282" s="158"/>
      <c r="G282" s="159"/>
      <c r="H282" s="296">
        <f t="shared" si="133"/>
        <v>0</v>
      </c>
      <c r="I282" s="160"/>
      <c r="J282" s="161"/>
      <c r="K282" s="162">
        <f t="array" ref="K282">IF(ISERROR(G282/L282),"",G282/L282)</f>
        <v>0</v>
      </c>
      <c r="L282" s="160">
        <v>5</v>
      </c>
      <c r="M282" s="140">
        <f t="shared" si="137"/>
        <v>0</v>
      </c>
      <c r="N282" s="161">
        <f t="shared" si="138"/>
        <v>0</v>
      </c>
      <c r="O282" s="289"/>
      <c r="P282" s="289"/>
      <c r="Q282" s="289"/>
      <c r="R282" s="289"/>
      <c r="S282" s="289"/>
      <c r="T282" s="289"/>
      <c r="U282" s="289"/>
      <c r="V282" s="163"/>
      <c r="W282" s="164"/>
      <c r="X282" s="163"/>
      <c r="Y282" s="163"/>
      <c r="Z282" s="163"/>
      <c r="AA282" s="163"/>
    </row>
    <row r="283" spans="1:27" ht="20.100000000000001" customHeight="1">
      <c r="A283" s="186">
        <v>200088</v>
      </c>
      <c r="B283" s="187" t="s">
        <v>232</v>
      </c>
      <c r="C283" s="157" t="s">
        <v>194</v>
      </c>
      <c r="D283" s="139">
        <v>5.0599999999999996</v>
      </c>
      <c r="E283" s="139"/>
      <c r="F283" s="158"/>
      <c r="G283" s="159"/>
      <c r="H283" s="296">
        <f t="shared" si="133"/>
        <v>0</v>
      </c>
      <c r="I283" s="160"/>
      <c r="J283" s="161" t="str">
        <f t="array" ref="J283">IF(ISERROR(G283/I283),"",G283/I283)</f>
        <v/>
      </c>
      <c r="K283" s="162">
        <f t="array" ref="K283">IF(ISERROR(G283/L283),"",G283/L283)</f>
        <v>0</v>
      </c>
      <c r="L283" s="160">
        <v>15.5</v>
      </c>
      <c r="M283" s="140">
        <f t="shared" si="137"/>
        <v>0</v>
      </c>
      <c r="N283" s="161">
        <f t="shared" si="138"/>
        <v>0</v>
      </c>
      <c r="O283" s="289"/>
      <c r="P283" s="289"/>
      <c r="Q283" s="289"/>
      <c r="R283" s="289"/>
      <c r="S283" s="289"/>
      <c r="T283" s="289"/>
      <c r="U283" s="289"/>
      <c r="V283" s="163">
        <f t="shared" ref="V283:V284" si="142">SUM(X283:AA283)</f>
        <v>0</v>
      </c>
      <c r="W283" s="164" t="str">
        <f t="shared" ref="W283:W284" si="143">IF(ISERROR(V283/G283),"",V283/G283)</f>
        <v/>
      </c>
      <c r="X283" s="163"/>
      <c r="Y283" s="163"/>
      <c r="Z283" s="163"/>
      <c r="AA283" s="163"/>
    </row>
    <row r="284" spans="1:27" ht="20.100000000000001" customHeight="1">
      <c r="A284" s="186">
        <v>200089</v>
      </c>
      <c r="B284" s="187" t="s">
        <v>232</v>
      </c>
      <c r="C284" s="157" t="s">
        <v>210</v>
      </c>
      <c r="D284" s="139">
        <v>5.0599999999999996</v>
      </c>
      <c r="E284" s="139"/>
      <c r="F284" s="158"/>
      <c r="G284" s="159"/>
      <c r="H284" s="296">
        <f t="shared" si="133"/>
        <v>0</v>
      </c>
      <c r="I284" s="160"/>
      <c r="J284" s="161" t="str">
        <f t="array" ref="J284">IF(ISERROR(G284/I284),"",G284/I284)</f>
        <v/>
      </c>
      <c r="K284" s="162">
        <f t="array" ref="K284">IF(ISERROR(G284/L284),"",G284/L284)</f>
        <v>0</v>
      </c>
      <c r="L284" s="160">
        <v>15.5</v>
      </c>
      <c r="M284" s="140">
        <f t="shared" si="137"/>
        <v>0</v>
      </c>
      <c r="N284" s="161">
        <f t="shared" si="138"/>
        <v>0</v>
      </c>
      <c r="O284" s="289"/>
      <c r="P284" s="289"/>
      <c r="Q284" s="289"/>
      <c r="R284" s="289"/>
      <c r="S284" s="289"/>
      <c r="T284" s="289"/>
      <c r="U284" s="289"/>
      <c r="V284" s="163">
        <f t="shared" si="142"/>
        <v>0</v>
      </c>
      <c r="W284" s="164" t="str">
        <f t="shared" si="143"/>
        <v/>
      </c>
      <c r="X284" s="163"/>
      <c r="Y284" s="163"/>
      <c r="Z284" s="163"/>
      <c r="AA284" s="163"/>
    </row>
    <row r="285" spans="1:27" ht="20.100000000000001" customHeight="1">
      <c r="A285" s="186">
        <v>2001383</v>
      </c>
      <c r="B285" s="187" t="s">
        <v>446</v>
      </c>
      <c r="C285" s="232" t="s">
        <v>447</v>
      </c>
      <c r="D285" s="139">
        <v>5.03</v>
      </c>
      <c r="E285" s="139"/>
      <c r="F285" s="158"/>
      <c r="G285" s="159"/>
      <c r="H285" s="307">
        <f t="shared" si="133"/>
        <v>0</v>
      </c>
      <c r="I285" s="160"/>
      <c r="J285" s="161"/>
      <c r="K285" s="162"/>
      <c r="L285" s="160">
        <v>24</v>
      </c>
      <c r="M285" s="140"/>
      <c r="N285" s="161"/>
      <c r="O285" s="289"/>
      <c r="P285" s="289"/>
      <c r="Q285" s="289"/>
      <c r="R285" s="289"/>
      <c r="S285" s="289"/>
      <c r="T285" s="289"/>
      <c r="U285" s="289"/>
      <c r="V285" s="163"/>
      <c r="W285" s="164"/>
      <c r="X285" s="163"/>
      <c r="Y285" s="163"/>
      <c r="Z285" s="163"/>
      <c r="AA285" s="163"/>
    </row>
    <row r="286" spans="1:27" ht="20.100000000000001" customHeight="1">
      <c r="A286" s="186">
        <v>2001384</v>
      </c>
      <c r="B286" s="187" t="s">
        <v>446</v>
      </c>
      <c r="C286" s="232" t="s">
        <v>60</v>
      </c>
      <c r="D286" s="139">
        <v>5.03</v>
      </c>
      <c r="E286" s="139"/>
      <c r="F286" s="158"/>
      <c r="G286" s="159"/>
      <c r="H286" s="307">
        <f t="shared" si="133"/>
        <v>0</v>
      </c>
      <c r="I286" s="160"/>
      <c r="J286" s="161"/>
      <c r="K286" s="162"/>
      <c r="L286" s="160">
        <v>24</v>
      </c>
      <c r="M286" s="140"/>
      <c r="N286" s="161"/>
      <c r="O286" s="289"/>
      <c r="P286" s="289"/>
      <c r="Q286" s="289"/>
      <c r="R286" s="289"/>
      <c r="S286" s="289"/>
      <c r="T286" s="289"/>
      <c r="U286" s="289"/>
      <c r="V286" s="163"/>
      <c r="W286" s="164"/>
      <c r="X286" s="163"/>
      <c r="Y286" s="163"/>
      <c r="Z286" s="163"/>
      <c r="AA286" s="163"/>
    </row>
    <row r="287" spans="1:27" ht="20.100000000000001" customHeight="1">
      <c r="A287" s="186">
        <v>2001385</v>
      </c>
      <c r="B287" s="187" t="s">
        <v>446</v>
      </c>
      <c r="C287" s="232" t="s">
        <v>449</v>
      </c>
      <c r="D287" s="139">
        <v>5.03</v>
      </c>
      <c r="E287" s="139"/>
      <c r="F287" s="158"/>
      <c r="G287" s="159"/>
      <c r="H287" s="307">
        <f t="shared" si="133"/>
        <v>0</v>
      </c>
      <c r="I287" s="160"/>
      <c r="J287" s="161"/>
      <c r="K287" s="162"/>
      <c r="L287" s="160">
        <v>24</v>
      </c>
      <c r="M287" s="140"/>
      <c r="N287" s="161"/>
      <c r="O287" s="289"/>
      <c r="P287" s="289"/>
      <c r="Q287" s="289"/>
      <c r="R287" s="289"/>
      <c r="S287" s="289"/>
      <c r="T287" s="289"/>
      <c r="U287" s="289"/>
      <c r="V287" s="163"/>
      <c r="W287" s="164"/>
      <c r="X287" s="163"/>
      <c r="Y287" s="163"/>
      <c r="Z287" s="163"/>
      <c r="AA287" s="163"/>
    </row>
    <row r="288" spans="1:27" ht="20.100000000000001" customHeight="1">
      <c r="A288" s="186">
        <v>200121</v>
      </c>
      <c r="B288" s="187" t="s">
        <v>233</v>
      </c>
      <c r="C288" s="157" t="s">
        <v>211</v>
      </c>
      <c r="D288" s="139">
        <v>5.07</v>
      </c>
      <c r="E288" s="139"/>
      <c r="F288" s="158"/>
      <c r="G288" s="159"/>
      <c r="H288" s="296">
        <f t="shared" ref="H288:H290" si="144">D288*G288</f>
        <v>0</v>
      </c>
      <c r="I288" s="160"/>
      <c r="J288" s="161" t="str">
        <f t="array" ref="J288">IF(ISERROR(G288/I288),"",G288/I288)</f>
        <v/>
      </c>
      <c r="K288" s="162">
        <f t="array" ref="K288">IF(ISERROR(G288/L288),"",G288/L288)</f>
        <v>0</v>
      </c>
      <c r="L288" s="160">
        <v>9</v>
      </c>
      <c r="M288" s="140">
        <f t="shared" ref="M288:M290" si="145">IF(ISERROR(I288-K288),"",I288-K288)</f>
        <v>0</v>
      </c>
      <c r="N288" s="161">
        <f t="shared" ref="N288:N290" si="146">SUM(O288:U288)</f>
        <v>0</v>
      </c>
      <c r="O288" s="289"/>
      <c r="P288" s="289"/>
      <c r="Q288" s="289"/>
      <c r="R288" s="289"/>
      <c r="S288" s="289"/>
      <c r="T288" s="289"/>
      <c r="U288" s="289"/>
      <c r="V288" s="163">
        <f t="shared" ref="V288:V290" si="147">SUM(X288:AA288)</f>
        <v>0</v>
      </c>
      <c r="W288" s="164" t="str">
        <f t="shared" ref="W288:W304" si="148">IF(ISERROR(V288/G288),"",V288/G288)</f>
        <v/>
      </c>
      <c r="X288" s="163"/>
      <c r="Y288" s="163"/>
      <c r="Z288" s="163"/>
      <c r="AA288" s="163"/>
    </row>
    <row r="289" spans="1:27" ht="20.100000000000001" customHeight="1">
      <c r="A289" s="186">
        <v>200164</v>
      </c>
      <c r="B289" s="187" t="s">
        <v>233</v>
      </c>
      <c r="C289" s="157" t="s">
        <v>186</v>
      </c>
      <c r="D289" s="139">
        <v>5.07</v>
      </c>
      <c r="E289" s="139"/>
      <c r="F289" s="158"/>
      <c r="G289" s="159"/>
      <c r="H289" s="296">
        <f t="shared" si="144"/>
        <v>0</v>
      </c>
      <c r="I289" s="160"/>
      <c r="J289" s="161" t="str">
        <f t="array" ref="J289">IF(ISERROR(G289/I289),"",G289/I289)</f>
        <v/>
      </c>
      <c r="K289" s="162">
        <f t="array" ref="K289">IF(ISERROR(G289/L289),"",G289/L289)</f>
        <v>0</v>
      </c>
      <c r="L289" s="160">
        <v>9</v>
      </c>
      <c r="M289" s="140">
        <f t="shared" si="145"/>
        <v>0</v>
      </c>
      <c r="N289" s="161">
        <f t="shared" si="146"/>
        <v>0</v>
      </c>
      <c r="O289" s="289"/>
      <c r="P289" s="289"/>
      <c r="Q289" s="289"/>
      <c r="R289" s="289"/>
      <c r="S289" s="289"/>
      <c r="T289" s="289"/>
      <c r="U289" s="289"/>
      <c r="V289" s="163">
        <f t="shared" si="147"/>
        <v>0</v>
      </c>
      <c r="W289" s="164" t="str">
        <f t="shared" si="148"/>
        <v/>
      </c>
      <c r="X289" s="163"/>
      <c r="Y289" s="163"/>
      <c r="Z289" s="163"/>
      <c r="AA289" s="163"/>
    </row>
    <row r="290" spans="1:27" ht="20.100000000000001" customHeight="1">
      <c r="A290" s="186">
        <v>200165</v>
      </c>
      <c r="B290" s="187" t="s">
        <v>233</v>
      </c>
      <c r="C290" s="157" t="s">
        <v>193</v>
      </c>
      <c r="D290" s="139">
        <v>5.0599999999999996</v>
      </c>
      <c r="E290" s="139"/>
      <c r="F290" s="189"/>
      <c r="G290" s="159"/>
      <c r="H290" s="296">
        <f t="shared" si="144"/>
        <v>0</v>
      </c>
      <c r="I290" s="160"/>
      <c r="J290" s="161" t="str">
        <f t="array" ref="J290">IF(ISERROR(G290/I290),"",G290/I290)</f>
        <v/>
      </c>
      <c r="K290" s="296">
        <f t="array" ref="K290">IF(ISERROR(G290/L290),"",G290/L290)</f>
        <v>0</v>
      </c>
      <c r="L290" s="160">
        <v>9</v>
      </c>
      <c r="M290" s="140">
        <f t="shared" si="145"/>
        <v>0</v>
      </c>
      <c r="N290" s="161">
        <f t="shared" si="146"/>
        <v>0</v>
      </c>
      <c r="O290" s="289"/>
      <c r="P290" s="289"/>
      <c r="Q290" s="289"/>
      <c r="R290" s="289"/>
      <c r="S290" s="289"/>
      <c r="T290" s="289"/>
      <c r="U290" s="289"/>
      <c r="V290" s="163">
        <f t="shared" si="147"/>
        <v>0</v>
      </c>
      <c r="W290" s="164" t="str">
        <f t="shared" si="148"/>
        <v/>
      </c>
      <c r="X290" s="163"/>
      <c r="Y290" s="163"/>
      <c r="Z290" s="163"/>
      <c r="AA290" s="163"/>
    </row>
    <row r="291" spans="1:27" ht="20.100000000000001" customHeight="1">
      <c r="A291" s="465" t="s">
        <v>234</v>
      </c>
      <c r="B291" s="466"/>
      <c r="C291" s="294" t="s">
        <v>209</v>
      </c>
      <c r="D291" s="177"/>
      <c r="E291" s="177"/>
      <c r="F291" s="178"/>
      <c r="G291" s="179">
        <f>SUM(G257:G290)</f>
        <v>0</v>
      </c>
      <c r="H291" s="180">
        <f>SUM(H257:H290)</f>
        <v>0</v>
      </c>
      <c r="I291" s="180">
        <f>SUM(I257:I290)</f>
        <v>0</v>
      </c>
      <c r="J291" s="161" t="str">
        <f t="array" ref="J291">IF(ISERROR(G291/I291),"",G291/I291)</f>
        <v/>
      </c>
      <c r="K291" s="180">
        <f>SUM(K257:K290)</f>
        <v>0</v>
      </c>
      <c r="L291" s="181"/>
      <c r="M291" s="185">
        <f t="shared" ref="M291:V291" si="149">SUM(M257:M290)</f>
        <v>0</v>
      </c>
      <c r="N291" s="180">
        <f t="shared" si="149"/>
        <v>0</v>
      </c>
      <c r="O291" s="182">
        <f t="shared" si="149"/>
        <v>0</v>
      </c>
      <c r="P291" s="182">
        <f t="shared" si="149"/>
        <v>0</v>
      </c>
      <c r="Q291" s="182">
        <f t="shared" si="149"/>
        <v>0</v>
      </c>
      <c r="R291" s="182">
        <f t="shared" si="149"/>
        <v>0</v>
      </c>
      <c r="S291" s="182">
        <f t="shared" si="149"/>
        <v>0</v>
      </c>
      <c r="T291" s="182">
        <f t="shared" si="149"/>
        <v>0</v>
      </c>
      <c r="U291" s="182">
        <f t="shared" si="149"/>
        <v>0</v>
      </c>
      <c r="V291" s="183">
        <f t="shared" si="149"/>
        <v>0</v>
      </c>
      <c r="W291" s="164" t="str">
        <f t="shared" si="148"/>
        <v/>
      </c>
      <c r="X291" s="183">
        <f>SUM(X257:X290)</f>
        <v>0</v>
      </c>
      <c r="Y291" s="183">
        <f>SUM(Y257:Y290)</f>
        <v>0</v>
      </c>
      <c r="Z291" s="183">
        <f>SUM(Z257:Z290)</f>
        <v>0</v>
      </c>
      <c r="AA291" s="183">
        <f>SUM(AA257:AA290)</f>
        <v>0</v>
      </c>
    </row>
    <row r="292" spans="1:27" ht="20.100000000000001" customHeight="1">
      <c r="A292" s="157">
        <v>200036</v>
      </c>
      <c r="B292" s="166" t="s">
        <v>235</v>
      </c>
      <c r="C292" s="157" t="s">
        <v>236</v>
      </c>
      <c r="D292" s="139">
        <v>5.03</v>
      </c>
      <c r="E292" s="139"/>
      <c r="F292" s="158"/>
      <c r="G292" s="188"/>
      <c r="H292" s="296">
        <f t="shared" ref="H292:H304" si="150">D292*G292</f>
        <v>0</v>
      </c>
      <c r="I292" s="160"/>
      <c r="J292" s="161" t="str">
        <f t="array" ref="J292">IF(ISERROR(G292/I292),"",G292/I292)</f>
        <v/>
      </c>
      <c r="K292" s="162">
        <f t="array" ref="K292">IF(ISERROR(G292/L292),"",G292/L292)</f>
        <v>0</v>
      </c>
      <c r="L292" s="160">
        <v>25</v>
      </c>
      <c r="M292" s="140">
        <f t="shared" ref="M292:M304" si="151">IF(ISERROR(I292-K292),"",I292-K292)</f>
        <v>0</v>
      </c>
      <c r="N292" s="161">
        <f t="shared" ref="N292:N304" si="152">SUM(O292:U292)</f>
        <v>0</v>
      </c>
      <c r="O292" s="289"/>
      <c r="P292" s="289"/>
      <c r="Q292" s="289"/>
      <c r="R292" s="289"/>
      <c r="S292" s="289"/>
      <c r="T292" s="289"/>
      <c r="U292" s="289"/>
      <c r="V292" s="163">
        <f t="shared" ref="V292:V304" si="153">SUM(X292:AA292)</f>
        <v>0</v>
      </c>
      <c r="W292" s="164" t="str">
        <f t="shared" si="148"/>
        <v/>
      </c>
      <c r="X292" s="163"/>
      <c r="Y292" s="163"/>
      <c r="Z292" s="163"/>
      <c r="AA292" s="163"/>
    </row>
    <row r="293" spans="1:27" ht="20.100000000000001" customHeight="1">
      <c r="A293" s="157">
        <v>200037</v>
      </c>
      <c r="B293" s="166" t="s">
        <v>235</v>
      </c>
      <c r="C293" s="157" t="s">
        <v>211</v>
      </c>
      <c r="D293" s="139">
        <v>5.03</v>
      </c>
      <c r="E293" s="139"/>
      <c r="F293" s="158"/>
      <c r="G293" s="159"/>
      <c r="H293" s="296">
        <f t="shared" si="150"/>
        <v>0</v>
      </c>
      <c r="I293" s="160"/>
      <c r="J293" s="161" t="str">
        <f t="array" ref="J293">IF(ISERROR(G293/I293),"",G293/I293)</f>
        <v/>
      </c>
      <c r="K293" s="162">
        <f t="array" ref="K293">IF(ISERROR(G293/L293),"",G293/L293)</f>
        <v>0</v>
      </c>
      <c r="L293" s="160">
        <v>25</v>
      </c>
      <c r="M293" s="140">
        <f t="shared" si="151"/>
        <v>0</v>
      </c>
      <c r="N293" s="161">
        <f t="shared" si="152"/>
        <v>0</v>
      </c>
      <c r="O293" s="289"/>
      <c r="P293" s="289"/>
      <c r="Q293" s="289"/>
      <c r="R293" s="289"/>
      <c r="S293" s="289"/>
      <c r="T293" s="289"/>
      <c r="U293" s="289"/>
      <c r="V293" s="163">
        <f t="shared" si="153"/>
        <v>0</v>
      </c>
      <c r="W293" s="164" t="str">
        <f t="shared" si="148"/>
        <v/>
      </c>
      <c r="X293" s="163"/>
      <c r="Y293" s="163"/>
      <c r="Z293" s="163"/>
      <c r="AA293" s="163"/>
    </row>
    <row r="294" spans="1:27" ht="20.100000000000001" customHeight="1">
      <c r="A294" s="165">
        <v>200074</v>
      </c>
      <c r="B294" s="166" t="s">
        <v>191</v>
      </c>
      <c r="C294" s="157" t="s">
        <v>201</v>
      </c>
      <c r="D294" s="139">
        <v>5.04</v>
      </c>
      <c r="E294" s="139"/>
      <c r="F294" s="158"/>
      <c r="G294" s="159"/>
      <c r="H294" s="296">
        <f t="shared" si="150"/>
        <v>0</v>
      </c>
      <c r="I294" s="160"/>
      <c r="J294" s="161" t="str">
        <f t="array" ref="J294">IF(ISERROR(G294/I294),"",G294/I294)</f>
        <v/>
      </c>
      <c r="K294" s="162">
        <f t="array" ref="K294">IF(ISERROR(G294/L294),"",G294/L294)</f>
        <v>0</v>
      </c>
      <c r="L294" s="160">
        <v>20</v>
      </c>
      <c r="M294" s="140">
        <f t="shared" si="151"/>
        <v>0</v>
      </c>
      <c r="N294" s="161">
        <f t="shared" si="152"/>
        <v>0</v>
      </c>
      <c r="O294" s="289"/>
      <c r="P294" s="289"/>
      <c r="Q294" s="289"/>
      <c r="R294" s="289"/>
      <c r="S294" s="289"/>
      <c r="T294" s="289"/>
      <c r="U294" s="289"/>
      <c r="V294" s="163">
        <f t="shared" si="153"/>
        <v>0</v>
      </c>
      <c r="W294" s="164" t="str">
        <f t="shared" si="148"/>
        <v/>
      </c>
      <c r="X294" s="163"/>
      <c r="Y294" s="163"/>
      <c r="Z294" s="163"/>
      <c r="AA294" s="163"/>
    </row>
    <row r="295" spans="1:27" ht="20.100000000000001" customHeight="1">
      <c r="A295" s="172">
        <v>200904</v>
      </c>
      <c r="B295" s="174" t="s">
        <v>237</v>
      </c>
      <c r="C295" s="157" t="s">
        <v>219</v>
      </c>
      <c r="D295" s="139">
        <v>5.03</v>
      </c>
      <c r="E295" s="139"/>
      <c r="F295" s="158"/>
      <c r="G295" s="159"/>
      <c r="H295" s="296">
        <f t="shared" si="150"/>
        <v>0</v>
      </c>
      <c r="I295" s="160"/>
      <c r="J295" s="161" t="str">
        <f t="array" ref="J295">IF(ISERROR(G295/I295),"",G295/I295)</f>
        <v/>
      </c>
      <c r="K295" s="162">
        <f t="array" ref="K295">IF(ISERROR(G295/L295),"",G295/L295)</f>
        <v>0</v>
      </c>
      <c r="L295" s="160">
        <v>4</v>
      </c>
      <c r="M295" s="140">
        <f t="shared" si="151"/>
        <v>0</v>
      </c>
      <c r="N295" s="161">
        <f t="shared" si="152"/>
        <v>0</v>
      </c>
      <c r="O295" s="289"/>
      <c r="P295" s="289"/>
      <c r="Q295" s="289"/>
      <c r="R295" s="289"/>
      <c r="S295" s="289"/>
      <c r="T295" s="289"/>
      <c r="U295" s="289"/>
      <c r="V295" s="163">
        <f t="shared" si="153"/>
        <v>0</v>
      </c>
      <c r="W295" s="164" t="str">
        <f t="shared" si="148"/>
        <v/>
      </c>
      <c r="X295" s="163"/>
      <c r="Y295" s="163"/>
      <c r="Z295" s="163"/>
      <c r="AA295" s="163"/>
    </row>
    <row r="296" spans="1:27" ht="20.100000000000001" customHeight="1">
      <c r="A296" s="172">
        <v>200905</v>
      </c>
      <c r="B296" s="174" t="s">
        <v>237</v>
      </c>
      <c r="C296" s="293" t="s">
        <v>210</v>
      </c>
      <c r="D296" s="139">
        <v>5.03</v>
      </c>
      <c r="E296" s="139"/>
      <c r="F296" s="158"/>
      <c r="G296" s="188"/>
      <c r="H296" s="296">
        <f t="shared" si="150"/>
        <v>0</v>
      </c>
      <c r="I296" s="160"/>
      <c r="J296" s="161" t="str">
        <f t="array" ref="J296">IF(ISERROR(G296/I296),"",G296/I296)</f>
        <v/>
      </c>
      <c r="K296" s="162">
        <f t="array" ref="K296">IF(ISERROR(G296/L296),"",G296/L296)</f>
        <v>0</v>
      </c>
      <c r="L296" s="160">
        <v>4</v>
      </c>
      <c r="M296" s="140">
        <f t="shared" si="151"/>
        <v>0</v>
      </c>
      <c r="N296" s="161">
        <f t="shared" si="152"/>
        <v>0</v>
      </c>
      <c r="O296" s="289"/>
      <c r="P296" s="289"/>
      <c r="Q296" s="289"/>
      <c r="R296" s="289"/>
      <c r="S296" s="289"/>
      <c r="T296" s="289"/>
      <c r="U296" s="289"/>
      <c r="V296" s="163">
        <f t="shared" si="153"/>
        <v>0</v>
      </c>
      <c r="W296" s="164" t="str">
        <f t="shared" si="148"/>
        <v/>
      </c>
      <c r="X296" s="163"/>
      <c r="Y296" s="163"/>
      <c r="Z296" s="163"/>
      <c r="AA296" s="163"/>
    </row>
    <row r="297" spans="1:27" ht="20.100000000000001" customHeight="1">
      <c r="A297" s="172">
        <v>200906</v>
      </c>
      <c r="B297" s="174" t="s">
        <v>237</v>
      </c>
      <c r="C297" s="157" t="s">
        <v>206</v>
      </c>
      <c r="D297" s="139">
        <v>5.03</v>
      </c>
      <c r="E297" s="139"/>
      <c r="F297" s="158"/>
      <c r="G297" s="159"/>
      <c r="H297" s="296">
        <f t="shared" si="150"/>
        <v>0</v>
      </c>
      <c r="I297" s="160"/>
      <c r="J297" s="161" t="str">
        <f t="array" ref="J297">IF(ISERROR(G297/I297),"",G297/I297)</f>
        <v/>
      </c>
      <c r="K297" s="162">
        <f t="array" ref="K297">IF(ISERROR(G297/L297),"",G297/L297)</f>
        <v>0</v>
      </c>
      <c r="L297" s="160">
        <v>4</v>
      </c>
      <c r="M297" s="140">
        <f t="shared" si="151"/>
        <v>0</v>
      </c>
      <c r="N297" s="161">
        <f t="shared" si="152"/>
        <v>0</v>
      </c>
      <c r="O297" s="289"/>
      <c r="P297" s="289"/>
      <c r="Q297" s="289"/>
      <c r="R297" s="289"/>
      <c r="S297" s="289"/>
      <c r="T297" s="289"/>
      <c r="U297" s="289"/>
      <c r="V297" s="163">
        <f t="shared" si="153"/>
        <v>0</v>
      </c>
      <c r="W297" s="164" t="str">
        <f t="shared" si="148"/>
        <v/>
      </c>
      <c r="X297" s="163"/>
      <c r="Y297" s="163"/>
      <c r="Z297" s="163"/>
      <c r="AA297" s="163"/>
    </row>
    <row r="298" spans="1:27" ht="20.100000000000001" customHeight="1">
      <c r="A298" s="172">
        <v>200907</v>
      </c>
      <c r="B298" s="174" t="s">
        <v>237</v>
      </c>
      <c r="C298" s="157" t="s">
        <v>193</v>
      </c>
      <c r="D298" s="139">
        <v>5.03</v>
      </c>
      <c r="E298" s="139"/>
      <c r="F298" s="158"/>
      <c r="G298" s="159"/>
      <c r="H298" s="296">
        <f t="shared" si="150"/>
        <v>0</v>
      </c>
      <c r="I298" s="160"/>
      <c r="J298" s="161" t="str">
        <f t="array" ref="J298">IF(ISERROR(G298/I298),"",G298/I298)</f>
        <v/>
      </c>
      <c r="K298" s="162">
        <f t="array" ref="K298">IF(ISERROR(G298/L298),"",G298/L298)</f>
        <v>0</v>
      </c>
      <c r="L298" s="160">
        <v>4</v>
      </c>
      <c r="M298" s="140">
        <f t="shared" si="151"/>
        <v>0</v>
      </c>
      <c r="N298" s="161">
        <f t="shared" si="152"/>
        <v>0</v>
      </c>
      <c r="O298" s="289"/>
      <c r="P298" s="289"/>
      <c r="Q298" s="289"/>
      <c r="R298" s="289"/>
      <c r="S298" s="289"/>
      <c r="T298" s="289"/>
      <c r="U298" s="289"/>
      <c r="V298" s="163">
        <f t="shared" si="153"/>
        <v>0</v>
      </c>
      <c r="W298" s="164" t="str">
        <f t="shared" si="148"/>
        <v/>
      </c>
      <c r="X298" s="163"/>
      <c r="Y298" s="163"/>
      <c r="Z298" s="163"/>
      <c r="AA298" s="163"/>
    </row>
    <row r="299" spans="1:27" ht="20.100000000000001" customHeight="1">
      <c r="A299" s="172">
        <v>200908</v>
      </c>
      <c r="B299" s="174" t="s">
        <v>237</v>
      </c>
      <c r="C299" s="293" t="s">
        <v>238</v>
      </c>
      <c r="D299" s="139">
        <v>5.03</v>
      </c>
      <c r="E299" s="139"/>
      <c r="F299" s="158"/>
      <c r="G299" s="159"/>
      <c r="H299" s="296">
        <f t="shared" si="150"/>
        <v>0</v>
      </c>
      <c r="I299" s="160"/>
      <c r="J299" s="161" t="str">
        <f t="array" ref="J299">IF(ISERROR(G299/I299),"",G299/I299)</f>
        <v/>
      </c>
      <c r="K299" s="162">
        <f t="array" ref="K299">IF(ISERROR(G299/L299),"",G299/L299)</f>
        <v>0</v>
      </c>
      <c r="L299" s="160">
        <v>4</v>
      </c>
      <c r="M299" s="140">
        <f t="shared" si="151"/>
        <v>0</v>
      </c>
      <c r="N299" s="161">
        <f t="shared" si="152"/>
        <v>0</v>
      </c>
      <c r="O299" s="289"/>
      <c r="P299" s="289"/>
      <c r="Q299" s="289"/>
      <c r="R299" s="289"/>
      <c r="S299" s="289"/>
      <c r="T299" s="289"/>
      <c r="U299" s="289"/>
      <c r="V299" s="163">
        <f t="shared" si="153"/>
        <v>0</v>
      </c>
      <c r="W299" s="164" t="str">
        <f t="shared" si="148"/>
        <v/>
      </c>
      <c r="X299" s="163"/>
      <c r="Y299" s="163"/>
      <c r="Z299" s="163"/>
      <c r="AA299" s="163"/>
    </row>
    <row r="300" spans="1:27" ht="20.100000000000001" customHeight="1">
      <c r="A300" s="172">
        <v>200904</v>
      </c>
      <c r="B300" s="174" t="s">
        <v>239</v>
      </c>
      <c r="C300" s="293" t="s">
        <v>219</v>
      </c>
      <c r="D300" s="139">
        <v>5.03</v>
      </c>
      <c r="E300" s="139"/>
      <c r="F300" s="158"/>
      <c r="G300" s="159"/>
      <c r="H300" s="296">
        <f t="shared" si="150"/>
        <v>0</v>
      </c>
      <c r="I300" s="160"/>
      <c r="J300" s="161" t="str">
        <f t="array" ref="J300">IF(ISERROR(G300/I300),"",G300/I300)</f>
        <v/>
      </c>
      <c r="K300" s="162" t="str">
        <f t="array" ref="K300">IF(ISERROR(G300/L300),"",G300/L300)</f>
        <v/>
      </c>
      <c r="L300" s="160"/>
      <c r="M300" s="140" t="str">
        <f t="shared" si="151"/>
        <v/>
      </c>
      <c r="N300" s="161">
        <f t="shared" si="152"/>
        <v>0</v>
      </c>
      <c r="O300" s="289"/>
      <c r="P300" s="289"/>
      <c r="Q300" s="289"/>
      <c r="R300" s="289"/>
      <c r="S300" s="289"/>
      <c r="T300" s="289"/>
      <c r="U300" s="289"/>
      <c r="V300" s="163">
        <f t="shared" si="153"/>
        <v>0</v>
      </c>
      <c r="W300" s="164" t="str">
        <f t="shared" si="148"/>
        <v/>
      </c>
      <c r="X300" s="163"/>
      <c r="Y300" s="163"/>
      <c r="Z300" s="163"/>
      <c r="AA300" s="163"/>
    </row>
    <row r="301" spans="1:27" ht="20.100000000000001" customHeight="1">
      <c r="A301" s="172">
        <v>200905</v>
      </c>
      <c r="B301" s="174" t="s">
        <v>239</v>
      </c>
      <c r="C301" s="293" t="s">
        <v>210</v>
      </c>
      <c r="D301" s="139">
        <v>5.03</v>
      </c>
      <c r="E301" s="139"/>
      <c r="F301" s="158"/>
      <c r="G301" s="159"/>
      <c r="H301" s="296">
        <f t="shared" si="150"/>
        <v>0</v>
      </c>
      <c r="I301" s="160"/>
      <c r="J301" s="161" t="str">
        <f t="array" ref="J301">IF(ISERROR(G301/I301),"",G301/I301)</f>
        <v/>
      </c>
      <c r="K301" s="162" t="str">
        <f t="array" ref="K301">IF(ISERROR(G301/L301),"",G301/L301)</f>
        <v/>
      </c>
      <c r="L301" s="160"/>
      <c r="M301" s="140" t="str">
        <f t="shared" si="151"/>
        <v/>
      </c>
      <c r="N301" s="161">
        <f t="shared" si="152"/>
        <v>0</v>
      </c>
      <c r="O301" s="289"/>
      <c r="P301" s="289"/>
      <c r="Q301" s="289"/>
      <c r="R301" s="289"/>
      <c r="S301" s="289"/>
      <c r="T301" s="289"/>
      <c r="U301" s="289"/>
      <c r="V301" s="163">
        <f t="shared" si="153"/>
        <v>0</v>
      </c>
      <c r="W301" s="164" t="str">
        <f t="shared" si="148"/>
        <v/>
      </c>
      <c r="X301" s="163"/>
      <c r="Y301" s="163"/>
      <c r="Z301" s="163"/>
      <c r="AA301" s="163"/>
    </row>
    <row r="302" spans="1:27" ht="20.100000000000001" customHeight="1">
      <c r="A302" s="172">
        <v>200904</v>
      </c>
      <c r="B302" s="174" t="s">
        <v>239</v>
      </c>
      <c r="C302" s="293" t="s">
        <v>193</v>
      </c>
      <c r="D302" s="139">
        <v>5.03</v>
      </c>
      <c r="E302" s="139"/>
      <c r="F302" s="158"/>
      <c r="G302" s="159"/>
      <c r="H302" s="296">
        <f t="shared" si="150"/>
        <v>0</v>
      </c>
      <c r="I302" s="160"/>
      <c r="J302" s="161" t="str">
        <f t="array" ref="J302">IF(ISERROR(G302/I302),"",G302/I302)</f>
        <v/>
      </c>
      <c r="K302" s="162" t="str">
        <f t="array" ref="K302">IF(ISERROR(G302/L302),"",G302/L302)</f>
        <v/>
      </c>
      <c r="L302" s="160"/>
      <c r="M302" s="140" t="str">
        <f t="shared" si="151"/>
        <v/>
      </c>
      <c r="N302" s="161">
        <f t="shared" si="152"/>
        <v>0</v>
      </c>
      <c r="O302" s="289"/>
      <c r="P302" s="289"/>
      <c r="Q302" s="289"/>
      <c r="R302" s="289"/>
      <c r="S302" s="289"/>
      <c r="T302" s="289"/>
      <c r="U302" s="289"/>
      <c r="V302" s="163">
        <f t="shared" si="153"/>
        <v>0</v>
      </c>
      <c r="W302" s="164" t="str">
        <f t="shared" si="148"/>
        <v/>
      </c>
      <c r="X302" s="163"/>
      <c r="Y302" s="163"/>
      <c r="Z302" s="163"/>
      <c r="AA302" s="163"/>
    </row>
    <row r="303" spans="1:27" ht="20.100000000000001" customHeight="1">
      <c r="A303" s="172">
        <v>200904</v>
      </c>
      <c r="B303" s="174" t="s">
        <v>239</v>
      </c>
      <c r="C303" s="293" t="s">
        <v>238</v>
      </c>
      <c r="D303" s="139">
        <v>5.03</v>
      </c>
      <c r="E303" s="139"/>
      <c r="F303" s="158"/>
      <c r="G303" s="159"/>
      <c r="H303" s="296">
        <f t="shared" si="150"/>
        <v>0</v>
      </c>
      <c r="I303" s="160"/>
      <c r="J303" s="161" t="str">
        <f t="array" ref="J303">IF(ISERROR(G303/I303),"",G303/I303)</f>
        <v/>
      </c>
      <c r="K303" s="162" t="str">
        <f t="array" ref="K303">IF(ISERROR(G303/L303),"",G303/L303)</f>
        <v/>
      </c>
      <c r="L303" s="160"/>
      <c r="M303" s="140" t="str">
        <f t="shared" si="151"/>
        <v/>
      </c>
      <c r="N303" s="161">
        <f t="shared" si="152"/>
        <v>0</v>
      </c>
      <c r="O303" s="289"/>
      <c r="P303" s="289"/>
      <c r="Q303" s="289"/>
      <c r="R303" s="289"/>
      <c r="S303" s="289"/>
      <c r="T303" s="289"/>
      <c r="U303" s="289"/>
      <c r="V303" s="163">
        <f t="shared" si="153"/>
        <v>0</v>
      </c>
      <c r="W303" s="164" t="str">
        <f t="shared" si="148"/>
        <v/>
      </c>
      <c r="X303" s="163"/>
      <c r="Y303" s="163"/>
      <c r="Z303" s="163"/>
      <c r="AA303" s="163"/>
    </row>
    <row r="304" spans="1:27" ht="20.100000000000001" customHeight="1">
      <c r="A304" s="172">
        <v>200908</v>
      </c>
      <c r="B304" s="174" t="s">
        <v>239</v>
      </c>
      <c r="C304" s="293" t="s">
        <v>206</v>
      </c>
      <c r="D304" s="139">
        <v>5.03</v>
      </c>
      <c r="E304" s="139"/>
      <c r="F304" s="158"/>
      <c r="G304" s="159"/>
      <c r="H304" s="296">
        <f t="shared" si="150"/>
        <v>0</v>
      </c>
      <c r="I304" s="160"/>
      <c r="J304" s="161" t="str">
        <f t="array" ref="J304">IF(ISERROR(G304/I304),"",G304/I304)</f>
        <v/>
      </c>
      <c r="K304" s="162" t="str">
        <f t="array" ref="K304">IF(ISERROR(G304/L304),"",G304/L304)</f>
        <v/>
      </c>
      <c r="L304" s="160"/>
      <c r="M304" s="140" t="str">
        <f t="shared" si="151"/>
        <v/>
      </c>
      <c r="N304" s="161">
        <f t="shared" si="152"/>
        <v>0</v>
      </c>
      <c r="O304" s="289"/>
      <c r="P304" s="289"/>
      <c r="Q304" s="289"/>
      <c r="R304" s="289"/>
      <c r="S304" s="289"/>
      <c r="T304" s="289"/>
      <c r="U304" s="289"/>
      <c r="V304" s="163">
        <f t="shared" si="153"/>
        <v>0</v>
      </c>
      <c r="W304" s="164" t="str">
        <f t="shared" si="148"/>
        <v/>
      </c>
      <c r="X304" s="163"/>
      <c r="Y304" s="163"/>
      <c r="Z304" s="163"/>
      <c r="AA304" s="163"/>
    </row>
    <row r="305" spans="1:27" ht="20.100000000000001" customHeight="1">
      <c r="A305" s="165">
        <v>200096</v>
      </c>
      <c r="B305" s="166" t="s">
        <v>240</v>
      </c>
      <c r="C305" s="157" t="s">
        <v>211</v>
      </c>
      <c r="D305" s="139">
        <v>5.0599999999999996</v>
      </c>
      <c r="E305" s="139"/>
      <c r="F305" s="158"/>
      <c r="G305" s="159"/>
      <c r="H305" s="296">
        <f t="shared" ref="H305:H306" si="154">D305*G305</f>
        <v>0</v>
      </c>
      <c r="I305" s="160"/>
      <c r="J305" s="161" t="str">
        <f t="array" ref="J305">IF(ISERROR(G305/I305),"",G305/I305)</f>
        <v/>
      </c>
      <c r="K305" s="162">
        <f t="array" ref="K305">IF(ISERROR(G305/L305),"",G305/L305)</f>
        <v>0</v>
      </c>
      <c r="L305" s="160">
        <v>25</v>
      </c>
      <c r="M305" s="140">
        <f t="shared" ref="M305:M306" si="155">IF(ISERROR(I305-K305),"",I305-K305)</f>
        <v>0</v>
      </c>
      <c r="N305" s="161">
        <f t="shared" ref="N305:N306" si="156">SUM(O305:U305)</f>
        <v>0</v>
      </c>
      <c r="O305" s="289"/>
      <c r="P305" s="289"/>
      <c r="Q305" s="289"/>
      <c r="R305" s="289"/>
      <c r="S305" s="289"/>
      <c r="T305" s="289"/>
      <c r="U305" s="289"/>
      <c r="V305" s="163">
        <f t="shared" ref="V305:V306" si="157">SUM(X305:AA305)</f>
        <v>0</v>
      </c>
      <c r="W305" s="164" t="str">
        <f t="shared" ref="W305:W319" si="158">IF(ISERROR(V305/G305),"",V305/G305)</f>
        <v/>
      </c>
      <c r="X305" s="163"/>
      <c r="Y305" s="163"/>
      <c r="Z305" s="163"/>
      <c r="AA305" s="163"/>
    </row>
    <row r="306" spans="1:27" ht="20.100000000000001" customHeight="1">
      <c r="A306" s="165">
        <v>200097</v>
      </c>
      <c r="B306" s="166" t="s">
        <v>240</v>
      </c>
      <c r="C306" s="157" t="s">
        <v>236</v>
      </c>
      <c r="D306" s="139">
        <v>5.0599999999999996</v>
      </c>
      <c r="E306" s="139"/>
      <c r="F306" s="158"/>
      <c r="G306" s="159"/>
      <c r="H306" s="296">
        <f t="shared" si="154"/>
        <v>0</v>
      </c>
      <c r="I306" s="160"/>
      <c r="J306" s="161" t="str">
        <f t="array" ref="J306">IF(ISERROR(G306/I306),"",G306/I306)</f>
        <v/>
      </c>
      <c r="K306" s="162">
        <f t="array" ref="K306">IF(ISERROR(G306/L306),"",G306/L306)</f>
        <v>0</v>
      </c>
      <c r="L306" s="160">
        <v>25</v>
      </c>
      <c r="M306" s="140">
        <f t="shared" si="155"/>
        <v>0</v>
      </c>
      <c r="N306" s="161">
        <f t="shared" si="156"/>
        <v>0</v>
      </c>
      <c r="O306" s="289"/>
      <c r="P306" s="289"/>
      <c r="Q306" s="289"/>
      <c r="R306" s="289"/>
      <c r="S306" s="289"/>
      <c r="T306" s="289"/>
      <c r="U306" s="289"/>
      <c r="V306" s="163">
        <f t="shared" si="157"/>
        <v>0</v>
      </c>
      <c r="W306" s="164" t="str">
        <f t="shared" si="158"/>
        <v/>
      </c>
      <c r="X306" s="163"/>
      <c r="Y306" s="163"/>
      <c r="Z306" s="163"/>
      <c r="AA306" s="163"/>
    </row>
    <row r="307" spans="1:27" ht="20.100000000000001" customHeight="1">
      <c r="A307" s="465" t="s">
        <v>241</v>
      </c>
      <c r="B307" s="466"/>
      <c r="C307" s="294" t="s">
        <v>209</v>
      </c>
      <c r="D307" s="177"/>
      <c r="E307" s="177"/>
      <c r="F307" s="178"/>
      <c r="G307" s="179">
        <f>SUM(G292:G306)</f>
        <v>0</v>
      </c>
      <c r="H307" s="180">
        <f>SUM(H292:H306)</f>
        <v>0</v>
      </c>
      <c r="I307" s="180">
        <f>SUM(I292:I306)</f>
        <v>0</v>
      </c>
      <c r="J307" s="161" t="str">
        <f t="array" ref="J307">IF(ISERROR(G307/I307),"",G307/I307)</f>
        <v/>
      </c>
      <c r="K307" s="180">
        <f>SUM(K292:K306)</f>
        <v>0</v>
      </c>
      <c r="L307" s="180"/>
      <c r="M307" s="185">
        <f>SUM(M292:M306)</f>
        <v>0</v>
      </c>
      <c r="N307" s="180">
        <f>SUM(N292:N306)</f>
        <v>0</v>
      </c>
      <c r="O307" s="182">
        <f>SUM(O292:O306)</f>
        <v>0</v>
      </c>
      <c r="P307" s="182">
        <f>SUM(P292:P306)</f>
        <v>0</v>
      </c>
      <c r="Q307" s="182">
        <f>SUM(Q292:Q306)</f>
        <v>0</v>
      </c>
      <c r="R307" s="182"/>
      <c r="S307" s="182">
        <f>SUM(S292:S306)</f>
        <v>0</v>
      </c>
      <c r="T307" s="182">
        <f>SUM(T292:T306)</f>
        <v>0</v>
      </c>
      <c r="U307" s="182">
        <f>SUM(U292:U306)</f>
        <v>0</v>
      </c>
      <c r="V307" s="183">
        <f>SUM(V292:V306)</f>
        <v>0</v>
      </c>
      <c r="W307" s="164" t="str">
        <f t="shared" si="158"/>
        <v/>
      </c>
      <c r="X307" s="183">
        <f>SUM(X292:X306)</f>
        <v>0</v>
      </c>
      <c r="Y307" s="183">
        <f>SUM(Y292:Y306)</f>
        <v>0</v>
      </c>
      <c r="Z307" s="183">
        <f>SUM(Z292:Z306)</f>
        <v>0</v>
      </c>
      <c r="AA307" s="183">
        <f>SUM(AA292:AA306)</f>
        <v>0</v>
      </c>
    </row>
    <row r="308" spans="1:27" ht="20.100000000000001" customHeight="1">
      <c r="A308" s="165">
        <v>200544</v>
      </c>
      <c r="B308" s="166" t="s">
        <v>242</v>
      </c>
      <c r="C308" s="157" t="s">
        <v>186</v>
      </c>
      <c r="D308" s="139">
        <v>5.04</v>
      </c>
      <c r="E308" s="139"/>
      <c r="F308" s="158"/>
      <c r="G308" s="159"/>
      <c r="H308" s="296">
        <f t="shared" ref="H308:H314" si="159">D308*G308</f>
        <v>0</v>
      </c>
      <c r="I308" s="160"/>
      <c r="J308" s="161" t="str">
        <f t="array" ref="J308">IF(ISERROR(G308/I308),"",G308/I308)</f>
        <v/>
      </c>
      <c r="K308" s="162">
        <f t="array" ref="K308">IF(ISERROR(G308/L308),"",G308/L308)</f>
        <v>0</v>
      </c>
      <c r="L308" s="160">
        <v>22</v>
      </c>
      <c r="M308" s="140">
        <f t="shared" ref="M308:M314" si="160">IF(ISERROR(I308-K308),"",I308-K308)</f>
        <v>0</v>
      </c>
      <c r="N308" s="161">
        <f t="shared" ref="N308:N314" si="161">SUM(O308:U308)</f>
        <v>0</v>
      </c>
      <c r="O308" s="289"/>
      <c r="P308" s="289"/>
      <c r="Q308" s="289"/>
      <c r="R308" s="289"/>
      <c r="S308" s="289"/>
      <c r="T308" s="289"/>
      <c r="U308" s="289"/>
      <c r="V308" s="163">
        <f t="shared" ref="V308:V314" si="162">SUM(X308:AA308)</f>
        <v>0</v>
      </c>
      <c r="W308" s="164" t="str">
        <f t="shared" si="158"/>
        <v/>
      </c>
      <c r="X308" s="163"/>
      <c r="Y308" s="163"/>
      <c r="Z308" s="163"/>
      <c r="AA308" s="163"/>
    </row>
    <row r="309" spans="1:27" ht="20.100000000000001" customHeight="1">
      <c r="A309" s="165">
        <v>200545</v>
      </c>
      <c r="B309" s="166" t="s">
        <v>242</v>
      </c>
      <c r="C309" s="157" t="s">
        <v>193</v>
      </c>
      <c r="D309" s="139">
        <v>5.04</v>
      </c>
      <c r="E309" s="139"/>
      <c r="F309" s="158"/>
      <c r="G309" s="159"/>
      <c r="H309" s="296">
        <f t="shared" si="159"/>
        <v>0</v>
      </c>
      <c r="I309" s="160"/>
      <c r="J309" s="161" t="str">
        <f t="array" ref="J309">IF(ISERROR(G309/I309),"",G309/I309)</f>
        <v/>
      </c>
      <c r="K309" s="162">
        <f t="array" ref="K309">IF(ISERROR(G309/L309),"",G309/L309)</f>
        <v>0</v>
      </c>
      <c r="L309" s="160">
        <v>22</v>
      </c>
      <c r="M309" s="140">
        <f t="shared" si="160"/>
        <v>0</v>
      </c>
      <c r="N309" s="161">
        <f t="shared" si="161"/>
        <v>0</v>
      </c>
      <c r="O309" s="289"/>
      <c r="P309" s="289"/>
      <c r="Q309" s="289"/>
      <c r="R309" s="289"/>
      <c r="S309" s="289"/>
      <c r="T309" s="289"/>
      <c r="U309" s="289"/>
      <c r="V309" s="163">
        <f t="shared" si="162"/>
        <v>0</v>
      </c>
      <c r="W309" s="164" t="str">
        <f t="shared" si="158"/>
        <v/>
      </c>
      <c r="X309" s="163"/>
      <c r="Y309" s="163"/>
      <c r="Z309" s="163"/>
      <c r="AA309" s="163"/>
    </row>
    <row r="310" spans="1:27" ht="20.100000000000001" customHeight="1">
      <c r="A310" s="165">
        <v>200546</v>
      </c>
      <c r="B310" s="166" t="s">
        <v>242</v>
      </c>
      <c r="C310" s="157" t="s">
        <v>211</v>
      </c>
      <c r="D310" s="139">
        <v>5.04</v>
      </c>
      <c r="E310" s="139"/>
      <c r="F310" s="158"/>
      <c r="G310" s="159"/>
      <c r="H310" s="296">
        <f t="shared" si="159"/>
        <v>0</v>
      </c>
      <c r="I310" s="160"/>
      <c r="J310" s="161" t="str">
        <f t="array" ref="J310">IF(ISERROR(G310/I310),"",G310/I310)</f>
        <v/>
      </c>
      <c r="K310" s="162">
        <f t="array" ref="K310">IF(ISERROR(G310/L310),"",G310/L310)</f>
        <v>0</v>
      </c>
      <c r="L310" s="160">
        <v>22</v>
      </c>
      <c r="M310" s="140">
        <f t="shared" si="160"/>
        <v>0</v>
      </c>
      <c r="N310" s="161">
        <f t="shared" si="161"/>
        <v>0</v>
      </c>
      <c r="O310" s="289"/>
      <c r="P310" s="289"/>
      <c r="Q310" s="289"/>
      <c r="R310" s="289"/>
      <c r="S310" s="289"/>
      <c r="T310" s="289"/>
      <c r="U310" s="289"/>
      <c r="V310" s="163">
        <f t="shared" si="162"/>
        <v>0</v>
      </c>
      <c r="W310" s="164" t="str">
        <f t="shared" si="158"/>
        <v/>
      </c>
      <c r="X310" s="163"/>
      <c r="Y310" s="163"/>
      <c r="Z310" s="163"/>
      <c r="AA310" s="163"/>
    </row>
    <row r="311" spans="1:27" ht="20.100000000000001" customHeight="1">
      <c r="A311" s="165">
        <v>200547</v>
      </c>
      <c r="B311" s="166" t="s">
        <v>242</v>
      </c>
      <c r="C311" s="157" t="s">
        <v>202</v>
      </c>
      <c r="D311" s="139">
        <v>5.04</v>
      </c>
      <c r="E311" s="139"/>
      <c r="F311" s="158"/>
      <c r="G311" s="159"/>
      <c r="H311" s="296">
        <f t="shared" si="159"/>
        <v>0</v>
      </c>
      <c r="I311" s="160"/>
      <c r="J311" s="161" t="str">
        <f t="array" ref="J311">IF(ISERROR(G311/I311),"",G311/I311)</f>
        <v/>
      </c>
      <c r="K311" s="162">
        <f t="array" ref="K311">IF(ISERROR(G311/L311),"",G311/L311)</f>
        <v>0</v>
      </c>
      <c r="L311" s="160">
        <v>22</v>
      </c>
      <c r="M311" s="140">
        <f t="shared" si="160"/>
        <v>0</v>
      </c>
      <c r="N311" s="161">
        <f t="shared" si="161"/>
        <v>0</v>
      </c>
      <c r="O311" s="289"/>
      <c r="P311" s="289"/>
      <c r="Q311" s="289"/>
      <c r="R311" s="289"/>
      <c r="S311" s="289"/>
      <c r="T311" s="289"/>
      <c r="U311" s="289"/>
      <c r="V311" s="163">
        <f t="shared" si="162"/>
        <v>0</v>
      </c>
      <c r="W311" s="164" t="str">
        <f t="shared" si="158"/>
        <v/>
      </c>
      <c r="X311" s="163"/>
      <c r="Y311" s="163"/>
      <c r="Z311" s="163"/>
      <c r="AA311" s="163"/>
    </row>
    <row r="312" spans="1:27" ht="20.100000000000001" customHeight="1">
      <c r="A312" s="165">
        <v>200548</v>
      </c>
      <c r="B312" s="166" t="s">
        <v>242</v>
      </c>
      <c r="C312" s="157" t="s">
        <v>243</v>
      </c>
      <c r="D312" s="139">
        <v>5.04</v>
      </c>
      <c r="E312" s="139"/>
      <c r="F312" s="158"/>
      <c r="G312" s="159"/>
      <c r="H312" s="296">
        <f t="shared" si="159"/>
        <v>0</v>
      </c>
      <c r="I312" s="160"/>
      <c r="J312" s="161" t="str">
        <f t="array" ref="J312">IF(ISERROR(G312/I312),"",G312/I312)</f>
        <v/>
      </c>
      <c r="K312" s="162">
        <f t="array" ref="K312">IF(ISERROR(G312/L312),"",G312/L312)</f>
        <v>0</v>
      </c>
      <c r="L312" s="160">
        <v>22</v>
      </c>
      <c r="M312" s="140">
        <f t="shared" si="160"/>
        <v>0</v>
      </c>
      <c r="N312" s="161">
        <f t="shared" si="161"/>
        <v>0</v>
      </c>
      <c r="O312" s="289"/>
      <c r="P312" s="289"/>
      <c r="Q312" s="289"/>
      <c r="R312" s="289"/>
      <c r="S312" s="289"/>
      <c r="T312" s="289"/>
      <c r="U312" s="289"/>
      <c r="V312" s="163">
        <f t="shared" si="162"/>
        <v>0</v>
      </c>
      <c r="W312" s="164" t="str">
        <f t="shared" si="158"/>
        <v/>
      </c>
      <c r="X312" s="163"/>
      <c r="Y312" s="163"/>
      <c r="Z312" s="163"/>
      <c r="AA312" s="163"/>
    </row>
    <row r="313" spans="1:27" ht="20.100000000000001" customHeight="1">
      <c r="A313" s="165">
        <v>201407</v>
      </c>
      <c r="B313" s="166" t="s">
        <v>475</v>
      </c>
      <c r="C313" s="232" t="s">
        <v>477</v>
      </c>
      <c r="D313" s="139">
        <v>5.03</v>
      </c>
      <c r="E313" s="139"/>
      <c r="F313" s="158"/>
      <c r="G313" s="159"/>
      <c r="H313" s="357"/>
      <c r="I313" s="160"/>
      <c r="J313" s="161"/>
      <c r="K313" s="162"/>
      <c r="L313" s="160"/>
      <c r="M313" s="140"/>
      <c r="N313" s="161"/>
      <c r="O313" s="356"/>
      <c r="P313" s="356"/>
      <c r="Q313" s="356"/>
      <c r="R313" s="356"/>
      <c r="S313" s="356"/>
      <c r="T313" s="356"/>
      <c r="U313" s="356"/>
      <c r="V313" s="163"/>
      <c r="W313" s="164"/>
      <c r="X313" s="163"/>
      <c r="Y313" s="163"/>
      <c r="Z313" s="163"/>
      <c r="AA313" s="163"/>
    </row>
    <row r="314" spans="1:27" ht="20.100000000000001" customHeight="1">
      <c r="A314" s="165">
        <v>200549</v>
      </c>
      <c r="B314" s="166" t="s">
        <v>242</v>
      </c>
      <c r="C314" s="157" t="s">
        <v>188</v>
      </c>
      <c r="D314" s="139">
        <v>5.04</v>
      </c>
      <c r="E314" s="139"/>
      <c r="F314" s="158"/>
      <c r="G314" s="159"/>
      <c r="H314" s="296">
        <f t="shared" si="159"/>
        <v>0</v>
      </c>
      <c r="I314" s="160"/>
      <c r="J314" s="161" t="str">
        <f t="array" ref="J314">IF(ISERROR(G314/I314),"",G314/I314)</f>
        <v/>
      </c>
      <c r="K314" s="162">
        <f t="array" ref="K314">IF(ISERROR(G314/L314),"",G314/L314)</f>
        <v>0</v>
      </c>
      <c r="L314" s="160">
        <v>22</v>
      </c>
      <c r="M314" s="140">
        <f t="shared" si="160"/>
        <v>0</v>
      </c>
      <c r="N314" s="161">
        <f t="shared" si="161"/>
        <v>0</v>
      </c>
      <c r="O314" s="289"/>
      <c r="P314" s="289"/>
      <c r="Q314" s="289"/>
      <c r="R314" s="289"/>
      <c r="S314" s="289"/>
      <c r="T314" s="289"/>
      <c r="U314" s="289"/>
      <c r="V314" s="163">
        <f t="shared" si="162"/>
        <v>0</v>
      </c>
      <c r="W314" s="164" t="str">
        <f t="shared" si="158"/>
        <v/>
      </c>
      <c r="X314" s="163"/>
      <c r="Y314" s="163"/>
      <c r="Z314" s="163"/>
      <c r="AA314" s="163"/>
    </row>
    <row r="315" spans="1:27" ht="20.100000000000001" customHeight="1">
      <c r="A315" s="465" t="s">
        <v>244</v>
      </c>
      <c r="B315" s="466"/>
      <c r="C315" s="294" t="s">
        <v>209</v>
      </c>
      <c r="D315" s="177"/>
      <c r="E315" s="177"/>
      <c r="F315" s="178"/>
      <c r="G315" s="179">
        <f>SUM(G308:G314)</f>
        <v>0</v>
      </c>
      <c r="H315" s="180">
        <f>SUM(H308:H314)</f>
        <v>0</v>
      </c>
      <c r="I315" s="180">
        <f>SUM(I308:I314)</f>
        <v>0</v>
      </c>
      <c r="J315" s="161" t="str">
        <f t="array" ref="J315">IF(ISERROR(G315/I315),"",G315/I315)</f>
        <v/>
      </c>
      <c r="K315" s="180">
        <f>SUM(K308:K314)</f>
        <v>0</v>
      </c>
      <c r="L315" s="181"/>
      <c r="M315" s="185">
        <f>SUM(M308:M314)</f>
        <v>0</v>
      </c>
      <c r="N315" s="180">
        <f>SUM(N308:N314)</f>
        <v>0</v>
      </c>
      <c r="O315" s="182">
        <f>SUM(O308:O314)</f>
        <v>0</v>
      </c>
      <c r="P315" s="182">
        <f>SUM(P308:P314)</f>
        <v>0</v>
      </c>
      <c r="Q315" s="182">
        <f>SUM(Q308:Q314)</f>
        <v>0</v>
      </c>
      <c r="R315" s="182"/>
      <c r="S315" s="182">
        <f>SUM(S308:S314)</f>
        <v>0</v>
      </c>
      <c r="T315" s="182">
        <f>SUM(T308:T314)</f>
        <v>0</v>
      </c>
      <c r="U315" s="182">
        <f>SUM(U308:U314)</f>
        <v>0</v>
      </c>
      <c r="V315" s="183">
        <f>SUM(V308:V314)</f>
        <v>0</v>
      </c>
      <c r="W315" s="164" t="str">
        <f t="shared" si="158"/>
        <v/>
      </c>
      <c r="X315" s="183">
        <f>SUM(X308:X314)</f>
        <v>0</v>
      </c>
      <c r="Y315" s="183">
        <f>SUM(Y308:Y314)</f>
        <v>0</v>
      </c>
      <c r="Z315" s="183">
        <f>SUM(Z308:Z314)</f>
        <v>0</v>
      </c>
      <c r="AA315" s="183">
        <f>SUM(AA308:AA314)</f>
        <v>0</v>
      </c>
    </row>
    <row r="316" spans="1:27" ht="20.100000000000001" customHeight="1">
      <c r="A316" s="157">
        <v>200112</v>
      </c>
      <c r="B316" s="175" t="s">
        <v>245</v>
      </c>
      <c r="C316" s="287"/>
      <c r="D316" s="139">
        <v>3.65</v>
      </c>
      <c r="E316" s="139"/>
      <c r="F316" s="189"/>
      <c r="G316" s="159"/>
      <c r="H316" s="296">
        <f t="shared" ref="H316:H319" si="163">D316*G316</f>
        <v>0</v>
      </c>
      <c r="I316" s="160"/>
      <c r="J316" s="161" t="str">
        <f t="array" ref="J316">IF(ISERROR(G316/I316),"",G316/I316)</f>
        <v/>
      </c>
      <c r="K316" s="296">
        <f t="array" ref="K316">IF(ISERROR(G316/L316),"",G316/L316)</f>
        <v>0</v>
      </c>
      <c r="L316" s="160">
        <v>5</v>
      </c>
      <c r="M316" s="140">
        <f t="shared" ref="M316:M319" si="164">IF(ISERROR(I316-K316),"",I316-K316)</f>
        <v>0</v>
      </c>
      <c r="N316" s="161">
        <f t="shared" ref="N316:N319" si="165">SUM(O316:U316)</f>
        <v>0</v>
      </c>
      <c r="O316" s="289"/>
      <c r="P316" s="289"/>
      <c r="Q316" s="289"/>
      <c r="R316" s="289"/>
      <c r="S316" s="289"/>
      <c r="T316" s="289"/>
      <c r="U316" s="289"/>
      <c r="V316" s="163">
        <f t="shared" ref="V316:V319" si="166">SUM(X316:AA316)</f>
        <v>0</v>
      </c>
      <c r="W316" s="164" t="str">
        <f t="shared" si="158"/>
        <v/>
      </c>
      <c r="X316" s="163"/>
      <c r="Y316" s="163"/>
      <c r="Z316" s="163"/>
      <c r="AA316" s="163"/>
    </row>
    <row r="317" spans="1:27" ht="20.100000000000001" customHeight="1">
      <c r="A317" s="157">
        <v>200116</v>
      </c>
      <c r="B317" s="175" t="s">
        <v>246</v>
      </c>
      <c r="C317" s="287"/>
      <c r="D317" s="139">
        <v>6.58</v>
      </c>
      <c r="E317" s="139"/>
      <c r="F317" s="158"/>
      <c r="G317" s="159"/>
      <c r="H317" s="296">
        <f t="shared" si="163"/>
        <v>0</v>
      </c>
      <c r="I317" s="160"/>
      <c r="J317" s="161" t="str">
        <f t="array" ref="J317">IF(ISERROR(G317/I317),"",G317/I317)</f>
        <v/>
      </c>
      <c r="K317" s="162">
        <f t="array" ref="K317">IF(ISERROR(G317/L317),"",G317/L317)</f>
        <v>0</v>
      </c>
      <c r="L317" s="160">
        <v>5</v>
      </c>
      <c r="M317" s="140">
        <f t="shared" si="164"/>
        <v>0</v>
      </c>
      <c r="N317" s="161">
        <f t="shared" si="165"/>
        <v>0</v>
      </c>
      <c r="O317" s="289"/>
      <c r="P317" s="289"/>
      <c r="Q317" s="289"/>
      <c r="R317" s="289"/>
      <c r="S317" s="289"/>
      <c r="T317" s="289"/>
      <c r="U317" s="289"/>
      <c r="V317" s="163">
        <f t="shared" si="166"/>
        <v>0</v>
      </c>
      <c r="W317" s="164" t="str">
        <f t="shared" si="158"/>
        <v/>
      </c>
      <c r="X317" s="163"/>
      <c r="Y317" s="163"/>
      <c r="Z317" s="163"/>
      <c r="AA317" s="163"/>
    </row>
    <row r="318" spans="1:27" ht="20.100000000000001" customHeight="1">
      <c r="A318" s="157">
        <v>200120</v>
      </c>
      <c r="B318" s="175" t="s">
        <v>247</v>
      </c>
      <c r="C318" s="287"/>
      <c r="D318" s="139">
        <v>7.8</v>
      </c>
      <c r="E318" s="139"/>
      <c r="F318" s="158"/>
      <c r="G318" s="159"/>
      <c r="H318" s="296">
        <f t="shared" si="163"/>
        <v>0</v>
      </c>
      <c r="I318" s="160"/>
      <c r="J318" s="161" t="str">
        <f t="array" ref="J318">IF(ISERROR(G318/I318),"",G318/I318)</f>
        <v/>
      </c>
      <c r="K318" s="162">
        <f t="array" ref="K318">IF(ISERROR(G318/L318),"",G318/L318)</f>
        <v>0</v>
      </c>
      <c r="L318" s="160">
        <v>4.5999999999999996</v>
      </c>
      <c r="M318" s="140">
        <f t="shared" si="164"/>
        <v>0</v>
      </c>
      <c r="N318" s="161">
        <f t="shared" si="165"/>
        <v>0</v>
      </c>
      <c r="O318" s="289"/>
      <c r="P318" s="289"/>
      <c r="Q318" s="289"/>
      <c r="R318" s="289"/>
      <c r="S318" s="289"/>
      <c r="T318" s="289"/>
      <c r="U318" s="289"/>
      <c r="V318" s="163">
        <f t="shared" si="166"/>
        <v>0</v>
      </c>
      <c r="W318" s="164" t="str">
        <f t="shared" si="158"/>
        <v/>
      </c>
      <c r="X318" s="163"/>
      <c r="Y318" s="163"/>
      <c r="Z318" s="163"/>
      <c r="AA318" s="163"/>
    </row>
    <row r="319" spans="1:27" ht="20.100000000000001" customHeight="1">
      <c r="A319" s="157">
        <v>200528</v>
      </c>
      <c r="B319" s="175" t="s">
        <v>248</v>
      </c>
      <c r="C319" s="287"/>
      <c r="D319" s="139">
        <v>4.4000000000000004</v>
      </c>
      <c r="E319" s="139"/>
      <c r="F319" s="158"/>
      <c r="G319" s="159"/>
      <c r="H319" s="296">
        <f t="shared" si="163"/>
        <v>0</v>
      </c>
      <c r="I319" s="160"/>
      <c r="J319" s="161" t="str">
        <f t="array" ref="J319">IF(ISERROR(G319/I319),"",G319/I319)</f>
        <v/>
      </c>
      <c r="K319" s="162">
        <f t="array" ref="K319">IF(ISERROR(G319/L319),"",G319/L319)</f>
        <v>0</v>
      </c>
      <c r="L319" s="160">
        <v>5.8</v>
      </c>
      <c r="M319" s="140">
        <f t="shared" si="164"/>
        <v>0</v>
      </c>
      <c r="N319" s="161">
        <f t="shared" si="165"/>
        <v>0</v>
      </c>
      <c r="O319" s="289"/>
      <c r="P319" s="289"/>
      <c r="Q319" s="289"/>
      <c r="R319" s="289"/>
      <c r="S319" s="289"/>
      <c r="T319" s="289"/>
      <c r="U319" s="289"/>
      <c r="V319" s="163">
        <f t="shared" si="166"/>
        <v>0</v>
      </c>
      <c r="W319" s="164" t="str">
        <f t="shared" si="158"/>
        <v/>
      </c>
      <c r="X319" s="163"/>
      <c r="Y319" s="163"/>
      <c r="Z319" s="163"/>
      <c r="AA319" s="163"/>
    </row>
    <row r="320" spans="1:27" ht="20.100000000000001" customHeight="1">
      <c r="A320" s="157">
        <v>201062</v>
      </c>
      <c r="B320" s="158" t="s">
        <v>379</v>
      </c>
      <c r="C320" s="287"/>
      <c r="D320" s="139"/>
      <c r="E320" s="139"/>
      <c r="F320" s="158"/>
      <c r="G320" s="159"/>
      <c r="H320" s="296"/>
      <c r="I320" s="160"/>
      <c r="J320" s="161"/>
      <c r="K320" s="162"/>
      <c r="L320" s="160">
        <v>6</v>
      </c>
      <c r="M320" s="140"/>
      <c r="N320" s="161"/>
      <c r="O320" s="289"/>
      <c r="P320" s="289"/>
      <c r="Q320" s="289"/>
      <c r="R320" s="289"/>
      <c r="S320" s="289"/>
      <c r="T320" s="289"/>
      <c r="U320" s="289"/>
      <c r="V320" s="163"/>
      <c r="W320" s="164"/>
      <c r="X320" s="163"/>
      <c r="Y320" s="163"/>
      <c r="Z320" s="163"/>
      <c r="AA320" s="163"/>
    </row>
    <row r="321" spans="1:27" ht="20.100000000000001" customHeight="1">
      <c r="A321" s="190">
        <v>200298</v>
      </c>
      <c r="B321" s="287" t="s">
        <v>249</v>
      </c>
      <c r="C321" s="287" t="s">
        <v>186</v>
      </c>
      <c r="D321" s="139">
        <v>6.04</v>
      </c>
      <c r="E321" s="139"/>
      <c r="F321" s="158"/>
      <c r="G321" s="159"/>
      <c r="H321" s="296">
        <f t="shared" ref="H321:H328" si="167">D321*G321</f>
        <v>0</v>
      </c>
      <c r="I321" s="160"/>
      <c r="J321" s="161" t="str">
        <f t="array" ref="J321">IF(ISERROR(G321/I321),"",G321/I321)</f>
        <v/>
      </c>
      <c r="K321" s="162">
        <f t="array" ref="K321">IF(ISERROR(G321/L321),"",G321/L321)</f>
        <v>0</v>
      </c>
      <c r="L321" s="160">
        <v>6</v>
      </c>
      <c r="M321" s="140">
        <f t="shared" ref="M321:M322" si="168">IF(ISERROR(I321-K321),"",I321-K321)</f>
        <v>0</v>
      </c>
      <c r="N321" s="161">
        <f t="shared" ref="N321:N322" si="169">SUM(O321:U321)</f>
        <v>0</v>
      </c>
      <c r="O321" s="289"/>
      <c r="P321" s="289"/>
      <c r="Q321" s="289"/>
      <c r="R321" s="289"/>
      <c r="S321" s="289"/>
      <c r="T321" s="289"/>
      <c r="U321" s="289"/>
      <c r="V321" s="163">
        <f t="shared" ref="V321:V322" si="170">SUM(X321:AA321)</f>
        <v>0</v>
      </c>
      <c r="W321" s="164" t="str">
        <f t="shared" ref="W321:W322" si="171">IF(ISERROR(V321/G321),"",V321/G321)</f>
        <v/>
      </c>
      <c r="X321" s="163"/>
      <c r="Y321" s="163"/>
      <c r="Z321" s="163"/>
      <c r="AA321" s="163"/>
    </row>
    <row r="322" spans="1:27" ht="20.100000000000001" customHeight="1">
      <c r="A322" s="190">
        <v>200299</v>
      </c>
      <c r="B322" s="287" t="s">
        <v>249</v>
      </c>
      <c r="C322" s="287" t="s">
        <v>193</v>
      </c>
      <c r="D322" s="139">
        <v>6.04</v>
      </c>
      <c r="E322" s="139"/>
      <c r="F322" s="158"/>
      <c r="G322" s="159"/>
      <c r="H322" s="296">
        <f t="shared" si="167"/>
        <v>0</v>
      </c>
      <c r="I322" s="160"/>
      <c r="J322" s="161" t="str">
        <f t="array" ref="J322">IF(ISERROR(G322/I322),"",G322/I322)</f>
        <v/>
      </c>
      <c r="K322" s="162">
        <f t="array" ref="K322">IF(ISERROR(G322/L322),"",G322/L322)</f>
        <v>0</v>
      </c>
      <c r="L322" s="160">
        <v>6</v>
      </c>
      <c r="M322" s="140">
        <f t="shared" si="168"/>
        <v>0</v>
      </c>
      <c r="N322" s="161">
        <f t="shared" si="169"/>
        <v>0</v>
      </c>
      <c r="O322" s="289"/>
      <c r="P322" s="289"/>
      <c r="Q322" s="289"/>
      <c r="R322" s="289"/>
      <c r="S322" s="289"/>
      <c r="T322" s="289"/>
      <c r="U322" s="289"/>
      <c r="V322" s="163">
        <f t="shared" si="170"/>
        <v>0</v>
      </c>
      <c r="W322" s="164" t="str">
        <f t="shared" si="171"/>
        <v/>
      </c>
      <c r="X322" s="163"/>
      <c r="Y322" s="163"/>
      <c r="Z322" s="163"/>
      <c r="AA322" s="163"/>
    </row>
    <row r="323" spans="1:27" ht="20.100000000000001" customHeight="1">
      <c r="A323" s="190">
        <v>201492</v>
      </c>
      <c r="B323" s="404" t="s">
        <v>480</v>
      </c>
      <c r="C323" s="404" t="s">
        <v>186</v>
      </c>
      <c r="D323" s="139">
        <v>6</v>
      </c>
      <c r="E323" s="139"/>
      <c r="F323" s="158"/>
      <c r="G323" s="159"/>
      <c r="H323" s="403">
        <f t="shared" si="167"/>
        <v>0</v>
      </c>
      <c r="I323" s="160"/>
      <c r="J323" s="161"/>
      <c r="K323" s="162"/>
      <c r="L323" s="160"/>
      <c r="M323" s="140"/>
      <c r="N323" s="161"/>
      <c r="O323" s="405"/>
      <c r="P323" s="405"/>
      <c r="Q323" s="405"/>
      <c r="R323" s="405"/>
      <c r="S323" s="405"/>
      <c r="T323" s="405"/>
      <c r="U323" s="405"/>
      <c r="V323" s="163"/>
      <c r="W323" s="164"/>
      <c r="X323" s="163"/>
      <c r="Y323" s="163"/>
      <c r="Z323" s="163"/>
      <c r="AA323" s="163"/>
    </row>
    <row r="324" spans="1:27" ht="20.100000000000001" customHeight="1">
      <c r="A324" s="190">
        <v>201491</v>
      </c>
      <c r="B324" s="410" t="s">
        <v>479</v>
      </c>
      <c r="C324" s="410" t="s">
        <v>481</v>
      </c>
      <c r="D324" s="139">
        <v>6</v>
      </c>
      <c r="E324" s="139"/>
      <c r="F324" s="158"/>
      <c r="G324" s="159"/>
      <c r="H324" s="347">
        <f t="shared" si="167"/>
        <v>0</v>
      </c>
      <c r="I324" s="160"/>
      <c r="J324" s="161"/>
      <c r="K324" s="162" t="str">
        <f t="array" ref="K324">IF(ISERROR(G324/L324),"",G324/L324)</f>
        <v/>
      </c>
      <c r="L324" s="160"/>
      <c r="M324" s="140"/>
      <c r="N324" s="161"/>
      <c r="O324" s="289"/>
      <c r="P324" s="289"/>
      <c r="Q324" s="289"/>
      <c r="R324" s="289"/>
      <c r="S324" s="289"/>
      <c r="T324" s="289"/>
      <c r="U324" s="289"/>
      <c r="V324" s="163"/>
      <c r="W324" s="164"/>
      <c r="X324" s="163"/>
      <c r="Y324" s="163"/>
      <c r="Z324" s="163"/>
      <c r="AA324" s="163"/>
    </row>
    <row r="325" spans="1:27" ht="20.100000000000001" customHeight="1">
      <c r="A325" s="157">
        <v>200948</v>
      </c>
      <c r="B325" s="288" t="s">
        <v>251</v>
      </c>
      <c r="C325" s="157"/>
      <c r="D325" s="139">
        <f>78*120/1000</f>
        <v>9.36</v>
      </c>
      <c r="E325" s="139"/>
      <c r="F325" s="158"/>
      <c r="G325" s="159"/>
      <c r="H325" s="347">
        <f t="shared" si="167"/>
        <v>0</v>
      </c>
      <c r="I325" s="160"/>
      <c r="J325" s="161"/>
      <c r="K325" s="162">
        <f t="array" ref="K325">IF(ISERROR(G325/L325),"",G325/L325)</f>
        <v>0</v>
      </c>
      <c r="L325" s="160">
        <v>7.5</v>
      </c>
      <c r="M325" s="140"/>
      <c r="N325" s="161">
        <f t="shared" ref="N325" si="172">SUM(O325:U325)</f>
        <v>0</v>
      </c>
      <c r="O325" s="289"/>
      <c r="P325" s="289"/>
      <c r="Q325" s="289"/>
      <c r="R325" s="289"/>
      <c r="S325" s="289"/>
      <c r="T325" s="289"/>
      <c r="U325" s="289"/>
      <c r="V325" s="163">
        <f t="shared" ref="V325" si="173">SUM(X325:AA325)</f>
        <v>0</v>
      </c>
      <c r="W325" s="164" t="str">
        <f t="shared" ref="W325" si="174">IF(ISERROR(V325/G325),"",V325/G325)</f>
        <v/>
      </c>
      <c r="X325" s="163"/>
      <c r="Y325" s="163"/>
      <c r="Z325" s="163"/>
      <c r="AA325" s="163"/>
    </row>
    <row r="326" spans="1:27" ht="20.100000000000001" customHeight="1">
      <c r="A326" s="157">
        <v>201012</v>
      </c>
      <c r="B326" s="253" t="s">
        <v>397</v>
      </c>
      <c r="C326" s="157"/>
      <c r="D326" s="139"/>
      <c r="E326" s="139"/>
      <c r="F326" s="158"/>
      <c r="G326" s="159"/>
      <c r="H326" s="347">
        <f t="shared" si="167"/>
        <v>0</v>
      </c>
      <c r="I326" s="160"/>
      <c r="J326" s="161"/>
      <c r="K326" s="162" t="str">
        <f t="array" ref="K326">IF(ISERROR(G326/L326),"",G326/L326)</f>
        <v/>
      </c>
      <c r="L326" s="160"/>
      <c r="M326" s="140"/>
      <c r="N326" s="161"/>
      <c r="O326" s="289"/>
      <c r="P326" s="289"/>
      <c r="Q326" s="289"/>
      <c r="R326" s="289"/>
      <c r="S326" s="289"/>
      <c r="T326" s="289"/>
      <c r="U326" s="289"/>
      <c r="V326" s="163"/>
      <c r="W326" s="164"/>
      <c r="X326" s="163"/>
      <c r="Y326" s="163"/>
      <c r="Z326" s="163"/>
      <c r="AA326" s="163"/>
    </row>
    <row r="327" spans="1:27" ht="20.100000000000001" customHeight="1">
      <c r="A327" s="157">
        <v>201010</v>
      </c>
      <c r="B327" s="288" t="s">
        <v>252</v>
      </c>
      <c r="C327" s="157"/>
      <c r="D327" s="139">
        <v>4.5</v>
      </c>
      <c r="E327" s="139"/>
      <c r="F327" s="158"/>
      <c r="G327" s="159"/>
      <c r="H327" s="347">
        <f t="shared" si="167"/>
        <v>0</v>
      </c>
      <c r="I327" s="160"/>
      <c r="J327" s="161"/>
      <c r="K327" s="162" t="str">
        <f t="array" ref="K327">IF(ISERROR(G327/L327),"",G327/L327)</f>
        <v/>
      </c>
      <c r="L327" s="160"/>
      <c r="M327" s="140"/>
      <c r="N327" s="161"/>
      <c r="O327" s="289"/>
      <c r="P327" s="289"/>
      <c r="Q327" s="289"/>
      <c r="R327" s="289"/>
      <c r="S327" s="289"/>
      <c r="T327" s="289"/>
      <c r="U327" s="289"/>
      <c r="V327" s="163"/>
      <c r="W327" s="164"/>
      <c r="X327" s="163"/>
      <c r="Y327" s="163"/>
      <c r="Z327" s="163"/>
      <c r="AA327" s="163"/>
    </row>
    <row r="328" spans="1:27" ht="20.100000000000001" customHeight="1">
      <c r="A328" s="157"/>
      <c r="B328" s="253" t="s">
        <v>474</v>
      </c>
      <c r="C328" s="157"/>
      <c r="D328" s="139">
        <v>4.5</v>
      </c>
      <c r="E328" s="139"/>
      <c r="F328" s="158"/>
      <c r="G328" s="159"/>
      <c r="H328" s="347">
        <f t="shared" si="167"/>
        <v>0</v>
      </c>
      <c r="I328" s="160"/>
      <c r="J328" s="161"/>
      <c r="K328" s="162" t="str">
        <f t="array" ref="K328">IF(ISERROR(G328/L328),"",G328/L328)</f>
        <v/>
      </c>
      <c r="L328" s="160"/>
      <c r="M328" s="140"/>
      <c r="N328" s="161"/>
      <c r="O328" s="289"/>
      <c r="P328" s="289"/>
      <c r="Q328" s="289"/>
      <c r="R328" s="289"/>
      <c r="S328" s="289"/>
      <c r="T328" s="289"/>
      <c r="U328" s="289"/>
      <c r="V328" s="163"/>
      <c r="W328" s="164"/>
      <c r="X328" s="163"/>
      <c r="Y328" s="163"/>
      <c r="Z328" s="163"/>
      <c r="AA328" s="163"/>
    </row>
    <row r="329" spans="1:27" ht="20.100000000000001" customHeight="1">
      <c r="A329" s="465" t="s">
        <v>254</v>
      </c>
      <c r="B329" s="466"/>
      <c r="C329" s="294" t="s">
        <v>209</v>
      </c>
      <c r="D329" s="177"/>
      <c r="E329" s="177"/>
      <c r="F329" s="178"/>
      <c r="G329" s="179">
        <f>SUM(G316:G328)</f>
        <v>0</v>
      </c>
      <c r="H329" s="180">
        <f>SUM(H316:H325)</f>
        <v>0</v>
      </c>
      <c r="I329" s="180">
        <f>SUM(I316:I328)</f>
        <v>0</v>
      </c>
      <c r="J329" s="161"/>
      <c r="K329" s="180">
        <f>SUM(K316:K325)</f>
        <v>0</v>
      </c>
      <c r="L329" s="181"/>
      <c r="M329" s="185">
        <f t="shared" ref="M329:AA329" si="175">SUM(M316:M325)</f>
        <v>0</v>
      </c>
      <c r="N329" s="180">
        <f t="shared" si="175"/>
        <v>0</v>
      </c>
      <c r="O329" s="182">
        <f t="shared" si="175"/>
        <v>0</v>
      </c>
      <c r="P329" s="182">
        <f t="shared" si="175"/>
        <v>0</v>
      </c>
      <c r="Q329" s="182">
        <f t="shared" si="175"/>
        <v>0</v>
      </c>
      <c r="R329" s="182">
        <f t="shared" si="175"/>
        <v>0</v>
      </c>
      <c r="S329" s="182">
        <f t="shared" si="175"/>
        <v>0</v>
      </c>
      <c r="T329" s="182">
        <f t="shared" si="175"/>
        <v>0</v>
      </c>
      <c r="U329" s="182">
        <f t="shared" si="175"/>
        <v>0</v>
      </c>
      <c r="V329" s="183">
        <f t="shared" si="175"/>
        <v>0</v>
      </c>
      <c r="W329" s="164">
        <f t="shared" si="175"/>
        <v>0</v>
      </c>
      <c r="X329" s="183">
        <f t="shared" si="175"/>
        <v>0</v>
      </c>
      <c r="Y329" s="183">
        <f t="shared" si="175"/>
        <v>0</v>
      </c>
      <c r="Z329" s="183">
        <f t="shared" si="175"/>
        <v>0</v>
      </c>
      <c r="AA329" s="183">
        <f t="shared" si="175"/>
        <v>0</v>
      </c>
    </row>
    <row r="330" spans="1:27" ht="20.100000000000001" customHeight="1">
      <c r="A330" s="467" t="s">
        <v>256</v>
      </c>
      <c r="B330" s="468"/>
      <c r="C330" s="468"/>
      <c r="D330" s="468"/>
      <c r="E330" s="468"/>
      <c r="F330" s="469"/>
      <c r="G330" s="191">
        <f>SUM(G198,G256,G291,G307,G315,G329)</f>
        <v>0</v>
      </c>
      <c r="H330" s="191">
        <f>SUM(H198,H256,H291,H307,H315,H329)</f>
        <v>0</v>
      </c>
      <c r="I330" s="191">
        <f>SUM(I198,I256,I291,I307,I315,I329)</f>
        <v>0</v>
      </c>
      <c r="J330" s="192" t="str">
        <f t="array" ref="J330">IF(ISERROR(G330/I330),"",G330/I330)</f>
        <v/>
      </c>
      <c r="K330" s="191">
        <f>SUM(K198,K256,K291,K307,K315,K329)</f>
        <v>0</v>
      </c>
      <c r="L330" s="192" t="str">
        <f>IF(ISERROR(G330/K330),"",G330/K330)</f>
        <v/>
      </c>
      <c r="M330" s="191">
        <f t="shared" ref="M330:AA330" si="176">SUM(M198,M256,M291,M307,M315,M329)</f>
        <v>0</v>
      </c>
      <c r="N330" s="191">
        <f t="shared" si="176"/>
        <v>0</v>
      </c>
      <c r="O330" s="191">
        <f t="shared" si="176"/>
        <v>0</v>
      </c>
      <c r="P330" s="191">
        <f t="shared" si="176"/>
        <v>0</v>
      </c>
      <c r="Q330" s="191">
        <f t="shared" si="176"/>
        <v>0</v>
      </c>
      <c r="R330" s="191">
        <f t="shared" si="176"/>
        <v>0</v>
      </c>
      <c r="S330" s="191">
        <f t="shared" si="176"/>
        <v>0</v>
      </c>
      <c r="T330" s="191">
        <f t="shared" si="176"/>
        <v>0</v>
      </c>
      <c r="U330" s="191">
        <f t="shared" si="176"/>
        <v>0</v>
      </c>
      <c r="V330" s="191">
        <f t="shared" si="176"/>
        <v>0</v>
      </c>
      <c r="W330" s="191">
        <f t="shared" si="176"/>
        <v>0</v>
      </c>
      <c r="X330" s="191">
        <f t="shared" si="176"/>
        <v>0</v>
      </c>
      <c r="Y330" s="191">
        <f t="shared" si="176"/>
        <v>0</v>
      </c>
      <c r="Z330" s="191">
        <f t="shared" si="176"/>
        <v>0</v>
      </c>
      <c r="AA330" s="191">
        <f t="shared" si="176"/>
        <v>0</v>
      </c>
    </row>
    <row r="331" spans="1:27" ht="20.100000000000001" customHeight="1">
      <c r="A331" s="470" t="s">
        <v>257</v>
      </c>
      <c r="B331" s="292" t="s">
        <v>258</v>
      </c>
      <c r="C331" s="473" t="s">
        <v>259</v>
      </c>
      <c r="D331" s="474"/>
      <c r="E331" s="475" t="s">
        <v>260</v>
      </c>
      <c r="F331" s="475"/>
      <c r="G331" s="478" t="s">
        <v>261</v>
      </c>
      <c r="H331" s="478"/>
      <c r="I331" s="475" t="s">
        <v>262</v>
      </c>
      <c r="J331" s="475"/>
      <c r="K331" s="475" t="s">
        <v>263</v>
      </c>
      <c r="L331" s="475"/>
      <c r="M331" s="475" t="s">
        <v>264</v>
      </c>
      <c r="N331" s="475"/>
      <c r="O331" s="475" t="s">
        <v>265</v>
      </c>
      <c r="P331" s="478" t="s">
        <v>266</v>
      </c>
      <c r="Q331" s="478"/>
      <c r="R331" s="478" t="s">
        <v>263</v>
      </c>
      <c r="S331" s="478"/>
      <c r="T331" s="478" t="s">
        <v>267</v>
      </c>
      <c r="U331" s="478"/>
      <c r="V331" s="478" t="s">
        <v>268</v>
      </c>
      <c r="W331" s="478"/>
      <c r="X331" s="478" t="s">
        <v>263</v>
      </c>
      <c r="Y331" s="478"/>
      <c r="Z331" s="478" t="s">
        <v>267</v>
      </c>
      <c r="AA331" s="478"/>
    </row>
    <row r="332" spans="1:27" ht="20.100000000000001" customHeight="1">
      <c r="A332" s="471"/>
      <c r="B332" s="292" t="s">
        <v>269</v>
      </c>
      <c r="C332" s="510">
        <v>1</v>
      </c>
      <c r="D332" s="511"/>
      <c r="E332" s="477">
        <f>C332*11</f>
        <v>11</v>
      </c>
      <c r="F332" s="477"/>
      <c r="G332" s="478">
        <v>1</v>
      </c>
      <c r="H332" s="478"/>
      <c r="I332" s="477">
        <f>G332*11</f>
        <v>11</v>
      </c>
      <c r="J332" s="477"/>
      <c r="K332" s="477">
        <f>E332-I332</f>
        <v>0</v>
      </c>
      <c r="L332" s="477"/>
      <c r="M332" s="479">
        <f>IF(ISERROR(K332/E332),"",K332/E332)</f>
        <v>0</v>
      </c>
      <c r="N332" s="479"/>
      <c r="O332" s="475"/>
      <c r="P332" s="478" t="s">
        <v>208</v>
      </c>
      <c r="Q332" s="478"/>
      <c r="R332" s="480">
        <f>SUM(O198:U198)</f>
        <v>0</v>
      </c>
      <c r="S332" s="480"/>
      <c r="T332" s="481" t="str">
        <f t="array" ref="T332">IF(ISERROR(R332/R339),"",R332/R339)</f>
        <v/>
      </c>
      <c r="U332" s="481"/>
      <c r="V332" s="478" t="s">
        <v>270</v>
      </c>
      <c r="W332" s="478"/>
      <c r="X332" s="512">
        <f>SUM(P197,P255,P290,P306,P314,P328)</f>
        <v>0</v>
      </c>
      <c r="Y332" s="513"/>
      <c r="Z332" s="481" t="str">
        <f t="array" ref="Z332">IF(ISERROR(X332/X339),"",X332/X339)</f>
        <v/>
      </c>
      <c r="AA332" s="481"/>
    </row>
    <row r="333" spans="1:27" ht="20.100000000000001" customHeight="1">
      <c r="A333" s="471"/>
      <c r="B333" s="292" t="s">
        <v>271</v>
      </c>
      <c r="C333" s="473">
        <v>0</v>
      </c>
      <c r="D333" s="474"/>
      <c r="E333" s="477">
        <f>C333*11</f>
        <v>0</v>
      </c>
      <c r="F333" s="477"/>
      <c r="G333" s="478">
        <v>0</v>
      </c>
      <c r="H333" s="478"/>
      <c r="I333" s="477">
        <f>G333*11</f>
        <v>0</v>
      </c>
      <c r="J333" s="477"/>
      <c r="K333" s="477">
        <f>E333-I333</f>
        <v>0</v>
      </c>
      <c r="L333" s="477"/>
      <c r="M333" s="479" t="str">
        <f>IF(ISERROR(K333/E333),"",K333/E333)</f>
        <v/>
      </c>
      <c r="N333" s="479"/>
      <c r="O333" s="475"/>
      <c r="P333" s="478" t="s">
        <v>223</v>
      </c>
      <c r="Q333" s="478"/>
      <c r="R333" s="480">
        <f>SUM(O256:U256)</f>
        <v>0</v>
      </c>
      <c r="S333" s="480"/>
      <c r="T333" s="481" t="str">
        <f>IF(ISERROR(R333/R339),"",R333/R339)</f>
        <v/>
      </c>
      <c r="U333" s="481"/>
      <c r="V333" s="478" t="s">
        <v>272</v>
      </c>
      <c r="W333" s="478"/>
      <c r="X333" s="512">
        <f>SUM(P198,P256,P291,P307,P315,P329)</f>
        <v>0</v>
      </c>
      <c r="Y333" s="513"/>
      <c r="Z333" s="481" t="str">
        <f>IF(ISERROR(X333/X339),"",X333/X339)</f>
        <v/>
      </c>
      <c r="AA333" s="481"/>
    </row>
    <row r="334" spans="1:27" ht="20.100000000000001" customHeight="1">
      <c r="A334" s="471"/>
      <c r="B334" s="292" t="s">
        <v>273</v>
      </c>
      <c r="C334" s="473">
        <v>0</v>
      </c>
      <c r="D334" s="474"/>
      <c r="E334" s="477">
        <f>C334*8</f>
        <v>0</v>
      </c>
      <c r="F334" s="477"/>
      <c r="G334" s="478">
        <v>1</v>
      </c>
      <c r="H334" s="478"/>
      <c r="I334" s="477">
        <f>G334*8</f>
        <v>8</v>
      </c>
      <c r="J334" s="477"/>
      <c r="K334" s="477">
        <f>E334-I334</f>
        <v>-8</v>
      </c>
      <c r="L334" s="477"/>
      <c r="M334" s="479" t="str">
        <f>IF(ISERROR(K334/E334),"",K334/E334)</f>
        <v/>
      </c>
      <c r="N334" s="479"/>
      <c r="O334" s="475"/>
      <c r="P334" s="478" t="s">
        <v>234</v>
      </c>
      <c r="Q334" s="478"/>
      <c r="R334" s="480">
        <f>SUM(O291:U291)</f>
        <v>0</v>
      </c>
      <c r="S334" s="480"/>
      <c r="T334" s="481" t="str">
        <f>IF(ISERROR(R334/R339),"",R334/R339)</f>
        <v/>
      </c>
      <c r="U334" s="481"/>
      <c r="V334" s="478" t="s">
        <v>274</v>
      </c>
      <c r="W334" s="478"/>
      <c r="X334" s="512">
        <f>SUM(P199,P257,P292,P308,P316,P330)</f>
        <v>0</v>
      </c>
      <c r="Y334" s="513"/>
      <c r="Z334" s="481" t="str">
        <f>IF(ISERROR(X334/X339),"",X334/X339)</f>
        <v/>
      </c>
      <c r="AA334" s="481"/>
    </row>
    <row r="335" spans="1:27" ht="20.100000000000001" customHeight="1">
      <c r="A335" s="471"/>
      <c r="B335" s="292" t="s">
        <v>275</v>
      </c>
      <c r="C335" s="473">
        <v>1</v>
      </c>
      <c r="D335" s="474"/>
      <c r="E335" s="477">
        <f>C335*11</f>
        <v>11</v>
      </c>
      <c r="F335" s="477"/>
      <c r="G335" s="478">
        <v>1</v>
      </c>
      <c r="H335" s="478"/>
      <c r="I335" s="477">
        <f>G335*11</f>
        <v>11</v>
      </c>
      <c r="J335" s="477"/>
      <c r="K335" s="477">
        <f>E335-I335</f>
        <v>0</v>
      </c>
      <c r="L335" s="477"/>
      <c r="M335" s="479">
        <f>IF(ISERROR(K335/E335),"",K335/E335)</f>
        <v>0</v>
      </c>
      <c r="N335" s="479"/>
      <c r="O335" s="475"/>
      <c r="P335" s="478" t="s">
        <v>241</v>
      </c>
      <c r="Q335" s="478"/>
      <c r="R335" s="480">
        <f>SUM(O307:U307)</f>
        <v>0</v>
      </c>
      <c r="S335" s="480"/>
      <c r="T335" s="481" t="str">
        <f>IF(ISERROR(R335/R339),"",R335/R339)</f>
        <v/>
      </c>
      <c r="U335" s="481"/>
      <c r="V335" s="478" t="s">
        <v>276</v>
      </c>
      <c r="W335" s="478"/>
      <c r="X335" s="512">
        <f>SUM(P201,P258,P293,P309,P317,P331)</f>
        <v>0</v>
      </c>
      <c r="Y335" s="513"/>
      <c r="Z335" s="481" t="str">
        <f>IF(ISERROR(X335/X339),"",X335/X339)</f>
        <v/>
      </c>
      <c r="AA335" s="481"/>
    </row>
    <row r="336" spans="1:27" ht="20.100000000000001" customHeight="1">
      <c r="A336" s="472"/>
      <c r="B336" s="292" t="s">
        <v>277</v>
      </c>
      <c r="C336" s="483">
        <f>SUM(C332:D335)</f>
        <v>2</v>
      </c>
      <c r="D336" s="484"/>
      <c r="E336" s="477">
        <f>SUM(E332:F335)</f>
        <v>22</v>
      </c>
      <c r="F336" s="477"/>
      <c r="G336" s="478">
        <f>SUM(G332:H335)</f>
        <v>3</v>
      </c>
      <c r="H336" s="478"/>
      <c r="I336" s="477">
        <f>SUM(I332:J335)</f>
        <v>30</v>
      </c>
      <c r="J336" s="477"/>
      <c r="K336" s="477">
        <f>SUM(K332:L335)</f>
        <v>-8</v>
      </c>
      <c r="L336" s="477"/>
      <c r="M336" s="479">
        <f>IF(ISERROR(K336/E336),"",K336/E336)</f>
        <v>-0.36363636363636365</v>
      </c>
      <c r="N336" s="479"/>
      <c r="O336" s="475"/>
      <c r="P336" s="478" t="s">
        <v>244</v>
      </c>
      <c r="Q336" s="478"/>
      <c r="R336" s="480">
        <f>SUM(O315:U315)</f>
        <v>0</v>
      </c>
      <c r="S336" s="480"/>
      <c r="T336" s="481" t="str">
        <f>IF(ISERROR(R336/R339),"",R336/R339)</f>
        <v/>
      </c>
      <c r="U336" s="481"/>
      <c r="V336" s="478" t="s">
        <v>278</v>
      </c>
      <c r="W336" s="478"/>
      <c r="X336" s="512">
        <f>SUM(P202,P259,P294,P310,P318,P332)</f>
        <v>0</v>
      </c>
      <c r="Y336" s="513"/>
      <c r="Z336" s="481" t="str">
        <f>IF(ISERROR(X336/X339),"",X336/X339)</f>
        <v/>
      </c>
      <c r="AA336" s="481"/>
    </row>
    <row r="337" spans="1:27" ht="20.100000000000001" customHeight="1">
      <c r="A337" s="194" t="s">
        <v>279</v>
      </c>
      <c r="B337" s="292">
        <f>G330</f>
        <v>0</v>
      </c>
      <c r="C337" s="485" t="s">
        <v>280</v>
      </c>
      <c r="D337" s="486"/>
      <c r="E337" s="478">
        <f>H330</f>
        <v>0</v>
      </c>
      <c r="F337" s="478"/>
      <c r="G337" s="478" t="s">
        <v>281</v>
      </c>
      <c r="H337" s="478"/>
      <c r="I337" s="487" t="str">
        <f>L330</f>
        <v/>
      </c>
      <c r="J337" s="487"/>
      <c r="K337" s="475" t="s">
        <v>282</v>
      </c>
      <c r="L337" s="475"/>
      <c r="M337" s="487" t="str">
        <f>J330</f>
        <v/>
      </c>
      <c r="N337" s="487"/>
      <c r="O337" s="475"/>
      <c r="P337" s="478" t="s">
        <v>254</v>
      </c>
      <c r="Q337" s="478"/>
      <c r="R337" s="480">
        <f>SUM(O329:U329)</f>
        <v>0</v>
      </c>
      <c r="S337" s="480"/>
      <c r="T337" s="481" t="str">
        <f>IF(ISERROR(R337/R339),"",R337/R339)</f>
        <v/>
      </c>
      <c r="U337" s="481"/>
      <c r="V337" s="478" t="s">
        <v>283</v>
      </c>
      <c r="W337" s="478"/>
      <c r="X337" s="512">
        <f>SUM(P203,P260,P295,P311,P319,P333)</f>
        <v>0</v>
      </c>
      <c r="Y337" s="513"/>
      <c r="Z337" s="481" t="str">
        <f>IF(ISERROR(X337/X339),"",X337/X339)</f>
        <v/>
      </c>
      <c r="AA337" s="481"/>
    </row>
    <row r="338" spans="1:27" ht="20.100000000000001" customHeight="1">
      <c r="A338" s="195" t="s">
        <v>284</v>
      </c>
      <c r="B338" s="292">
        <f>I330+C336</f>
        <v>2</v>
      </c>
      <c r="C338" s="488" t="s">
        <v>262</v>
      </c>
      <c r="D338" s="489"/>
      <c r="E338" s="490">
        <f>K330+I336</f>
        <v>30</v>
      </c>
      <c r="F338" s="490"/>
      <c r="G338" s="478" t="s">
        <v>285</v>
      </c>
      <c r="H338" s="478"/>
      <c r="I338" s="487">
        <f>B338-E338</f>
        <v>-28</v>
      </c>
      <c r="J338" s="487"/>
      <c r="K338" s="475" t="s">
        <v>286</v>
      </c>
      <c r="L338" s="475"/>
      <c r="M338" s="479">
        <f>IF(ISERROR(I338/E338),"",I338/E338)</f>
        <v>-0.93333333333333335</v>
      </c>
      <c r="N338" s="479"/>
      <c r="O338" s="475"/>
      <c r="P338" s="478" t="s">
        <v>255</v>
      </c>
      <c r="Q338" s="478"/>
      <c r="R338" s="480"/>
      <c r="S338" s="480"/>
      <c r="T338" s="481" t="str">
        <f>IF(ISERROR(R338/R339),"",R338/R339)</f>
        <v/>
      </c>
      <c r="U338" s="481"/>
      <c r="V338" s="478" t="s">
        <v>275</v>
      </c>
      <c r="W338" s="478"/>
      <c r="X338" s="512">
        <f>SUM(P204,P261,P296,P312,P320,P334)</f>
        <v>0</v>
      </c>
      <c r="Y338" s="513"/>
      <c r="Z338" s="481" t="str">
        <f>IF(ISERROR(X338/X339),"",X338/X339)</f>
        <v/>
      </c>
      <c r="AA338" s="481"/>
    </row>
    <row r="339" spans="1:27" ht="20.100000000000001" customHeight="1">
      <c r="A339" s="195" t="s">
        <v>287</v>
      </c>
      <c r="B339" s="292">
        <f>N330</f>
        <v>0</v>
      </c>
      <c r="C339" s="488" t="s">
        <v>288</v>
      </c>
      <c r="D339" s="489"/>
      <c r="E339" s="481">
        <f>IF(ISERROR(B339/B338),"",B339/B338)</f>
        <v>0</v>
      </c>
      <c r="F339" s="481"/>
      <c r="G339" s="478" t="s">
        <v>289</v>
      </c>
      <c r="H339" s="478"/>
      <c r="I339" s="475">
        <f>V330</f>
        <v>0</v>
      </c>
      <c r="J339" s="475"/>
      <c r="K339" s="475" t="s">
        <v>290</v>
      </c>
      <c r="L339" s="475"/>
      <c r="M339" s="479" t="str">
        <f t="array" ref="M339">IF(ISERROR(I339/B337),"",I339/B337)</f>
        <v/>
      </c>
      <c r="N339" s="479"/>
      <c r="O339" s="475"/>
      <c r="P339" s="478" t="s">
        <v>277</v>
      </c>
      <c r="Q339" s="478"/>
      <c r="R339" s="480">
        <f>SUM(R332:S338)</f>
        <v>0</v>
      </c>
      <c r="S339" s="480"/>
      <c r="T339" s="481"/>
      <c r="U339" s="481"/>
      <c r="V339" s="478" t="s">
        <v>277</v>
      </c>
      <c r="W339" s="478"/>
      <c r="X339" s="482">
        <f>SUM(X332:Y338)</f>
        <v>0</v>
      </c>
      <c r="Y339" s="482"/>
      <c r="Z339" s="481"/>
      <c r="AA339" s="481"/>
    </row>
    <row r="340" spans="1:27" ht="36" customHeight="1">
      <c r="A340" s="230" t="s">
        <v>353</v>
      </c>
      <c r="B340" s="231"/>
      <c r="C340" s="153"/>
      <c r="D340" s="153"/>
      <c r="E340" s="153"/>
      <c r="F340" s="153"/>
      <c r="G340" s="155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</row>
    <row r="341" spans="1:27" ht="21.95" customHeight="1">
      <c r="A341" s="491" t="s">
        <v>291</v>
      </c>
      <c r="B341" s="491" t="s">
        <v>292</v>
      </c>
      <c r="C341" s="491" t="s">
        <v>293</v>
      </c>
      <c r="D341" s="491" t="s">
        <v>294</v>
      </c>
      <c r="E341" s="494" t="s">
        <v>295</v>
      </c>
      <c r="F341" s="507" t="s">
        <v>296</v>
      </c>
      <c r="G341" s="475" t="s">
        <v>297</v>
      </c>
      <c r="H341" s="475"/>
      <c r="I341" s="491" t="s">
        <v>298</v>
      </c>
      <c r="J341" s="497" t="s">
        <v>282</v>
      </c>
      <c r="K341" s="500" t="s">
        <v>299</v>
      </c>
      <c r="L341" s="491" t="s">
        <v>281</v>
      </c>
      <c r="M341" s="503" t="s">
        <v>300</v>
      </c>
      <c r="N341" s="505" t="s">
        <v>263</v>
      </c>
      <c r="O341" s="475" t="s">
        <v>301</v>
      </c>
      <c r="P341" s="475"/>
      <c r="Q341" s="475"/>
      <c r="R341" s="475"/>
      <c r="S341" s="475"/>
      <c r="T341" s="475"/>
      <c r="U341" s="475"/>
      <c r="V341" s="475" t="s">
        <v>302</v>
      </c>
      <c r="W341" s="505" t="s">
        <v>303</v>
      </c>
      <c r="X341" s="475" t="s">
        <v>304</v>
      </c>
      <c r="Y341" s="475"/>
      <c r="Z341" s="475"/>
      <c r="AA341" s="475"/>
    </row>
    <row r="342" spans="1:27" ht="21.95" customHeight="1">
      <c r="A342" s="492"/>
      <c r="B342" s="492"/>
      <c r="C342" s="492"/>
      <c r="D342" s="492"/>
      <c r="E342" s="495"/>
      <c r="F342" s="508"/>
      <c r="G342" s="475"/>
      <c r="H342" s="475"/>
      <c r="I342" s="492"/>
      <c r="J342" s="498"/>
      <c r="K342" s="501"/>
      <c r="L342" s="492"/>
      <c r="M342" s="504"/>
      <c r="N342" s="505"/>
      <c r="O342" s="475" t="s">
        <v>270</v>
      </c>
      <c r="P342" s="475" t="s">
        <v>272</v>
      </c>
      <c r="Q342" s="475" t="s">
        <v>274</v>
      </c>
      <c r="R342" s="506" t="s">
        <v>276</v>
      </c>
      <c r="S342" s="478" t="s">
        <v>278</v>
      </c>
      <c r="T342" s="475" t="s">
        <v>283</v>
      </c>
      <c r="U342" s="475" t="s">
        <v>275</v>
      </c>
      <c r="V342" s="475"/>
      <c r="W342" s="505"/>
      <c r="X342" s="475" t="s">
        <v>305</v>
      </c>
      <c r="Y342" s="475" t="s">
        <v>306</v>
      </c>
      <c r="Z342" s="475" t="s">
        <v>307</v>
      </c>
      <c r="AA342" s="475" t="s">
        <v>275</v>
      </c>
    </row>
    <row r="343" spans="1:27" ht="21.95" customHeight="1">
      <c r="A343" s="493"/>
      <c r="B343" s="493"/>
      <c r="C343" s="493"/>
      <c r="D343" s="493"/>
      <c r="E343" s="496"/>
      <c r="F343" s="509"/>
      <c r="G343" s="196" t="s">
        <v>308</v>
      </c>
      <c r="H343" s="287" t="s">
        <v>309</v>
      </c>
      <c r="I343" s="493"/>
      <c r="J343" s="499"/>
      <c r="K343" s="502"/>
      <c r="L343" s="493"/>
      <c r="M343" s="504"/>
      <c r="N343" s="505"/>
      <c r="O343" s="475"/>
      <c r="P343" s="475"/>
      <c r="Q343" s="475"/>
      <c r="R343" s="506"/>
      <c r="S343" s="478"/>
      <c r="T343" s="475"/>
      <c r="U343" s="475"/>
      <c r="V343" s="475"/>
      <c r="W343" s="505"/>
      <c r="X343" s="475"/>
      <c r="Y343" s="475"/>
      <c r="Z343" s="475"/>
      <c r="AA343" s="475"/>
    </row>
    <row r="344" spans="1:27" ht="20.100000000000001" customHeight="1">
      <c r="A344" s="157">
        <v>200032</v>
      </c>
      <c r="B344" s="288" t="s">
        <v>185</v>
      </c>
      <c r="C344" s="157" t="s">
        <v>186</v>
      </c>
      <c r="D344" s="139">
        <v>5.03</v>
      </c>
      <c r="E344" s="139"/>
      <c r="F344" s="158"/>
      <c r="G344" s="159"/>
      <c r="H344" s="296">
        <f t="shared" ref="H344:H362" si="177">D344*G344</f>
        <v>0</v>
      </c>
      <c r="I344" s="160"/>
      <c r="J344" s="161" t="str">
        <f t="array" ref="J344">IF(ISERROR(G344/I344),"",G344/I344)</f>
        <v/>
      </c>
      <c r="K344" s="162">
        <f t="array" ref="K344">IF(ISERROR(G344/L344),"",G344/L344)</f>
        <v>0</v>
      </c>
      <c r="L344" s="160">
        <v>16</v>
      </c>
      <c r="M344" s="140">
        <f t="shared" ref="M344:M362" si="178">IF(ISERROR(I344-K344),"",I344-K344)</f>
        <v>0</v>
      </c>
      <c r="N344" s="161">
        <f t="shared" ref="N344:N349" si="179">SUM(O344:U344)</f>
        <v>0</v>
      </c>
      <c r="O344" s="289"/>
      <c r="P344" s="289"/>
      <c r="Q344" s="289"/>
      <c r="R344" s="289"/>
      <c r="S344" s="289"/>
      <c r="T344" s="289"/>
      <c r="U344" s="289"/>
      <c r="V344" s="163">
        <f t="shared" ref="V344:V349" si="180">SUM(X344:AA344)</f>
        <v>0</v>
      </c>
      <c r="W344" s="164" t="str">
        <f t="shared" ref="W344:W349" si="181">IF(ISERROR(V344/G344),"",V344/G344)</f>
        <v/>
      </c>
      <c r="X344" s="163"/>
      <c r="Y344" s="163"/>
      <c r="Z344" s="163"/>
      <c r="AA344" s="163"/>
    </row>
    <row r="345" spans="1:27" ht="20.100000000000001" customHeight="1">
      <c r="A345" s="165">
        <v>200038</v>
      </c>
      <c r="B345" s="166" t="s">
        <v>187</v>
      </c>
      <c r="C345" s="157" t="s">
        <v>186</v>
      </c>
      <c r="D345" s="139">
        <v>5.03</v>
      </c>
      <c r="E345" s="139"/>
      <c r="F345" s="158"/>
      <c r="G345" s="159"/>
      <c r="H345" s="296">
        <f t="shared" si="177"/>
        <v>0</v>
      </c>
      <c r="I345" s="160"/>
      <c r="J345" s="161" t="str">
        <f t="array" ref="J345">IF(ISERROR(G345/I345),"",G345/I345)</f>
        <v/>
      </c>
      <c r="K345" s="162">
        <f t="array" ref="K345">IF(ISERROR(G345/L345),"",G345/L345)</f>
        <v>0</v>
      </c>
      <c r="L345" s="160">
        <v>19</v>
      </c>
      <c r="M345" s="140">
        <f t="shared" si="178"/>
        <v>0</v>
      </c>
      <c r="N345" s="161">
        <f t="shared" si="179"/>
        <v>0</v>
      </c>
      <c r="O345" s="289"/>
      <c r="P345" s="289"/>
      <c r="Q345" s="289"/>
      <c r="R345" s="289"/>
      <c r="S345" s="289"/>
      <c r="T345" s="289"/>
      <c r="U345" s="289"/>
      <c r="V345" s="163">
        <f t="shared" si="180"/>
        <v>0</v>
      </c>
      <c r="W345" s="164" t="str">
        <f t="shared" si="181"/>
        <v/>
      </c>
      <c r="X345" s="163"/>
      <c r="Y345" s="163"/>
      <c r="Z345" s="163"/>
      <c r="AA345" s="163"/>
    </row>
    <row r="346" spans="1:27" ht="20.100000000000001" customHeight="1">
      <c r="A346" s="168">
        <v>200039</v>
      </c>
      <c r="B346" s="166" t="s">
        <v>187</v>
      </c>
      <c r="C346" s="157" t="s">
        <v>188</v>
      </c>
      <c r="D346" s="139">
        <v>5.03</v>
      </c>
      <c r="E346" s="139"/>
      <c r="F346" s="158"/>
      <c r="G346" s="159"/>
      <c r="H346" s="296">
        <f t="shared" si="177"/>
        <v>0</v>
      </c>
      <c r="I346" s="160"/>
      <c r="J346" s="161" t="str">
        <f t="array" ref="J346">IF(ISERROR(G346/I346),"",G346/I346)</f>
        <v/>
      </c>
      <c r="K346" s="162">
        <f t="array" ref="K346">IF(ISERROR(G346/L346),"",G346/L346)</f>
        <v>0</v>
      </c>
      <c r="L346" s="160">
        <v>19</v>
      </c>
      <c r="M346" s="140">
        <f t="shared" si="178"/>
        <v>0</v>
      </c>
      <c r="N346" s="161">
        <f t="shared" si="179"/>
        <v>0</v>
      </c>
      <c r="O346" s="289"/>
      <c r="P346" s="289"/>
      <c r="Q346" s="289"/>
      <c r="R346" s="289"/>
      <c r="S346" s="289"/>
      <c r="T346" s="289"/>
      <c r="U346" s="289"/>
      <c r="V346" s="163">
        <f t="shared" si="180"/>
        <v>0</v>
      </c>
      <c r="W346" s="164" t="str">
        <f t="shared" si="181"/>
        <v/>
      </c>
      <c r="X346" s="163"/>
      <c r="Y346" s="163"/>
      <c r="Z346" s="163"/>
      <c r="AA346" s="163"/>
    </row>
    <row r="347" spans="1:27" ht="20.100000000000001" customHeight="1">
      <c r="A347" s="165">
        <v>200045</v>
      </c>
      <c r="B347" s="166" t="s">
        <v>189</v>
      </c>
      <c r="C347" s="157" t="s">
        <v>186</v>
      </c>
      <c r="D347" s="139">
        <v>5.03</v>
      </c>
      <c r="E347" s="139"/>
      <c r="F347" s="158"/>
      <c r="G347" s="159"/>
      <c r="H347" s="296">
        <f t="shared" si="177"/>
        <v>0</v>
      </c>
      <c r="I347" s="160"/>
      <c r="J347" s="161" t="str">
        <f t="array" ref="J347">IF(ISERROR(G347/I347),"",G347/I347)</f>
        <v/>
      </c>
      <c r="K347" s="162">
        <f t="array" ref="K347">IF(ISERROR(G347/L347),"",G347/L347)</f>
        <v>0</v>
      </c>
      <c r="L347" s="160">
        <v>19</v>
      </c>
      <c r="M347" s="140">
        <f t="shared" si="178"/>
        <v>0</v>
      </c>
      <c r="N347" s="161">
        <f t="shared" si="179"/>
        <v>0</v>
      </c>
      <c r="O347" s="289"/>
      <c r="P347" s="289"/>
      <c r="Q347" s="289"/>
      <c r="R347" s="289"/>
      <c r="S347" s="289"/>
      <c r="T347" s="289"/>
      <c r="U347" s="289"/>
      <c r="V347" s="163">
        <f t="shared" si="180"/>
        <v>0</v>
      </c>
      <c r="W347" s="164" t="str">
        <f t="shared" si="181"/>
        <v/>
      </c>
      <c r="X347" s="163"/>
      <c r="Y347" s="163"/>
      <c r="Z347" s="163"/>
      <c r="AA347" s="163"/>
    </row>
    <row r="348" spans="1:27" ht="20.100000000000001" customHeight="1">
      <c r="A348" s="165">
        <v>200050</v>
      </c>
      <c r="B348" s="166" t="s">
        <v>189</v>
      </c>
      <c r="C348" s="157" t="s">
        <v>190</v>
      </c>
      <c r="D348" s="139">
        <v>5.03</v>
      </c>
      <c r="E348" s="139"/>
      <c r="F348" s="158"/>
      <c r="G348" s="159"/>
      <c r="H348" s="296">
        <f t="shared" si="177"/>
        <v>0</v>
      </c>
      <c r="I348" s="160"/>
      <c r="J348" s="161" t="str">
        <f t="array" ref="J348">IF(ISERROR(G348/I348),"",G348/I348)</f>
        <v/>
      </c>
      <c r="K348" s="162">
        <f t="array" ref="K348">IF(ISERROR(G348/L348),"",G348/L348)</f>
        <v>0</v>
      </c>
      <c r="L348" s="160">
        <v>20</v>
      </c>
      <c r="M348" s="140">
        <f t="shared" si="178"/>
        <v>0</v>
      </c>
      <c r="N348" s="161">
        <f t="shared" si="179"/>
        <v>0</v>
      </c>
      <c r="O348" s="289"/>
      <c r="P348" s="289"/>
      <c r="Q348" s="289"/>
      <c r="R348" s="289"/>
      <c r="S348" s="289"/>
      <c r="T348" s="289"/>
      <c r="U348" s="289"/>
      <c r="V348" s="163">
        <f t="shared" si="180"/>
        <v>0</v>
      </c>
      <c r="W348" s="164" t="str">
        <f t="shared" si="181"/>
        <v/>
      </c>
      <c r="X348" s="163"/>
      <c r="Y348" s="163"/>
      <c r="Z348" s="163"/>
      <c r="AA348" s="163"/>
    </row>
    <row r="349" spans="1:27" ht="20.100000000000001" customHeight="1">
      <c r="A349" s="165">
        <v>200076</v>
      </c>
      <c r="B349" s="166" t="s">
        <v>191</v>
      </c>
      <c r="C349" s="157" t="s">
        <v>186</v>
      </c>
      <c r="D349" s="139">
        <v>5.04</v>
      </c>
      <c r="E349" s="139"/>
      <c r="F349" s="197"/>
      <c r="G349" s="170"/>
      <c r="H349" s="296">
        <f t="shared" si="177"/>
        <v>0</v>
      </c>
      <c r="I349" s="171"/>
      <c r="J349" s="161" t="str">
        <f t="array" ref="J349">IF(ISERROR(G349/I349),"",G349/I349)</f>
        <v/>
      </c>
      <c r="K349" s="162">
        <f t="array" ref="K349">IF(ISERROR(G349/L349),"",G349/L349)</f>
        <v>0</v>
      </c>
      <c r="L349" s="160">
        <v>19</v>
      </c>
      <c r="M349" s="140">
        <f t="shared" si="178"/>
        <v>0</v>
      </c>
      <c r="N349" s="161">
        <f t="shared" si="179"/>
        <v>0</v>
      </c>
      <c r="O349" s="289"/>
      <c r="P349" s="289"/>
      <c r="Q349" s="289"/>
      <c r="R349" s="289"/>
      <c r="S349" s="289"/>
      <c r="T349" s="289"/>
      <c r="U349" s="289"/>
      <c r="V349" s="163">
        <f t="shared" si="180"/>
        <v>0</v>
      </c>
      <c r="W349" s="164" t="str">
        <f t="shared" si="181"/>
        <v/>
      </c>
      <c r="X349" s="163"/>
      <c r="Y349" s="163"/>
      <c r="Z349" s="163"/>
      <c r="AA349" s="163"/>
    </row>
    <row r="350" spans="1:27" ht="20.100000000000001" customHeight="1">
      <c r="A350" s="172">
        <v>200898</v>
      </c>
      <c r="B350" s="166" t="s">
        <v>192</v>
      </c>
      <c r="C350" s="157" t="s">
        <v>193</v>
      </c>
      <c r="D350" s="139">
        <v>5.03</v>
      </c>
      <c r="E350" s="139"/>
      <c r="F350" s="158"/>
      <c r="G350" s="159"/>
      <c r="H350" s="296">
        <f t="shared" si="177"/>
        <v>0</v>
      </c>
      <c r="I350" s="160"/>
      <c r="J350" s="161"/>
      <c r="K350" s="162">
        <f t="array" ref="K350">IF(ISERROR(G350/L350),"",G350/L350)</f>
        <v>0</v>
      </c>
      <c r="L350" s="160">
        <v>3</v>
      </c>
      <c r="M350" s="140">
        <f t="shared" si="178"/>
        <v>0</v>
      </c>
      <c r="N350" s="161"/>
      <c r="O350" s="289"/>
      <c r="P350" s="289"/>
      <c r="Q350" s="289"/>
      <c r="R350" s="289"/>
      <c r="S350" s="289"/>
      <c r="T350" s="289"/>
      <c r="U350" s="289"/>
      <c r="V350" s="163"/>
      <c r="W350" s="164"/>
      <c r="X350" s="163"/>
      <c r="Y350" s="163"/>
      <c r="Z350" s="163"/>
      <c r="AA350" s="163"/>
    </row>
    <row r="351" spans="1:27" ht="20.100000000000001" customHeight="1">
      <c r="A351" s="172">
        <v>200899</v>
      </c>
      <c r="B351" s="166" t="s">
        <v>192</v>
      </c>
      <c r="C351" s="157" t="s">
        <v>194</v>
      </c>
      <c r="D351" s="139">
        <v>5.03</v>
      </c>
      <c r="E351" s="139"/>
      <c r="F351" s="158"/>
      <c r="G351" s="159"/>
      <c r="H351" s="296">
        <f t="shared" si="177"/>
        <v>0</v>
      </c>
      <c r="I351" s="160"/>
      <c r="J351" s="161"/>
      <c r="K351" s="162">
        <f t="array" ref="K351">IF(ISERROR(G351/L351),"",G351/L351)</f>
        <v>0</v>
      </c>
      <c r="L351" s="160">
        <v>3</v>
      </c>
      <c r="M351" s="140">
        <f t="shared" si="178"/>
        <v>0</v>
      </c>
      <c r="N351" s="161"/>
      <c r="O351" s="289"/>
      <c r="P351" s="289"/>
      <c r="Q351" s="289"/>
      <c r="R351" s="289"/>
      <c r="S351" s="289"/>
      <c r="T351" s="289"/>
      <c r="U351" s="289"/>
      <c r="V351" s="163"/>
      <c r="W351" s="164"/>
      <c r="X351" s="163"/>
      <c r="Y351" s="163"/>
      <c r="Z351" s="163"/>
      <c r="AA351" s="163"/>
    </row>
    <row r="352" spans="1:27" ht="20.100000000000001" customHeight="1">
      <c r="A352" s="165">
        <v>200085</v>
      </c>
      <c r="B352" s="166" t="s">
        <v>195</v>
      </c>
      <c r="C352" s="157" t="s">
        <v>196</v>
      </c>
      <c r="D352" s="139">
        <v>5.04</v>
      </c>
      <c r="E352" s="139"/>
      <c r="F352" s="157"/>
      <c r="G352" s="159"/>
      <c r="H352" s="296">
        <f t="shared" si="177"/>
        <v>0</v>
      </c>
      <c r="I352" s="296"/>
      <c r="J352" s="161" t="str">
        <f t="array" ref="J352">IF(ISERROR(G352/I352),"",G352/I352)</f>
        <v/>
      </c>
      <c r="K352" s="162">
        <f t="array" ref="K352">IF(ISERROR(G352/L352),"",G352/L352)</f>
        <v>0</v>
      </c>
      <c r="L352" s="160">
        <v>17</v>
      </c>
      <c r="M352" s="140">
        <f t="shared" si="178"/>
        <v>0</v>
      </c>
      <c r="N352" s="161">
        <f>SUM(O352:U352)</f>
        <v>0</v>
      </c>
      <c r="O352" s="289"/>
      <c r="P352" s="289"/>
      <c r="Q352" s="289"/>
      <c r="R352" s="289"/>
      <c r="S352" s="289"/>
      <c r="T352" s="289"/>
      <c r="U352" s="289"/>
      <c r="V352" s="163">
        <f>SUM(X352:AA352)</f>
        <v>0</v>
      </c>
      <c r="W352" s="164" t="str">
        <f>IF(ISERROR(V352/G352),"",V352/G352)</f>
        <v/>
      </c>
      <c r="X352" s="163"/>
      <c r="Y352" s="163"/>
      <c r="Z352" s="163"/>
      <c r="AA352" s="163"/>
    </row>
    <row r="353" spans="1:27" ht="20.100000000000001" customHeight="1">
      <c r="A353" s="165">
        <v>200087</v>
      </c>
      <c r="B353" s="166" t="s">
        <v>195</v>
      </c>
      <c r="C353" s="157" t="s">
        <v>197</v>
      </c>
      <c r="D353" s="139">
        <v>5.04</v>
      </c>
      <c r="E353" s="139"/>
      <c r="F353" s="157"/>
      <c r="G353" s="159"/>
      <c r="H353" s="296">
        <f t="shared" si="177"/>
        <v>0</v>
      </c>
      <c r="I353" s="296"/>
      <c r="J353" s="161" t="str">
        <f t="array" ref="J353">IF(ISERROR(G353/I353),"",G353/I353)</f>
        <v/>
      </c>
      <c r="K353" s="162">
        <f t="array" ref="K353">IF(ISERROR(G353/L353),"",G353/L353)</f>
        <v>0</v>
      </c>
      <c r="L353" s="160">
        <v>17</v>
      </c>
      <c r="M353" s="140">
        <f t="shared" si="178"/>
        <v>0</v>
      </c>
      <c r="N353" s="161">
        <f>SUM(O353:U353)</f>
        <v>0</v>
      </c>
      <c r="O353" s="289"/>
      <c r="P353" s="289"/>
      <c r="Q353" s="289"/>
      <c r="R353" s="289"/>
      <c r="S353" s="289"/>
      <c r="T353" s="289"/>
      <c r="U353" s="289"/>
      <c r="V353" s="163">
        <f>SUM(X353:AA353)</f>
        <v>0</v>
      </c>
      <c r="W353" s="164" t="str">
        <f>IF(ISERROR(V353/G353),"",V353/G353)</f>
        <v/>
      </c>
      <c r="X353" s="163"/>
      <c r="Y353" s="163"/>
      <c r="Z353" s="163"/>
      <c r="AA353" s="163"/>
    </row>
    <row r="354" spans="1:27" ht="20.100000000000001" customHeight="1">
      <c r="A354" s="165">
        <v>200171</v>
      </c>
      <c r="B354" s="166" t="s">
        <v>203</v>
      </c>
      <c r="C354" s="157" t="s">
        <v>196</v>
      </c>
      <c r="D354" s="139">
        <v>5.0599999999999996</v>
      </c>
      <c r="E354" s="139"/>
      <c r="F354" s="158"/>
      <c r="G354" s="159"/>
      <c r="H354" s="296">
        <f t="shared" si="177"/>
        <v>0</v>
      </c>
      <c r="I354" s="160"/>
      <c r="J354" s="161" t="str">
        <f t="array" ref="J354">IF(ISERROR(G354/I354),"",G354/I354)</f>
        <v/>
      </c>
      <c r="K354" s="162">
        <f t="array" ref="K354">IF(ISERROR(G354/L354),"",G354/L354)</f>
        <v>0</v>
      </c>
      <c r="L354" s="160">
        <v>19</v>
      </c>
      <c r="M354" s="140">
        <f t="shared" si="178"/>
        <v>0</v>
      </c>
      <c r="N354" s="161">
        <f t="shared" ref="N354:N356" si="182">SUM(O354:U354)</f>
        <v>0</v>
      </c>
      <c r="O354" s="289"/>
      <c r="P354" s="289"/>
      <c r="Q354" s="289"/>
      <c r="R354" s="289"/>
      <c r="S354" s="289"/>
      <c r="T354" s="289"/>
      <c r="U354" s="289"/>
      <c r="V354" s="163">
        <f t="shared" ref="V354:V356" si="183">SUM(X354:AA354)</f>
        <v>0</v>
      </c>
      <c r="W354" s="164" t="str">
        <f t="shared" ref="W354:W356" si="184">IF(ISERROR(V354/G354),"",V354/G354)</f>
        <v/>
      </c>
      <c r="X354" s="163"/>
      <c r="Y354" s="163"/>
      <c r="Z354" s="163"/>
      <c r="AA354" s="163"/>
    </row>
    <row r="355" spans="1:27" ht="20.100000000000001" customHeight="1">
      <c r="A355" s="165">
        <v>200009</v>
      </c>
      <c r="B355" s="166" t="s">
        <v>204</v>
      </c>
      <c r="C355" s="157" t="s">
        <v>196</v>
      </c>
      <c r="D355" s="139">
        <v>5.09</v>
      </c>
      <c r="E355" s="139"/>
      <c r="F355" s="158"/>
      <c r="G355" s="159"/>
      <c r="H355" s="296">
        <f t="shared" si="177"/>
        <v>0</v>
      </c>
      <c r="I355" s="160"/>
      <c r="J355" s="161" t="str">
        <f t="array" ref="J355">IF(ISERROR(G355/I355),"",G355/I355)</f>
        <v/>
      </c>
      <c r="K355" s="162">
        <f t="array" ref="K355">IF(ISERROR(G355/L355),"",G355/L355)</f>
        <v>0</v>
      </c>
      <c r="L355" s="160">
        <v>23</v>
      </c>
      <c r="M355" s="140">
        <f t="shared" si="178"/>
        <v>0</v>
      </c>
      <c r="N355" s="161">
        <f t="shared" si="182"/>
        <v>0</v>
      </c>
      <c r="O355" s="289"/>
      <c r="P355" s="289"/>
      <c r="Q355" s="289"/>
      <c r="R355" s="289"/>
      <c r="S355" s="289"/>
      <c r="T355" s="289"/>
      <c r="U355" s="289"/>
      <c r="V355" s="163">
        <f t="shared" si="183"/>
        <v>0</v>
      </c>
      <c r="W355" s="164" t="str">
        <f t="shared" si="184"/>
        <v/>
      </c>
      <c r="X355" s="163"/>
      <c r="Y355" s="163"/>
      <c r="Z355" s="163"/>
      <c r="AA355" s="163"/>
    </row>
    <row r="356" spans="1:27" ht="20.100000000000001" customHeight="1">
      <c r="A356" s="165">
        <v>200010</v>
      </c>
      <c r="B356" s="166" t="s">
        <v>204</v>
      </c>
      <c r="C356" s="157" t="s">
        <v>197</v>
      </c>
      <c r="D356" s="139">
        <v>5.09</v>
      </c>
      <c r="E356" s="139"/>
      <c r="F356" s="158"/>
      <c r="G356" s="159"/>
      <c r="H356" s="296">
        <f t="shared" si="177"/>
        <v>0</v>
      </c>
      <c r="I356" s="160"/>
      <c r="J356" s="161" t="str">
        <f t="array" ref="J356">IF(ISERROR(G356/I356),"",G356/I356)</f>
        <v/>
      </c>
      <c r="K356" s="162">
        <f t="array" ref="K356">IF(ISERROR(G356/L356),"",G356/L356)</f>
        <v>0</v>
      </c>
      <c r="L356" s="160">
        <v>23</v>
      </c>
      <c r="M356" s="140">
        <f t="shared" si="178"/>
        <v>0</v>
      </c>
      <c r="N356" s="161">
        <f t="shared" si="182"/>
        <v>0</v>
      </c>
      <c r="O356" s="289"/>
      <c r="P356" s="289"/>
      <c r="Q356" s="289"/>
      <c r="R356" s="289"/>
      <c r="S356" s="289"/>
      <c r="T356" s="289"/>
      <c r="U356" s="289"/>
      <c r="V356" s="163">
        <f t="shared" si="183"/>
        <v>0</v>
      </c>
      <c r="W356" s="164" t="str">
        <f t="shared" si="184"/>
        <v/>
      </c>
      <c r="X356" s="163"/>
      <c r="Y356" s="163"/>
      <c r="Z356" s="163"/>
      <c r="AA356" s="163"/>
    </row>
    <row r="357" spans="1:27" ht="20.100000000000001" customHeight="1">
      <c r="A357" s="165">
        <v>200342</v>
      </c>
      <c r="B357" s="175" t="s">
        <v>205</v>
      </c>
      <c r="C357" s="287" t="s">
        <v>197</v>
      </c>
      <c r="D357" s="139">
        <v>4.8</v>
      </c>
      <c r="E357" s="139"/>
      <c r="F357" s="158"/>
      <c r="G357" s="159"/>
      <c r="H357" s="296">
        <f t="shared" si="177"/>
        <v>0</v>
      </c>
      <c r="I357" s="160"/>
      <c r="J357" s="161"/>
      <c r="K357" s="162">
        <f t="array" ref="K357">IF(ISERROR(G357/L357),"",G357/L357)</f>
        <v>0</v>
      </c>
      <c r="L357" s="160">
        <v>4</v>
      </c>
      <c r="M357" s="140">
        <f t="shared" si="178"/>
        <v>0</v>
      </c>
      <c r="N357" s="161"/>
      <c r="O357" s="289"/>
      <c r="P357" s="289"/>
      <c r="Q357" s="289"/>
      <c r="R357" s="289"/>
      <c r="S357" s="289"/>
      <c r="T357" s="289"/>
      <c r="U357" s="289"/>
      <c r="V357" s="163"/>
      <c r="W357" s="164"/>
      <c r="X357" s="163"/>
      <c r="Y357" s="163"/>
      <c r="Z357" s="163"/>
      <c r="AA357" s="163"/>
    </row>
    <row r="358" spans="1:27" ht="20.100000000000001" customHeight="1">
      <c r="A358" s="165">
        <v>200341</v>
      </c>
      <c r="B358" s="175" t="s">
        <v>205</v>
      </c>
      <c r="C358" s="287" t="s">
        <v>194</v>
      </c>
      <c r="D358" s="139">
        <v>4.8</v>
      </c>
      <c r="E358" s="139"/>
      <c r="F358" s="158"/>
      <c r="G358" s="159"/>
      <c r="H358" s="296">
        <f t="shared" si="177"/>
        <v>0</v>
      </c>
      <c r="I358" s="160"/>
      <c r="J358" s="161"/>
      <c r="K358" s="162">
        <f t="array" ref="K358">IF(ISERROR(G358/L358),"",G358/L358)</f>
        <v>0</v>
      </c>
      <c r="L358" s="160">
        <v>4</v>
      </c>
      <c r="M358" s="140">
        <f t="shared" si="178"/>
        <v>0</v>
      </c>
      <c r="N358" s="161"/>
      <c r="O358" s="289"/>
      <c r="P358" s="289"/>
      <c r="Q358" s="289"/>
      <c r="R358" s="289"/>
      <c r="S358" s="289"/>
      <c r="T358" s="289"/>
      <c r="U358" s="289"/>
      <c r="V358" s="163"/>
      <c r="W358" s="164"/>
      <c r="X358" s="163"/>
      <c r="Y358" s="163"/>
      <c r="Z358" s="163"/>
      <c r="AA358" s="163"/>
    </row>
    <row r="359" spans="1:27" ht="20.100000000000001" customHeight="1">
      <c r="A359" s="165">
        <v>200343</v>
      </c>
      <c r="B359" s="175" t="s">
        <v>205</v>
      </c>
      <c r="C359" s="287" t="s">
        <v>186</v>
      </c>
      <c r="D359" s="139">
        <v>4.8</v>
      </c>
      <c r="E359" s="139"/>
      <c r="F359" s="158"/>
      <c r="G359" s="159"/>
      <c r="H359" s="296">
        <f t="shared" si="177"/>
        <v>0</v>
      </c>
      <c r="I359" s="160"/>
      <c r="J359" s="161"/>
      <c r="K359" s="162">
        <f t="array" ref="K359">IF(ISERROR(G359/L359),"",G359/L359)</f>
        <v>0</v>
      </c>
      <c r="L359" s="160">
        <v>4</v>
      </c>
      <c r="M359" s="140">
        <f t="shared" si="178"/>
        <v>0</v>
      </c>
      <c r="N359" s="161"/>
      <c r="O359" s="289"/>
      <c r="P359" s="289"/>
      <c r="Q359" s="289"/>
      <c r="R359" s="289"/>
      <c r="S359" s="289"/>
      <c r="T359" s="289"/>
      <c r="U359" s="289"/>
      <c r="V359" s="163"/>
      <c r="W359" s="164"/>
      <c r="X359" s="163"/>
      <c r="Y359" s="163"/>
      <c r="Z359" s="163"/>
      <c r="AA359" s="163"/>
    </row>
    <row r="360" spans="1:27" ht="20.100000000000001" customHeight="1">
      <c r="A360" s="165">
        <v>200344</v>
      </c>
      <c r="B360" s="175" t="s">
        <v>205</v>
      </c>
      <c r="C360" s="287" t="s">
        <v>206</v>
      </c>
      <c r="D360" s="139">
        <v>4.8</v>
      </c>
      <c r="E360" s="139"/>
      <c r="F360" s="158"/>
      <c r="G360" s="159"/>
      <c r="H360" s="296">
        <f t="shared" si="177"/>
        <v>0</v>
      </c>
      <c r="I360" s="160"/>
      <c r="J360" s="161"/>
      <c r="K360" s="162">
        <f t="array" ref="K360">IF(ISERROR(G360/L360),"",G360/L360)</f>
        <v>0</v>
      </c>
      <c r="L360" s="160">
        <v>4</v>
      </c>
      <c r="M360" s="140">
        <f t="shared" si="178"/>
        <v>0</v>
      </c>
      <c r="N360" s="161"/>
      <c r="O360" s="289"/>
      <c r="P360" s="289"/>
      <c r="Q360" s="289"/>
      <c r="R360" s="289"/>
      <c r="S360" s="289"/>
      <c r="T360" s="289"/>
      <c r="U360" s="289"/>
      <c r="V360" s="163"/>
      <c r="W360" s="164"/>
      <c r="X360" s="163"/>
      <c r="Y360" s="163"/>
      <c r="Z360" s="163"/>
      <c r="AA360" s="163"/>
    </row>
    <row r="361" spans="1:27" ht="20.100000000000001" customHeight="1">
      <c r="A361" s="157">
        <v>200105</v>
      </c>
      <c r="B361" s="175" t="s">
        <v>207</v>
      </c>
      <c r="C361" s="157" t="s">
        <v>197</v>
      </c>
      <c r="D361" s="139">
        <v>4.99</v>
      </c>
      <c r="E361" s="139"/>
      <c r="F361" s="158"/>
      <c r="G361" s="159"/>
      <c r="H361" s="296">
        <f t="shared" si="177"/>
        <v>0</v>
      </c>
      <c r="I361" s="160"/>
      <c r="J361" s="161" t="str">
        <f t="array" ref="J361">IF(ISERROR(G361/I361),"",G361/I361)</f>
        <v/>
      </c>
      <c r="K361" s="162">
        <f t="array" ref="K361">IF(ISERROR(G361/L361),"",G361/L361)</f>
        <v>0</v>
      </c>
      <c r="L361" s="160">
        <v>23.5</v>
      </c>
      <c r="M361" s="140">
        <f t="shared" si="178"/>
        <v>0</v>
      </c>
      <c r="N361" s="161">
        <f t="shared" ref="N361:N362" si="185">SUM(O361:U361)</f>
        <v>0</v>
      </c>
      <c r="O361" s="289"/>
      <c r="P361" s="289"/>
      <c r="Q361" s="289"/>
      <c r="R361" s="289"/>
      <c r="S361" s="289"/>
      <c r="T361" s="289"/>
      <c r="U361" s="289"/>
      <c r="V361" s="163">
        <f t="shared" ref="V361:V362" si="186">SUM(X361:AA361)</f>
        <v>0</v>
      </c>
      <c r="W361" s="164" t="str">
        <f t="shared" ref="W361:W362" si="187">IF(ISERROR(V361/G361),"",V361/G361)</f>
        <v/>
      </c>
      <c r="X361" s="163"/>
      <c r="Y361" s="163"/>
      <c r="Z361" s="163"/>
      <c r="AA361" s="163"/>
    </row>
    <row r="362" spans="1:27" ht="20.100000000000001" customHeight="1">
      <c r="A362" s="157">
        <v>200106</v>
      </c>
      <c r="B362" s="175" t="s">
        <v>207</v>
      </c>
      <c r="C362" s="157" t="s">
        <v>196</v>
      </c>
      <c r="D362" s="139">
        <v>4.99</v>
      </c>
      <c r="E362" s="139"/>
      <c r="F362" s="176"/>
      <c r="G362" s="159"/>
      <c r="H362" s="296">
        <f t="shared" si="177"/>
        <v>0</v>
      </c>
      <c r="I362" s="160"/>
      <c r="J362" s="161" t="str">
        <f t="array" ref="J362">IF(ISERROR(G362/I362),"",G362/I362)</f>
        <v/>
      </c>
      <c r="K362" s="162">
        <f t="array" ref="K362">IF(ISERROR(G362/L362),"",G362/L362)</f>
        <v>0</v>
      </c>
      <c r="L362" s="160">
        <v>23.5</v>
      </c>
      <c r="M362" s="140">
        <f t="shared" si="178"/>
        <v>0</v>
      </c>
      <c r="N362" s="161">
        <f t="shared" si="185"/>
        <v>0</v>
      </c>
      <c r="O362" s="289"/>
      <c r="P362" s="289"/>
      <c r="Q362" s="289"/>
      <c r="R362" s="289"/>
      <c r="S362" s="289"/>
      <c r="T362" s="289"/>
      <c r="U362" s="289"/>
      <c r="V362" s="163">
        <f t="shared" si="186"/>
        <v>0</v>
      </c>
      <c r="W362" s="164" t="str">
        <f t="shared" si="187"/>
        <v/>
      </c>
      <c r="X362" s="163"/>
      <c r="Y362" s="163"/>
      <c r="Z362" s="163"/>
      <c r="AA362" s="163"/>
    </row>
    <row r="363" spans="1:27" ht="20.100000000000001" customHeight="1">
      <c r="A363" s="465" t="s">
        <v>208</v>
      </c>
      <c r="B363" s="466"/>
      <c r="C363" s="294" t="s">
        <v>209</v>
      </c>
      <c r="D363" s="177"/>
      <c r="E363" s="177"/>
      <c r="F363" s="178"/>
      <c r="G363" s="179">
        <f>SUM(G344:G362)</f>
        <v>0</v>
      </c>
      <c r="H363" s="180">
        <f>SUM(H344:H362)</f>
        <v>0</v>
      </c>
      <c r="I363" s="180">
        <f>SUM(I344:I362)</f>
        <v>0</v>
      </c>
      <c r="J363" s="161" t="str">
        <f t="array" ref="J363">IF(ISERROR(G363/I363),"",G363/I363)</f>
        <v/>
      </c>
      <c r="K363" s="180">
        <f>SUM(K344:K362)</f>
        <v>0</v>
      </c>
      <c r="L363" s="181"/>
      <c r="M363" s="185">
        <f t="shared" ref="M363:AA363" si="188">SUM(M344:M362)</f>
        <v>0</v>
      </c>
      <c r="N363" s="180">
        <f t="shared" si="188"/>
        <v>0</v>
      </c>
      <c r="O363" s="182">
        <f t="shared" si="188"/>
        <v>0</v>
      </c>
      <c r="P363" s="182">
        <f t="shared" si="188"/>
        <v>0</v>
      </c>
      <c r="Q363" s="182">
        <f t="shared" si="188"/>
        <v>0</v>
      </c>
      <c r="R363" s="182">
        <f t="shared" si="188"/>
        <v>0</v>
      </c>
      <c r="S363" s="182">
        <f t="shared" si="188"/>
        <v>0</v>
      </c>
      <c r="T363" s="182">
        <f t="shared" si="188"/>
        <v>0</v>
      </c>
      <c r="U363" s="182">
        <f t="shared" si="188"/>
        <v>0</v>
      </c>
      <c r="V363" s="183">
        <f t="shared" si="188"/>
        <v>0</v>
      </c>
      <c r="W363" s="164">
        <f t="shared" si="188"/>
        <v>0</v>
      </c>
      <c r="X363" s="183">
        <f t="shared" si="188"/>
        <v>0</v>
      </c>
      <c r="Y363" s="183">
        <f t="shared" si="188"/>
        <v>0</v>
      </c>
      <c r="Z363" s="183">
        <f t="shared" si="188"/>
        <v>0</v>
      </c>
      <c r="AA363" s="183">
        <f t="shared" si="188"/>
        <v>0</v>
      </c>
    </row>
    <row r="364" spans="1:27" ht="20.100000000000001" customHeight="1">
      <c r="A364" s="184">
        <v>200011</v>
      </c>
      <c r="B364" s="288" t="s">
        <v>213</v>
      </c>
      <c r="C364" s="157" t="s">
        <v>206</v>
      </c>
      <c r="D364" s="139">
        <v>5.03</v>
      </c>
      <c r="E364" s="139"/>
      <c r="F364" s="158"/>
      <c r="G364" s="159"/>
      <c r="H364" s="296">
        <f t="shared" ref="H364:H371" si="189">D364*G364</f>
        <v>0</v>
      </c>
      <c r="I364" s="160"/>
      <c r="J364" s="161" t="str">
        <f t="array" ref="J364">IF(ISERROR(G364/I364),"",G364/I364)</f>
        <v/>
      </c>
      <c r="K364" s="162">
        <f t="array" ref="K364">IF(ISERROR(G364/L364),"",G364/L364)</f>
        <v>0</v>
      </c>
      <c r="L364" s="160">
        <v>52</v>
      </c>
      <c r="M364" s="140">
        <f t="shared" ref="M364:M371" si="190">IF(ISERROR(I364-K364),"",I364-K364)</f>
        <v>0</v>
      </c>
      <c r="N364" s="161">
        <f t="shared" ref="N364:N368" si="191">SUM(O364:U364)</f>
        <v>0</v>
      </c>
      <c r="O364" s="291"/>
      <c r="P364" s="291"/>
      <c r="Q364" s="291"/>
      <c r="R364" s="291"/>
      <c r="S364" s="291"/>
      <c r="T364" s="291"/>
      <c r="U364" s="291"/>
      <c r="V364" s="163">
        <f t="shared" ref="V364:V368" si="192">SUM(X364:AA364)</f>
        <v>0</v>
      </c>
      <c r="W364" s="164" t="str">
        <f t="shared" ref="W364:W368" si="193">IF(ISERROR(V364/G364),"",V364/G364)</f>
        <v/>
      </c>
      <c r="X364" s="163"/>
      <c r="Y364" s="163"/>
      <c r="Z364" s="163"/>
      <c r="AA364" s="163"/>
    </row>
    <row r="365" spans="1:27" ht="20.100000000000001" customHeight="1">
      <c r="A365" s="184">
        <v>201402</v>
      </c>
      <c r="B365" s="317" t="s">
        <v>465</v>
      </c>
      <c r="C365" s="232" t="s">
        <v>466</v>
      </c>
      <c r="D365" s="139">
        <v>5.03</v>
      </c>
      <c r="E365" s="139"/>
      <c r="F365" s="158"/>
      <c r="G365" s="159"/>
      <c r="H365" s="320">
        <f t="shared" si="189"/>
        <v>0</v>
      </c>
      <c r="I365" s="160"/>
      <c r="J365" s="161"/>
      <c r="K365" s="162">
        <f t="array" ref="K365">IF(ISERROR(G365/L365),"",G365/L365)</f>
        <v>0</v>
      </c>
      <c r="L365" s="160">
        <v>52</v>
      </c>
      <c r="M365" s="140"/>
      <c r="N365" s="161"/>
      <c r="O365" s="319"/>
      <c r="P365" s="319"/>
      <c r="Q365" s="319"/>
      <c r="R365" s="319"/>
      <c r="S365" s="319"/>
      <c r="T365" s="319"/>
      <c r="U365" s="319"/>
      <c r="V365" s="163"/>
      <c r="W365" s="164"/>
      <c r="X365" s="163"/>
      <c r="Y365" s="163"/>
      <c r="Z365" s="163"/>
      <c r="AA365" s="163"/>
    </row>
    <row r="366" spans="1:27" ht="20.100000000000001" customHeight="1">
      <c r="A366" s="184">
        <v>200012</v>
      </c>
      <c r="B366" s="288" t="s">
        <v>213</v>
      </c>
      <c r="C366" s="157" t="s">
        <v>193</v>
      </c>
      <c r="D366" s="139">
        <v>5.03</v>
      </c>
      <c r="E366" s="139"/>
      <c r="F366" s="158"/>
      <c r="G366" s="159"/>
      <c r="H366" s="320">
        <f t="shared" si="189"/>
        <v>0</v>
      </c>
      <c r="I366" s="160"/>
      <c r="J366" s="161" t="str">
        <f t="array" ref="J366">IF(ISERROR(G366/I366),"",G366/I366)</f>
        <v/>
      </c>
      <c r="K366" s="162">
        <f t="array" ref="K366">IF(ISERROR(G366/L366),"",G366/L366)</f>
        <v>0</v>
      </c>
      <c r="L366" s="160">
        <v>52</v>
      </c>
      <c r="M366" s="140">
        <f t="shared" si="190"/>
        <v>0</v>
      </c>
      <c r="N366" s="161">
        <f t="shared" si="191"/>
        <v>0</v>
      </c>
      <c r="O366" s="291"/>
      <c r="P366" s="291"/>
      <c r="Q366" s="291"/>
      <c r="R366" s="291"/>
      <c r="S366" s="291"/>
      <c r="T366" s="291"/>
      <c r="U366" s="291"/>
      <c r="V366" s="163">
        <f t="shared" si="192"/>
        <v>0</v>
      </c>
      <c r="W366" s="164" t="str">
        <f t="shared" si="193"/>
        <v/>
      </c>
      <c r="X366" s="163"/>
      <c r="Y366" s="163"/>
      <c r="Z366" s="163"/>
      <c r="AA366" s="163"/>
    </row>
    <row r="367" spans="1:27" ht="20.100000000000001" customHeight="1">
      <c r="A367" s="184">
        <v>200013</v>
      </c>
      <c r="B367" s="288" t="s">
        <v>213</v>
      </c>
      <c r="C367" s="157" t="s">
        <v>210</v>
      </c>
      <c r="D367" s="139">
        <v>5.03</v>
      </c>
      <c r="E367" s="139"/>
      <c r="F367" s="158"/>
      <c r="G367" s="159"/>
      <c r="H367" s="296">
        <f t="shared" si="189"/>
        <v>0</v>
      </c>
      <c r="I367" s="160"/>
      <c r="J367" s="161" t="str">
        <f t="array" ref="J367">IF(ISERROR(G367/I367),"",G367/I367)</f>
        <v/>
      </c>
      <c r="K367" s="162">
        <f t="array" ref="K367">IF(ISERROR(G367/L367),"",G367/L367)</f>
        <v>0</v>
      </c>
      <c r="L367" s="160">
        <v>52</v>
      </c>
      <c r="M367" s="140">
        <f t="shared" si="190"/>
        <v>0</v>
      </c>
      <c r="N367" s="161">
        <f t="shared" si="191"/>
        <v>0</v>
      </c>
      <c r="O367" s="291"/>
      <c r="P367" s="291"/>
      <c r="Q367" s="291"/>
      <c r="R367" s="291"/>
      <c r="S367" s="291"/>
      <c r="T367" s="291"/>
      <c r="U367" s="291"/>
      <c r="V367" s="163">
        <f t="shared" si="192"/>
        <v>0</v>
      </c>
      <c r="W367" s="164" t="str">
        <f t="shared" si="193"/>
        <v/>
      </c>
      <c r="X367" s="163"/>
      <c r="Y367" s="163"/>
      <c r="Z367" s="163"/>
      <c r="AA367" s="163"/>
    </row>
    <row r="368" spans="1:27" ht="20.100000000000001" customHeight="1">
      <c r="A368" s="184">
        <v>200016</v>
      </c>
      <c r="B368" s="288" t="s">
        <v>213</v>
      </c>
      <c r="C368" s="157" t="s">
        <v>214</v>
      </c>
      <c r="D368" s="139">
        <v>5.03</v>
      </c>
      <c r="E368" s="139"/>
      <c r="F368" s="158"/>
      <c r="G368" s="159"/>
      <c r="H368" s="296">
        <f t="shared" si="189"/>
        <v>0</v>
      </c>
      <c r="I368" s="160"/>
      <c r="J368" s="161" t="str">
        <f t="array" ref="J368">IF(ISERROR(G368/I368),"",G368/I368)</f>
        <v/>
      </c>
      <c r="K368" s="162">
        <f t="array" ref="K368">IF(ISERROR(G368/L368),"",G368/L368)</f>
        <v>0</v>
      </c>
      <c r="L368" s="160">
        <v>52</v>
      </c>
      <c r="M368" s="140">
        <f t="shared" si="190"/>
        <v>0</v>
      </c>
      <c r="N368" s="161">
        <f t="shared" si="191"/>
        <v>0</v>
      </c>
      <c r="O368" s="291"/>
      <c r="P368" s="291"/>
      <c r="Q368" s="291"/>
      <c r="R368" s="291"/>
      <c r="S368" s="291"/>
      <c r="T368" s="291"/>
      <c r="U368" s="291"/>
      <c r="V368" s="163">
        <f t="shared" si="192"/>
        <v>0</v>
      </c>
      <c r="W368" s="164" t="str">
        <f t="shared" si="193"/>
        <v/>
      </c>
      <c r="X368" s="163"/>
      <c r="Y368" s="163"/>
      <c r="Z368" s="163"/>
      <c r="AA368" s="163"/>
    </row>
    <row r="369" spans="1:27" ht="20.100000000000001" customHeight="1">
      <c r="A369" s="184">
        <v>201148</v>
      </c>
      <c r="B369" s="288" t="s">
        <v>440</v>
      </c>
      <c r="C369" s="232" t="s">
        <v>441</v>
      </c>
      <c r="D369" s="139"/>
      <c r="E369" s="139"/>
      <c r="F369" s="158"/>
      <c r="G369" s="159"/>
      <c r="H369" s="320">
        <f t="shared" si="189"/>
        <v>0</v>
      </c>
      <c r="I369" s="160"/>
      <c r="J369" s="161"/>
      <c r="K369" s="162">
        <f t="array" ref="K369">IF(ISERROR(G369/L369),"",G369/L369)</f>
        <v>0</v>
      </c>
      <c r="L369" s="160">
        <v>52</v>
      </c>
      <c r="M369" s="140">
        <f t="shared" si="190"/>
        <v>0</v>
      </c>
      <c r="N369" s="161"/>
      <c r="O369" s="291"/>
      <c r="P369" s="291"/>
      <c r="Q369" s="291"/>
      <c r="R369" s="291"/>
      <c r="S369" s="291"/>
      <c r="T369" s="291"/>
      <c r="U369" s="291"/>
      <c r="V369" s="163"/>
      <c r="W369" s="164"/>
      <c r="X369" s="163"/>
      <c r="Y369" s="163"/>
      <c r="Z369" s="163"/>
      <c r="AA369" s="163"/>
    </row>
    <row r="370" spans="1:27" ht="20.100000000000001" customHeight="1">
      <c r="A370" s="184">
        <v>201149</v>
      </c>
      <c r="B370" s="288" t="s">
        <v>440</v>
      </c>
      <c r="C370" s="232" t="s">
        <v>442</v>
      </c>
      <c r="D370" s="139"/>
      <c r="E370" s="139"/>
      <c r="F370" s="158"/>
      <c r="G370" s="159"/>
      <c r="H370" s="320">
        <f t="shared" si="189"/>
        <v>0</v>
      </c>
      <c r="I370" s="160"/>
      <c r="J370" s="161"/>
      <c r="K370" s="162">
        <f t="array" ref="K370">IF(ISERROR(G370/L370),"",G370/L370)</f>
        <v>0</v>
      </c>
      <c r="L370" s="160">
        <v>52</v>
      </c>
      <c r="M370" s="140">
        <f t="shared" si="190"/>
        <v>0</v>
      </c>
      <c r="N370" s="161"/>
      <c r="O370" s="291"/>
      <c r="P370" s="291"/>
      <c r="Q370" s="291"/>
      <c r="R370" s="291"/>
      <c r="S370" s="291"/>
      <c r="T370" s="291"/>
      <c r="U370" s="291"/>
      <c r="V370" s="163"/>
      <c r="W370" s="164"/>
      <c r="X370" s="163"/>
      <c r="Y370" s="163"/>
      <c r="Z370" s="163"/>
      <c r="AA370" s="163"/>
    </row>
    <row r="371" spans="1:27" ht="20.100000000000001" customHeight="1">
      <c r="A371" s="184">
        <v>201150</v>
      </c>
      <c r="B371" s="288" t="s">
        <v>440</v>
      </c>
      <c r="C371" s="232" t="s">
        <v>61</v>
      </c>
      <c r="D371" s="139"/>
      <c r="E371" s="139"/>
      <c r="F371" s="158"/>
      <c r="G371" s="159"/>
      <c r="H371" s="320">
        <f t="shared" si="189"/>
        <v>0</v>
      </c>
      <c r="I371" s="160"/>
      <c r="J371" s="161"/>
      <c r="K371" s="162">
        <f t="array" ref="K371">IF(ISERROR(G371/L371),"",G371/L371)</f>
        <v>0</v>
      </c>
      <c r="L371" s="160">
        <v>52</v>
      </c>
      <c r="M371" s="140">
        <f t="shared" si="190"/>
        <v>0</v>
      </c>
      <c r="N371" s="161"/>
      <c r="O371" s="291"/>
      <c r="P371" s="291"/>
      <c r="Q371" s="291"/>
      <c r="R371" s="291"/>
      <c r="S371" s="291"/>
      <c r="T371" s="291"/>
      <c r="U371" s="291"/>
      <c r="V371" s="163"/>
      <c r="W371" s="164"/>
      <c r="X371" s="163"/>
      <c r="Y371" s="163"/>
      <c r="Z371" s="163"/>
      <c r="AA371" s="163"/>
    </row>
    <row r="372" spans="1:27" ht="20.100000000000001" customHeight="1">
      <c r="A372" s="184">
        <v>200668</v>
      </c>
      <c r="B372" s="288" t="s">
        <v>215</v>
      </c>
      <c r="C372" s="157" t="s">
        <v>186</v>
      </c>
      <c r="D372" s="139">
        <v>5.08</v>
      </c>
      <c r="E372" s="139"/>
      <c r="F372" s="158"/>
      <c r="G372" s="159"/>
      <c r="H372" s="296">
        <f t="shared" ref="H372:H420" si="194">D372*G372</f>
        <v>0</v>
      </c>
      <c r="I372" s="160"/>
      <c r="J372" s="161" t="str">
        <f t="array" ref="J372">IF(ISERROR(G372/I372),"",G372/I372)</f>
        <v/>
      </c>
      <c r="K372" s="162">
        <f t="array" ref="K372">IF(ISERROR(G372/L372),"",G372/L372)</f>
        <v>0</v>
      </c>
      <c r="L372" s="160">
        <v>21</v>
      </c>
      <c r="M372" s="140">
        <f t="shared" ref="M372:M391" si="195">IF(ISERROR(I372-K372),"",I372-K372)</f>
        <v>0</v>
      </c>
      <c r="N372" s="161">
        <f t="shared" ref="N372:N387" si="196">SUM(O372:U372)</f>
        <v>0</v>
      </c>
      <c r="O372" s="291"/>
      <c r="P372" s="291"/>
      <c r="Q372" s="291"/>
      <c r="R372" s="291"/>
      <c r="S372" s="291"/>
      <c r="T372" s="291"/>
      <c r="U372" s="291"/>
      <c r="V372" s="163">
        <f t="shared" ref="V372:V383" si="197">SUM(X372:AA372)</f>
        <v>0</v>
      </c>
      <c r="W372" s="164" t="str">
        <f t="shared" ref="W372:W383" si="198">IF(ISERROR(V372/G372),"",V372/G372)</f>
        <v/>
      </c>
      <c r="X372" s="163"/>
      <c r="Y372" s="163"/>
      <c r="Z372" s="163"/>
      <c r="AA372" s="163"/>
    </row>
    <row r="373" spans="1:27" ht="20.100000000000001" customHeight="1">
      <c r="A373" s="184">
        <v>200667</v>
      </c>
      <c r="B373" s="288" t="s">
        <v>215</v>
      </c>
      <c r="C373" s="157" t="s">
        <v>211</v>
      </c>
      <c r="D373" s="139">
        <v>5.08</v>
      </c>
      <c r="E373" s="139"/>
      <c r="F373" s="158"/>
      <c r="G373" s="159"/>
      <c r="H373" s="296">
        <f t="shared" si="194"/>
        <v>0</v>
      </c>
      <c r="I373" s="160"/>
      <c r="J373" s="161" t="str">
        <f t="array" ref="J373">IF(ISERROR(G373/I373),"",G373/I373)</f>
        <v/>
      </c>
      <c r="K373" s="162">
        <f t="array" ref="K373">IF(ISERROR(G373/L373),"",G373/L373)</f>
        <v>0</v>
      </c>
      <c r="L373" s="160">
        <v>21</v>
      </c>
      <c r="M373" s="140">
        <f t="shared" si="195"/>
        <v>0</v>
      </c>
      <c r="N373" s="161">
        <f t="shared" si="196"/>
        <v>0</v>
      </c>
      <c r="O373" s="291"/>
      <c r="P373" s="291"/>
      <c r="Q373" s="291"/>
      <c r="R373" s="291"/>
      <c r="S373" s="291"/>
      <c r="T373" s="291"/>
      <c r="U373" s="291"/>
      <c r="V373" s="163">
        <f t="shared" si="197"/>
        <v>0</v>
      </c>
      <c r="W373" s="164" t="str">
        <f t="shared" si="198"/>
        <v/>
      </c>
      <c r="X373" s="163"/>
      <c r="Y373" s="163"/>
      <c r="Z373" s="163"/>
      <c r="AA373" s="163"/>
    </row>
    <row r="374" spans="1:27" ht="20.100000000000001" customHeight="1">
      <c r="A374" s="184">
        <v>200666</v>
      </c>
      <c r="B374" s="288" t="s">
        <v>215</v>
      </c>
      <c r="C374" s="157" t="s">
        <v>212</v>
      </c>
      <c r="D374" s="139">
        <v>5.08</v>
      </c>
      <c r="E374" s="139"/>
      <c r="F374" s="158"/>
      <c r="G374" s="159"/>
      <c r="H374" s="296">
        <f t="shared" si="194"/>
        <v>0</v>
      </c>
      <c r="I374" s="160"/>
      <c r="J374" s="161" t="str">
        <f t="array" ref="J374">IF(ISERROR(G374/I374),"",G374/I374)</f>
        <v/>
      </c>
      <c r="K374" s="162">
        <f t="array" ref="K374">IF(ISERROR(G374/L374),"",G374/L374)</f>
        <v>0</v>
      </c>
      <c r="L374" s="160">
        <v>21</v>
      </c>
      <c r="M374" s="140">
        <f t="shared" si="195"/>
        <v>0</v>
      </c>
      <c r="N374" s="161">
        <f t="shared" si="196"/>
        <v>0</v>
      </c>
      <c r="O374" s="291"/>
      <c r="P374" s="291"/>
      <c r="Q374" s="291"/>
      <c r="R374" s="291"/>
      <c r="S374" s="291"/>
      <c r="T374" s="291"/>
      <c r="U374" s="291"/>
      <c r="V374" s="163">
        <f t="shared" si="197"/>
        <v>0</v>
      </c>
      <c r="W374" s="164" t="str">
        <f t="shared" si="198"/>
        <v/>
      </c>
      <c r="X374" s="163"/>
      <c r="Y374" s="163"/>
      <c r="Z374" s="163"/>
      <c r="AA374" s="163"/>
    </row>
    <row r="375" spans="1:27" ht="20.100000000000001" customHeight="1">
      <c r="A375" s="184">
        <v>200662</v>
      </c>
      <c r="B375" s="288" t="s">
        <v>215</v>
      </c>
      <c r="C375" s="157" t="s">
        <v>193</v>
      </c>
      <c r="D375" s="139">
        <v>5.08</v>
      </c>
      <c r="E375" s="139"/>
      <c r="F375" s="158"/>
      <c r="G375" s="159"/>
      <c r="H375" s="296">
        <f t="shared" si="194"/>
        <v>0</v>
      </c>
      <c r="I375" s="160"/>
      <c r="J375" s="161" t="str">
        <f t="array" ref="J375">IF(ISERROR(G375/I375),"",G375/I375)</f>
        <v/>
      </c>
      <c r="K375" s="162">
        <f t="array" ref="K375">IF(ISERROR(G375/L375),"",G375/L375)</f>
        <v>0</v>
      </c>
      <c r="L375" s="160">
        <v>21</v>
      </c>
      <c r="M375" s="140">
        <f t="shared" si="195"/>
        <v>0</v>
      </c>
      <c r="N375" s="161">
        <f t="shared" si="196"/>
        <v>0</v>
      </c>
      <c r="O375" s="291"/>
      <c r="P375" s="291"/>
      <c r="Q375" s="291"/>
      <c r="R375" s="291"/>
      <c r="S375" s="291"/>
      <c r="T375" s="291"/>
      <c r="U375" s="291"/>
      <c r="V375" s="163">
        <f t="shared" si="197"/>
        <v>0</v>
      </c>
      <c r="W375" s="164" t="str">
        <f t="shared" si="198"/>
        <v/>
      </c>
      <c r="X375" s="163"/>
      <c r="Y375" s="163"/>
      <c r="Z375" s="163"/>
      <c r="AA375" s="163"/>
    </row>
    <row r="376" spans="1:27" ht="20.100000000000001" customHeight="1">
      <c r="A376" s="184">
        <v>200661</v>
      </c>
      <c r="B376" s="288" t="s">
        <v>215</v>
      </c>
      <c r="C376" s="157" t="s">
        <v>210</v>
      </c>
      <c r="D376" s="139">
        <v>5.08</v>
      </c>
      <c r="E376" s="139"/>
      <c r="F376" s="158"/>
      <c r="G376" s="159"/>
      <c r="H376" s="296">
        <f t="shared" si="194"/>
        <v>0</v>
      </c>
      <c r="I376" s="160"/>
      <c r="J376" s="161" t="str">
        <f t="array" ref="J376">IF(ISERROR(G376/I376),"",G376/I376)</f>
        <v/>
      </c>
      <c r="K376" s="162">
        <f t="array" ref="K376">IF(ISERROR(G376/L376),"",G376/L376)</f>
        <v>0</v>
      </c>
      <c r="L376" s="160">
        <v>21</v>
      </c>
      <c r="M376" s="140">
        <f t="shared" si="195"/>
        <v>0</v>
      </c>
      <c r="N376" s="161">
        <f t="shared" si="196"/>
        <v>0</v>
      </c>
      <c r="O376" s="291"/>
      <c r="P376" s="291"/>
      <c r="Q376" s="291"/>
      <c r="R376" s="291"/>
      <c r="S376" s="291"/>
      <c r="T376" s="291"/>
      <c r="U376" s="291"/>
      <c r="V376" s="163">
        <f t="shared" si="197"/>
        <v>0</v>
      </c>
      <c r="W376" s="164" t="str">
        <f t="shared" si="198"/>
        <v/>
      </c>
      <c r="X376" s="163"/>
      <c r="Y376" s="163"/>
      <c r="Z376" s="163"/>
      <c r="AA376" s="163"/>
    </row>
    <row r="377" spans="1:27" ht="20.100000000000001" customHeight="1">
      <c r="A377" s="184">
        <v>200663</v>
      </c>
      <c r="B377" s="288" t="s">
        <v>215</v>
      </c>
      <c r="C377" s="157" t="s">
        <v>206</v>
      </c>
      <c r="D377" s="139">
        <v>5.08</v>
      </c>
      <c r="E377" s="139"/>
      <c r="F377" s="158"/>
      <c r="G377" s="159"/>
      <c r="H377" s="296">
        <f t="shared" si="194"/>
        <v>0</v>
      </c>
      <c r="I377" s="160"/>
      <c r="J377" s="161" t="str">
        <f t="array" ref="J377">IF(ISERROR(G377/I377),"",G377/I377)</f>
        <v/>
      </c>
      <c r="K377" s="162">
        <f t="array" ref="K377">IF(ISERROR(G377/L377),"",G377/L377)</f>
        <v>0</v>
      </c>
      <c r="L377" s="160">
        <v>21</v>
      </c>
      <c r="M377" s="140">
        <f t="shared" si="195"/>
        <v>0</v>
      </c>
      <c r="N377" s="161">
        <f t="shared" si="196"/>
        <v>0</v>
      </c>
      <c r="O377" s="289"/>
      <c r="P377" s="289"/>
      <c r="Q377" s="289"/>
      <c r="R377" s="289"/>
      <c r="S377" s="289"/>
      <c r="T377" s="289"/>
      <c r="U377" s="289"/>
      <c r="V377" s="163">
        <f t="shared" si="197"/>
        <v>0</v>
      </c>
      <c r="W377" s="164" t="str">
        <f t="shared" si="198"/>
        <v/>
      </c>
      <c r="X377" s="163"/>
      <c r="Y377" s="163"/>
      <c r="Z377" s="163"/>
      <c r="AA377" s="163"/>
    </row>
    <row r="378" spans="1:27" ht="20.100000000000001" customHeight="1">
      <c r="A378" s="184">
        <v>200665</v>
      </c>
      <c r="B378" s="288" t="s">
        <v>215</v>
      </c>
      <c r="C378" s="157" t="s">
        <v>194</v>
      </c>
      <c r="D378" s="139">
        <v>5.08</v>
      </c>
      <c r="E378" s="139"/>
      <c r="F378" s="158"/>
      <c r="G378" s="159"/>
      <c r="H378" s="296">
        <f t="shared" si="194"/>
        <v>0</v>
      </c>
      <c r="I378" s="160"/>
      <c r="J378" s="161" t="str">
        <f t="array" ref="J378">IF(ISERROR(G378/I378),"",G378/I378)</f>
        <v/>
      </c>
      <c r="K378" s="162">
        <f t="array" ref="K378">IF(ISERROR(G378/L378),"",G378/L378)</f>
        <v>0</v>
      </c>
      <c r="L378" s="160">
        <v>21</v>
      </c>
      <c r="M378" s="140">
        <f t="shared" si="195"/>
        <v>0</v>
      </c>
      <c r="N378" s="161">
        <f t="shared" si="196"/>
        <v>0</v>
      </c>
      <c r="O378" s="291"/>
      <c r="P378" s="291"/>
      <c r="Q378" s="291"/>
      <c r="R378" s="291"/>
      <c r="S378" s="291"/>
      <c r="T378" s="291"/>
      <c r="U378" s="291"/>
      <c r="V378" s="163">
        <f t="shared" si="197"/>
        <v>0</v>
      </c>
      <c r="W378" s="164" t="str">
        <f t="shared" si="198"/>
        <v/>
      </c>
      <c r="X378" s="163"/>
      <c r="Y378" s="163"/>
      <c r="Z378" s="163"/>
      <c r="AA378" s="163"/>
    </row>
    <row r="379" spans="1:27" ht="20.100000000000001" customHeight="1">
      <c r="A379" s="184">
        <v>200664</v>
      </c>
      <c r="B379" s="288" t="s">
        <v>215</v>
      </c>
      <c r="C379" s="157" t="s">
        <v>214</v>
      </c>
      <c r="D379" s="139">
        <v>5.08</v>
      </c>
      <c r="E379" s="139"/>
      <c r="F379" s="158"/>
      <c r="G379" s="159"/>
      <c r="H379" s="296">
        <f t="shared" si="194"/>
        <v>0</v>
      </c>
      <c r="I379" s="160"/>
      <c r="J379" s="161" t="str">
        <f t="array" ref="J379">IF(ISERROR(G379/I379),"",G379/I379)</f>
        <v/>
      </c>
      <c r="K379" s="162">
        <f t="array" ref="K379">IF(ISERROR(G379/L379),"",G379/L379)</f>
        <v>0</v>
      </c>
      <c r="L379" s="160">
        <v>21</v>
      </c>
      <c r="M379" s="140">
        <f t="shared" si="195"/>
        <v>0</v>
      </c>
      <c r="N379" s="161">
        <f t="shared" si="196"/>
        <v>0</v>
      </c>
      <c r="O379" s="289"/>
      <c r="P379" s="289"/>
      <c r="Q379" s="289"/>
      <c r="R379" s="289"/>
      <c r="S379" s="289"/>
      <c r="T379" s="289"/>
      <c r="U379" s="289"/>
      <c r="V379" s="163">
        <f t="shared" si="197"/>
        <v>0</v>
      </c>
      <c r="W379" s="164" t="str">
        <f t="shared" si="198"/>
        <v/>
      </c>
      <c r="X379" s="163"/>
      <c r="Y379" s="163"/>
      <c r="Z379" s="163"/>
      <c r="AA379" s="163"/>
    </row>
    <row r="380" spans="1:27" ht="20.100000000000001" customHeight="1">
      <c r="A380" s="184">
        <v>200027</v>
      </c>
      <c r="B380" s="288" t="s">
        <v>216</v>
      </c>
      <c r="C380" s="157" t="s">
        <v>201</v>
      </c>
      <c r="D380" s="139">
        <v>5.03</v>
      </c>
      <c r="E380" s="139"/>
      <c r="F380" s="158"/>
      <c r="G380" s="159"/>
      <c r="H380" s="296">
        <f t="shared" si="194"/>
        <v>0</v>
      </c>
      <c r="I380" s="160"/>
      <c r="J380" s="161" t="str">
        <f t="array" ref="J380">IF(ISERROR(G380/I380),"",G380/I380)</f>
        <v/>
      </c>
      <c r="K380" s="162">
        <f t="array" ref="K380">IF(ISERROR(G380/L380),"",G380/L380)</f>
        <v>0</v>
      </c>
      <c r="L380" s="160">
        <v>56</v>
      </c>
      <c r="M380" s="140">
        <f t="shared" si="195"/>
        <v>0</v>
      </c>
      <c r="N380" s="161">
        <f t="shared" si="196"/>
        <v>0</v>
      </c>
      <c r="O380" s="291"/>
      <c r="P380" s="291"/>
      <c r="Q380" s="291"/>
      <c r="R380" s="291"/>
      <c r="S380" s="291"/>
      <c r="T380" s="291"/>
      <c r="U380" s="291"/>
      <c r="V380" s="163">
        <f t="shared" si="197"/>
        <v>0</v>
      </c>
      <c r="W380" s="164" t="str">
        <f t="shared" si="198"/>
        <v/>
      </c>
      <c r="X380" s="163"/>
      <c r="Y380" s="163"/>
      <c r="Z380" s="163"/>
      <c r="AA380" s="163"/>
    </row>
    <row r="381" spans="1:27" ht="20.100000000000001" customHeight="1">
      <c r="A381" s="184">
        <v>200028</v>
      </c>
      <c r="B381" s="288" t="s">
        <v>216</v>
      </c>
      <c r="C381" s="157" t="s">
        <v>186</v>
      </c>
      <c r="D381" s="139">
        <v>5.03</v>
      </c>
      <c r="E381" s="139"/>
      <c r="F381" s="158"/>
      <c r="G381" s="159"/>
      <c r="H381" s="296">
        <f t="shared" si="194"/>
        <v>0</v>
      </c>
      <c r="I381" s="160"/>
      <c r="J381" s="161" t="str">
        <f t="array" ref="J381">IF(ISERROR(G381/I381),"",G381/I381)</f>
        <v/>
      </c>
      <c r="K381" s="162">
        <f t="array" ref="K381">IF(ISERROR(G381/L381),"",G381/L381)</f>
        <v>0</v>
      </c>
      <c r="L381" s="160">
        <v>56</v>
      </c>
      <c r="M381" s="140">
        <f t="shared" si="195"/>
        <v>0</v>
      </c>
      <c r="N381" s="161">
        <f t="shared" si="196"/>
        <v>0</v>
      </c>
      <c r="O381" s="291"/>
      <c r="P381" s="291"/>
      <c r="Q381" s="291"/>
      <c r="R381" s="291"/>
      <c r="S381" s="291"/>
      <c r="T381" s="291"/>
      <c r="U381" s="291"/>
      <c r="V381" s="163">
        <f t="shared" si="197"/>
        <v>0</v>
      </c>
      <c r="W381" s="164" t="str">
        <f t="shared" si="198"/>
        <v/>
      </c>
      <c r="X381" s="163"/>
      <c r="Y381" s="163"/>
      <c r="Z381" s="163"/>
      <c r="AA381" s="163"/>
    </row>
    <row r="382" spans="1:27" ht="20.100000000000001" customHeight="1">
      <c r="A382" s="184">
        <v>200029</v>
      </c>
      <c r="B382" s="288" t="s">
        <v>216</v>
      </c>
      <c r="C382" s="157" t="s">
        <v>202</v>
      </c>
      <c r="D382" s="139">
        <v>5.03</v>
      </c>
      <c r="E382" s="139"/>
      <c r="F382" s="158"/>
      <c r="G382" s="159"/>
      <c r="H382" s="296">
        <f t="shared" si="194"/>
        <v>0</v>
      </c>
      <c r="I382" s="160"/>
      <c r="J382" s="161" t="str">
        <f t="array" ref="J382">IF(ISERROR(G382/I382),"",G382/I382)</f>
        <v/>
      </c>
      <c r="K382" s="162">
        <f t="array" ref="K382">IF(ISERROR(G382/L382),"",G382/L382)</f>
        <v>0</v>
      </c>
      <c r="L382" s="160">
        <v>56</v>
      </c>
      <c r="M382" s="140">
        <f t="shared" si="195"/>
        <v>0</v>
      </c>
      <c r="N382" s="161">
        <f t="shared" si="196"/>
        <v>0</v>
      </c>
      <c r="O382" s="291"/>
      <c r="P382" s="291"/>
      <c r="Q382" s="291"/>
      <c r="R382" s="291"/>
      <c r="S382" s="291"/>
      <c r="T382" s="291"/>
      <c r="U382" s="291"/>
      <c r="V382" s="163">
        <f t="shared" si="197"/>
        <v>0</v>
      </c>
      <c r="W382" s="164" t="str">
        <f t="shared" si="198"/>
        <v/>
      </c>
      <c r="X382" s="163"/>
      <c r="Y382" s="163"/>
      <c r="Z382" s="163"/>
      <c r="AA382" s="163"/>
    </row>
    <row r="383" spans="1:27" ht="20.100000000000001" customHeight="1">
      <c r="A383" s="184">
        <v>200704</v>
      </c>
      <c r="B383" s="288" t="s">
        <v>216</v>
      </c>
      <c r="C383" s="157" t="s">
        <v>211</v>
      </c>
      <c r="D383" s="139">
        <v>5.03</v>
      </c>
      <c r="E383" s="139"/>
      <c r="F383" s="158"/>
      <c r="G383" s="159"/>
      <c r="H383" s="296">
        <f t="shared" si="194"/>
        <v>0</v>
      </c>
      <c r="I383" s="160"/>
      <c r="J383" s="161" t="str">
        <f t="array" ref="J383">IF(ISERROR(G383/I383),"",G383/I383)</f>
        <v/>
      </c>
      <c r="K383" s="162">
        <f t="array" ref="K383">IF(ISERROR(G383/L383),"",G383/L383)</f>
        <v>0</v>
      </c>
      <c r="L383" s="160">
        <v>56</v>
      </c>
      <c r="M383" s="140">
        <f t="shared" si="195"/>
        <v>0</v>
      </c>
      <c r="N383" s="161">
        <f t="shared" si="196"/>
        <v>0</v>
      </c>
      <c r="O383" s="291"/>
      <c r="P383" s="291"/>
      <c r="Q383" s="291"/>
      <c r="R383" s="291"/>
      <c r="S383" s="291"/>
      <c r="T383" s="291"/>
      <c r="U383" s="291"/>
      <c r="V383" s="163">
        <f t="shared" si="197"/>
        <v>0</v>
      </c>
      <c r="W383" s="164" t="str">
        <f t="shared" si="198"/>
        <v/>
      </c>
      <c r="X383" s="163"/>
      <c r="Y383" s="163"/>
      <c r="Z383" s="163"/>
      <c r="AA383" s="163"/>
    </row>
    <row r="384" spans="1:27" ht="20.100000000000001" customHeight="1">
      <c r="A384" s="184">
        <v>201286</v>
      </c>
      <c r="B384" s="288" t="s">
        <v>404</v>
      </c>
      <c r="C384" s="232" t="s">
        <v>405</v>
      </c>
      <c r="D384" s="139">
        <v>5.03</v>
      </c>
      <c r="E384" s="139"/>
      <c r="F384" s="158"/>
      <c r="G384" s="159"/>
      <c r="H384" s="296">
        <f t="shared" si="194"/>
        <v>0</v>
      </c>
      <c r="I384" s="160"/>
      <c r="J384" s="161"/>
      <c r="K384" s="162">
        <f t="array" ref="K384">IF(ISERROR(G384/L384),"",G384/L384)</f>
        <v>0</v>
      </c>
      <c r="L384" s="160">
        <v>54</v>
      </c>
      <c r="M384" s="140">
        <f t="shared" si="195"/>
        <v>0</v>
      </c>
      <c r="N384" s="161">
        <f t="shared" si="196"/>
        <v>0</v>
      </c>
      <c r="O384" s="291"/>
      <c r="P384" s="291"/>
      <c r="Q384" s="291"/>
      <c r="R384" s="291"/>
      <c r="S384" s="291"/>
      <c r="T384" s="291"/>
      <c r="U384" s="291"/>
      <c r="V384" s="163"/>
      <c r="W384" s="164"/>
      <c r="X384" s="163"/>
      <c r="Y384" s="163"/>
      <c r="Z384" s="163"/>
      <c r="AA384" s="163"/>
    </row>
    <row r="385" spans="1:27" ht="20.100000000000001" customHeight="1">
      <c r="A385" s="184">
        <v>201287</v>
      </c>
      <c r="B385" s="288" t="s">
        <v>404</v>
      </c>
      <c r="C385" s="232" t="s">
        <v>406</v>
      </c>
      <c r="D385" s="139">
        <v>5.03</v>
      </c>
      <c r="E385" s="139"/>
      <c r="F385" s="158"/>
      <c r="G385" s="159"/>
      <c r="H385" s="296">
        <f t="shared" si="194"/>
        <v>0</v>
      </c>
      <c r="I385" s="160"/>
      <c r="J385" s="161"/>
      <c r="K385" s="162">
        <f t="array" ref="K385">IF(ISERROR(G385/L385),"",G385/L385)</f>
        <v>0</v>
      </c>
      <c r="L385" s="160">
        <v>54</v>
      </c>
      <c r="M385" s="140">
        <f t="shared" si="195"/>
        <v>0</v>
      </c>
      <c r="N385" s="161">
        <f t="shared" si="196"/>
        <v>0</v>
      </c>
      <c r="O385" s="291"/>
      <c r="P385" s="291"/>
      <c r="Q385" s="291"/>
      <c r="R385" s="291"/>
      <c r="S385" s="291"/>
      <c r="T385" s="291"/>
      <c r="U385" s="291"/>
      <c r="V385" s="163"/>
      <c r="W385" s="164"/>
      <c r="X385" s="163"/>
      <c r="Y385" s="163"/>
      <c r="Z385" s="163"/>
      <c r="AA385" s="163"/>
    </row>
    <row r="386" spans="1:27" ht="20.100000000000001" customHeight="1">
      <c r="A386" s="184">
        <v>201288</v>
      </c>
      <c r="B386" s="288" t="s">
        <v>404</v>
      </c>
      <c r="C386" s="232" t="s">
        <v>411</v>
      </c>
      <c r="D386" s="139">
        <v>5.03</v>
      </c>
      <c r="E386" s="139"/>
      <c r="F386" s="158"/>
      <c r="G386" s="159"/>
      <c r="H386" s="296">
        <f t="shared" si="194"/>
        <v>0</v>
      </c>
      <c r="I386" s="160"/>
      <c r="J386" s="161"/>
      <c r="K386" s="162">
        <f t="array" ref="K386">IF(ISERROR(G386/L386),"",G386/L386)</f>
        <v>0</v>
      </c>
      <c r="L386" s="160">
        <v>54</v>
      </c>
      <c r="M386" s="140">
        <f t="shared" si="195"/>
        <v>0</v>
      </c>
      <c r="N386" s="161">
        <f t="shared" si="196"/>
        <v>0</v>
      </c>
      <c r="O386" s="291"/>
      <c r="P386" s="291"/>
      <c r="Q386" s="291"/>
      <c r="R386" s="291"/>
      <c r="S386" s="291"/>
      <c r="T386" s="291"/>
      <c r="U386" s="291"/>
      <c r="V386" s="163"/>
      <c r="W386" s="164"/>
      <c r="X386" s="163"/>
      <c r="Y386" s="163"/>
      <c r="Z386" s="163"/>
      <c r="AA386" s="163"/>
    </row>
    <row r="387" spans="1:27" ht="20.100000000000001" customHeight="1">
      <c r="A387" s="184">
        <v>201289</v>
      </c>
      <c r="B387" s="288" t="s">
        <v>404</v>
      </c>
      <c r="C387" s="232" t="s">
        <v>413</v>
      </c>
      <c r="D387" s="139">
        <v>5.03</v>
      </c>
      <c r="E387" s="139"/>
      <c r="F387" s="158"/>
      <c r="G387" s="159"/>
      <c r="H387" s="296">
        <f t="shared" si="194"/>
        <v>0</v>
      </c>
      <c r="I387" s="160"/>
      <c r="J387" s="161"/>
      <c r="K387" s="162">
        <f t="array" ref="K387">IF(ISERROR(G387/L387),"",G387/L387)</f>
        <v>0</v>
      </c>
      <c r="L387" s="160">
        <v>54</v>
      </c>
      <c r="M387" s="140">
        <f t="shared" si="195"/>
        <v>0</v>
      </c>
      <c r="N387" s="161">
        <f t="shared" si="196"/>
        <v>0</v>
      </c>
      <c r="O387" s="291"/>
      <c r="P387" s="291"/>
      <c r="Q387" s="291"/>
      <c r="R387" s="291"/>
      <c r="S387" s="291"/>
      <c r="T387" s="291"/>
      <c r="U387" s="291"/>
      <c r="V387" s="163"/>
      <c r="W387" s="164"/>
      <c r="X387" s="163"/>
      <c r="Y387" s="163"/>
      <c r="Z387" s="163"/>
      <c r="AA387" s="163"/>
    </row>
    <row r="388" spans="1:27" ht="20.100000000000001" customHeight="1">
      <c r="A388" s="184">
        <v>201077</v>
      </c>
      <c r="B388" s="306" t="s">
        <v>444</v>
      </c>
      <c r="C388" s="232" t="s">
        <v>384</v>
      </c>
      <c r="D388" s="139">
        <v>5.03</v>
      </c>
      <c r="E388" s="139"/>
      <c r="F388" s="158"/>
      <c r="G388" s="159"/>
      <c r="H388" s="296">
        <f t="shared" si="194"/>
        <v>0</v>
      </c>
      <c r="I388" s="160"/>
      <c r="J388" s="161"/>
      <c r="K388" s="162">
        <f t="array" ref="K388">IF(ISERROR(G388/L388),"",G388/L388)</f>
        <v>0</v>
      </c>
      <c r="L388" s="160">
        <v>4</v>
      </c>
      <c r="M388" s="140">
        <f t="shared" si="195"/>
        <v>0</v>
      </c>
      <c r="N388" s="161"/>
      <c r="O388" s="291"/>
      <c r="P388" s="291"/>
      <c r="Q388" s="291"/>
      <c r="R388" s="291"/>
      <c r="S388" s="291"/>
      <c r="T388" s="291"/>
      <c r="U388" s="291"/>
      <c r="V388" s="163"/>
      <c r="W388" s="164"/>
      <c r="X388" s="163"/>
      <c r="Y388" s="163"/>
      <c r="Z388" s="163"/>
      <c r="AA388" s="163"/>
    </row>
    <row r="389" spans="1:27" ht="20.100000000000001" customHeight="1">
      <c r="A389" s="184">
        <v>201078</v>
      </c>
      <c r="B389" s="306" t="s">
        <v>444</v>
      </c>
      <c r="C389" s="232" t="s">
        <v>385</v>
      </c>
      <c r="D389" s="139">
        <v>5.03</v>
      </c>
      <c r="E389" s="139"/>
      <c r="F389" s="158"/>
      <c r="G389" s="159"/>
      <c r="H389" s="296">
        <f t="shared" si="194"/>
        <v>0</v>
      </c>
      <c r="I389" s="160"/>
      <c r="J389" s="161"/>
      <c r="K389" s="162">
        <f t="array" ref="K389">IF(ISERROR(G389/L389),"",G389/L389)</f>
        <v>0</v>
      </c>
      <c r="L389" s="160">
        <v>4</v>
      </c>
      <c r="M389" s="140">
        <f t="shared" si="195"/>
        <v>0</v>
      </c>
      <c r="N389" s="161"/>
      <c r="O389" s="291"/>
      <c r="P389" s="291"/>
      <c r="Q389" s="291"/>
      <c r="R389" s="291"/>
      <c r="S389" s="291"/>
      <c r="T389" s="291"/>
      <c r="U389" s="291"/>
      <c r="V389" s="163"/>
      <c r="W389" s="164"/>
      <c r="X389" s="163"/>
      <c r="Y389" s="163"/>
      <c r="Z389" s="163"/>
      <c r="AA389" s="163"/>
    </row>
    <row r="390" spans="1:27" ht="20.100000000000001" customHeight="1">
      <c r="A390" s="184">
        <v>201079</v>
      </c>
      <c r="B390" s="306" t="s">
        <v>444</v>
      </c>
      <c r="C390" s="232" t="s">
        <v>386</v>
      </c>
      <c r="D390" s="139">
        <v>5.03</v>
      </c>
      <c r="E390" s="139"/>
      <c r="F390" s="158"/>
      <c r="G390" s="159"/>
      <c r="H390" s="296">
        <f t="shared" si="194"/>
        <v>0</v>
      </c>
      <c r="I390" s="160"/>
      <c r="J390" s="161"/>
      <c r="K390" s="162">
        <f t="array" ref="K390">IF(ISERROR(G390/L390),"",G390/L390)</f>
        <v>0</v>
      </c>
      <c r="L390" s="160">
        <v>4</v>
      </c>
      <c r="M390" s="140">
        <f t="shared" si="195"/>
        <v>0</v>
      </c>
      <c r="N390" s="161"/>
      <c r="O390" s="291"/>
      <c r="P390" s="291"/>
      <c r="Q390" s="291"/>
      <c r="R390" s="291"/>
      <c r="S390" s="291"/>
      <c r="T390" s="291"/>
      <c r="U390" s="291"/>
      <c r="V390" s="163"/>
      <c r="W390" s="164"/>
      <c r="X390" s="163"/>
      <c r="Y390" s="163"/>
      <c r="Z390" s="163"/>
      <c r="AA390" s="163"/>
    </row>
    <row r="391" spans="1:27" ht="20.100000000000001" customHeight="1">
      <c r="A391" s="184">
        <v>201080</v>
      </c>
      <c r="B391" s="306" t="s">
        <v>444</v>
      </c>
      <c r="C391" s="232" t="s">
        <v>387</v>
      </c>
      <c r="D391" s="139">
        <v>5.03</v>
      </c>
      <c r="E391" s="139"/>
      <c r="F391" s="158"/>
      <c r="G391" s="159"/>
      <c r="H391" s="296">
        <f t="shared" si="194"/>
        <v>0</v>
      </c>
      <c r="I391" s="160"/>
      <c r="J391" s="161"/>
      <c r="K391" s="162">
        <f t="array" ref="K391">IF(ISERROR(G391/L391),"",G391/L391)</f>
        <v>0</v>
      </c>
      <c r="L391" s="160">
        <v>4</v>
      </c>
      <c r="M391" s="140">
        <f t="shared" si="195"/>
        <v>0</v>
      </c>
      <c r="N391" s="161"/>
      <c r="O391" s="291"/>
      <c r="P391" s="291"/>
      <c r="Q391" s="291"/>
      <c r="R391" s="291"/>
      <c r="S391" s="291"/>
      <c r="T391" s="291"/>
      <c r="U391" s="291"/>
      <c r="V391" s="163"/>
      <c r="W391" s="164"/>
      <c r="X391" s="163"/>
      <c r="Y391" s="163"/>
      <c r="Z391" s="163"/>
      <c r="AA391" s="163"/>
    </row>
    <row r="392" spans="1:27" ht="20.100000000000001" customHeight="1">
      <c r="A392" s="165">
        <v>200534</v>
      </c>
      <c r="B392" s="166" t="s">
        <v>217</v>
      </c>
      <c r="C392" s="157" t="s">
        <v>194</v>
      </c>
      <c r="D392" s="139">
        <v>5.03</v>
      </c>
      <c r="E392" s="139"/>
      <c r="F392" s="158"/>
      <c r="G392" s="159"/>
      <c r="H392" s="296">
        <f t="shared" si="194"/>
        <v>0</v>
      </c>
      <c r="I392" s="160"/>
      <c r="J392" s="161" t="str">
        <f t="array" ref="J392">IF(ISERROR(G392/I392),"",G392/I392)</f>
        <v/>
      </c>
      <c r="K392" s="162">
        <f t="array" ref="K392">IF(ISERROR(G392/L392),"",G392/L392)</f>
        <v>0</v>
      </c>
      <c r="L392" s="160">
        <v>40</v>
      </c>
      <c r="M392" s="140">
        <f t="shared" ref="M392:M401" si="199">IF(ISERROR(I392-K392),"",I392-K392)</f>
        <v>0</v>
      </c>
      <c r="N392" s="161">
        <f t="shared" ref="N392:N401" si="200">SUM(O392:U392)</f>
        <v>0</v>
      </c>
      <c r="O392" s="289"/>
      <c r="P392" s="289"/>
      <c r="Q392" s="289"/>
      <c r="R392" s="289"/>
      <c r="S392" s="289"/>
      <c r="T392" s="289"/>
      <c r="U392" s="289"/>
      <c r="V392" s="163">
        <f t="shared" ref="V392:V401" si="201">SUM(X392:AA392)</f>
        <v>0</v>
      </c>
      <c r="W392" s="164" t="str">
        <f t="shared" ref="W392:W401" si="202">IF(ISERROR(V392/G392),"",V392/G392)</f>
        <v/>
      </c>
      <c r="X392" s="163"/>
      <c r="Y392" s="163"/>
      <c r="Z392" s="163"/>
      <c r="AA392" s="163"/>
    </row>
    <row r="393" spans="1:27" ht="20.100000000000001" customHeight="1">
      <c r="A393" s="165">
        <v>200535</v>
      </c>
      <c r="B393" s="166" t="s">
        <v>217</v>
      </c>
      <c r="C393" s="157" t="s">
        <v>193</v>
      </c>
      <c r="D393" s="139">
        <v>5.03</v>
      </c>
      <c r="E393" s="139"/>
      <c r="F393" s="158"/>
      <c r="G393" s="159"/>
      <c r="H393" s="296">
        <f t="shared" si="194"/>
        <v>0</v>
      </c>
      <c r="I393" s="160"/>
      <c r="J393" s="161" t="str">
        <f t="array" ref="J393">IF(ISERROR(G393/I393),"",G393/I393)</f>
        <v/>
      </c>
      <c r="K393" s="162">
        <f t="array" ref="K393">IF(ISERROR(G393/L393),"",G393/L393)</f>
        <v>0</v>
      </c>
      <c r="L393" s="160">
        <v>40</v>
      </c>
      <c r="M393" s="140">
        <f t="shared" si="199"/>
        <v>0</v>
      </c>
      <c r="N393" s="161">
        <f t="shared" si="200"/>
        <v>0</v>
      </c>
      <c r="O393" s="289"/>
      <c r="P393" s="289"/>
      <c r="Q393" s="289"/>
      <c r="R393" s="289"/>
      <c r="S393" s="289"/>
      <c r="T393" s="289"/>
      <c r="U393" s="289"/>
      <c r="V393" s="163">
        <f t="shared" si="201"/>
        <v>0</v>
      </c>
      <c r="W393" s="164" t="str">
        <f t="shared" si="202"/>
        <v/>
      </c>
      <c r="X393" s="163"/>
      <c r="Y393" s="163"/>
      <c r="Z393" s="163"/>
      <c r="AA393" s="163"/>
    </row>
    <row r="394" spans="1:27" ht="20.100000000000001" customHeight="1">
      <c r="A394" s="165">
        <v>200536</v>
      </c>
      <c r="B394" s="166" t="s">
        <v>217</v>
      </c>
      <c r="C394" s="157" t="s">
        <v>201</v>
      </c>
      <c r="D394" s="139">
        <v>5.03</v>
      </c>
      <c r="E394" s="139"/>
      <c r="F394" s="158"/>
      <c r="G394" s="159"/>
      <c r="H394" s="296">
        <f t="shared" si="194"/>
        <v>0</v>
      </c>
      <c r="I394" s="160"/>
      <c r="J394" s="161" t="str">
        <f t="array" ref="J394">IF(ISERROR(G394/I394),"",G394/I394)</f>
        <v/>
      </c>
      <c r="K394" s="162">
        <f t="array" ref="K394">IF(ISERROR(G394/L394),"",G394/L394)</f>
        <v>0</v>
      </c>
      <c r="L394" s="160">
        <v>40</v>
      </c>
      <c r="M394" s="140">
        <f t="shared" si="199"/>
        <v>0</v>
      </c>
      <c r="N394" s="161">
        <f t="shared" si="200"/>
        <v>0</v>
      </c>
      <c r="O394" s="289"/>
      <c r="P394" s="289"/>
      <c r="Q394" s="289"/>
      <c r="R394" s="289"/>
      <c r="S394" s="289"/>
      <c r="T394" s="289"/>
      <c r="U394" s="289"/>
      <c r="V394" s="163">
        <f t="shared" si="201"/>
        <v>0</v>
      </c>
      <c r="W394" s="164" t="str">
        <f t="shared" si="202"/>
        <v/>
      </c>
      <c r="X394" s="163"/>
      <c r="Y394" s="163"/>
      <c r="Z394" s="163"/>
      <c r="AA394" s="163"/>
    </row>
    <row r="395" spans="1:27" ht="20.100000000000001" customHeight="1">
      <c r="A395" s="165">
        <v>200437</v>
      </c>
      <c r="B395" s="166" t="s">
        <v>218</v>
      </c>
      <c r="C395" s="157" t="s">
        <v>219</v>
      </c>
      <c r="D395" s="139">
        <v>5.03</v>
      </c>
      <c r="E395" s="139"/>
      <c r="F395" s="158"/>
      <c r="G395" s="159"/>
      <c r="H395" s="296">
        <f t="shared" si="194"/>
        <v>0</v>
      </c>
      <c r="I395" s="160"/>
      <c r="J395" s="161" t="str">
        <f t="array" ref="J395">IF(ISERROR(G395/I395),"",G395/I395)</f>
        <v/>
      </c>
      <c r="K395" s="162">
        <f t="array" ref="K395">IF(ISERROR(G395/L395),"",G395/L395)</f>
        <v>0</v>
      </c>
      <c r="L395" s="160">
        <v>50</v>
      </c>
      <c r="M395" s="140">
        <f t="shared" si="199"/>
        <v>0</v>
      </c>
      <c r="N395" s="161">
        <f t="shared" si="200"/>
        <v>0</v>
      </c>
      <c r="O395" s="289"/>
      <c r="P395" s="289"/>
      <c r="Q395" s="289"/>
      <c r="R395" s="289"/>
      <c r="S395" s="289"/>
      <c r="T395" s="289"/>
      <c r="U395" s="289"/>
      <c r="V395" s="163">
        <f t="shared" si="201"/>
        <v>0</v>
      </c>
      <c r="W395" s="164" t="str">
        <f t="shared" si="202"/>
        <v/>
      </c>
      <c r="X395" s="163"/>
      <c r="Y395" s="163"/>
      <c r="Z395" s="163"/>
      <c r="AA395" s="163"/>
    </row>
    <row r="396" spans="1:27" ht="20.100000000000001" customHeight="1">
      <c r="A396" s="165">
        <v>200438</v>
      </c>
      <c r="B396" s="166" t="s">
        <v>218</v>
      </c>
      <c r="C396" s="157" t="s">
        <v>193</v>
      </c>
      <c r="D396" s="139">
        <v>5.03</v>
      </c>
      <c r="E396" s="139"/>
      <c r="F396" s="158"/>
      <c r="G396" s="159"/>
      <c r="H396" s="296">
        <f t="shared" si="194"/>
        <v>0</v>
      </c>
      <c r="I396" s="160"/>
      <c r="J396" s="161" t="str">
        <f t="array" ref="J396">IF(ISERROR(G396/I396),"",G396/I396)</f>
        <v/>
      </c>
      <c r="K396" s="162">
        <f t="array" ref="K396">IF(ISERROR(G396/L396),"",G396/L396)</f>
        <v>0</v>
      </c>
      <c r="L396" s="160">
        <v>50</v>
      </c>
      <c r="M396" s="140">
        <f t="shared" si="199"/>
        <v>0</v>
      </c>
      <c r="N396" s="161">
        <f t="shared" si="200"/>
        <v>0</v>
      </c>
      <c r="O396" s="289"/>
      <c r="P396" s="289"/>
      <c r="Q396" s="289"/>
      <c r="R396" s="289"/>
      <c r="S396" s="289"/>
      <c r="T396" s="289"/>
      <c r="U396" s="289"/>
      <c r="V396" s="163">
        <f t="shared" si="201"/>
        <v>0</v>
      </c>
      <c r="W396" s="164" t="str">
        <f t="shared" si="202"/>
        <v/>
      </c>
      <c r="X396" s="163"/>
      <c r="Y396" s="163"/>
      <c r="Z396" s="163"/>
      <c r="AA396" s="163"/>
    </row>
    <row r="397" spans="1:27" ht="20.100000000000001" customHeight="1">
      <c r="A397" s="165">
        <v>200439</v>
      </c>
      <c r="B397" s="166" t="s">
        <v>218</v>
      </c>
      <c r="C397" s="157" t="s">
        <v>194</v>
      </c>
      <c r="D397" s="139">
        <v>5.03</v>
      </c>
      <c r="E397" s="139"/>
      <c r="F397" s="158"/>
      <c r="G397" s="159"/>
      <c r="H397" s="296">
        <f t="shared" si="194"/>
        <v>0</v>
      </c>
      <c r="I397" s="160"/>
      <c r="J397" s="161" t="str">
        <f t="array" ref="J397">IF(ISERROR(G397/I397),"",G397/I397)</f>
        <v/>
      </c>
      <c r="K397" s="162">
        <f t="array" ref="K397">IF(ISERROR(G397/L397),"",G397/L397)</f>
        <v>0</v>
      </c>
      <c r="L397" s="160">
        <v>50</v>
      </c>
      <c r="M397" s="140">
        <f t="shared" si="199"/>
        <v>0</v>
      </c>
      <c r="N397" s="161">
        <f t="shared" si="200"/>
        <v>0</v>
      </c>
      <c r="O397" s="289"/>
      <c r="P397" s="289"/>
      <c r="Q397" s="289"/>
      <c r="R397" s="289"/>
      <c r="S397" s="289"/>
      <c r="T397" s="289"/>
      <c r="U397" s="289"/>
      <c r="V397" s="163">
        <f t="shared" si="201"/>
        <v>0</v>
      </c>
      <c r="W397" s="164" t="str">
        <f t="shared" si="202"/>
        <v/>
      </c>
      <c r="X397" s="163"/>
      <c r="Y397" s="163"/>
      <c r="Z397" s="163"/>
      <c r="AA397" s="163"/>
    </row>
    <row r="398" spans="1:27" ht="20.100000000000001" customHeight="1">
      <c r="A398" s="165">
        <v>200440</v>
      </c>
      <c r="B398" s="166" t="s">
        <v>218</v>
      </c>
      <c r="C398" s="157" t="s">
        <v>201</v>
      </c>
      <c r="D398" s="139">
        <v>5.03</v>
      </c>
      <c r="E398" s="139"/>
      <c r="F398" s="158"/>
      <c r="G398" s="159"/>
      <c r="H398" s="296">
        <f t="shared" si="194"/>
        <v>0</v>
      </c>
      <c r="I398" s="160"/>
      <c r="J398" s="161" t="str">
        <f t="array" ref="J398">IF(ISERROR(G398/I398),"",G398/I398)</f>
        <v/>
      </c>
      <c r="K398" s="162">
        <f t="array" ref="K398">IF(ISERROR(G398/L398),"",G398/L398)</f>
        <v>0</v>
      </c>
      <c r="L398" s="160">
        <v>50</v>
      </c>
      <c r="M398" s="140">
        <f t="shared" si="199"/>
        <v>0</v>
      </c>
      <c r="N398" s="161">
        <f t="shared" si="200"/>
        <v>0</v>
      </c>
      <c r="O398" s="289"/>
      <c r="P398" s="289"/>
      <c r="Q398" s="289"/>
      <c r="R398" s="289"/>
      <c r="S398" s="289"/>
      <c r="T398" s="289"/>
      <c r="U398" s="289"/>
      <c r="V398" s="163">
        <f t="shared" si="201"/>
        <v>0</v>
      </c>
      <c r="W398" s="164" t="str">
        <f t="shared" si="202"/>
        <v/>
      </c>
      <c r="X398" s="163"/>
      <c r="Y398" s="163"/>
      <c r="Z398" s="163"/>
      <c r="AA398" s="163"/>
    </row>
    <row r="399" spans="1:27" ht="20.100000000000001" customHeight="1">
      <c r="A399" s="165">
        <v>200051</v>
      </c>
      <c r="B399" s="166" t="s">
        <v>220</v>
      </c>
      <c r="C399" s="157" t="s">
        <v>206</v>
      </c>
      <c r="D399" s="139">
        <v>5.03</v>
      </c>
      <c r="E399" s="139"/>
      <c r="F399" s="158"/>
      <c r="G399" s="159"/>
      <c r="H399" s="296">
        <f t="shared" si="194"/>
        <v>0</v>
      </c>
      <c r="I399" s="160"/>
      <c r="J399" s="161" t="str">
        <f t="array" ref="J399">IF(ISERROR(G399/I399),"",G399/I399)</f>
        <v/>
      </c>
      <c r="K399" s="162">
        <f t="array" ref="K399">IF(ISERROR(G399/L399),"",G399/L399)</f>
        <v>0</v>
      </c>
      <c r="L399" s="160">
        <v>50</v>
      </c>
      <c r="M399" s="140">
        <f t="shared" si="199"/>
        <v>0</v>
      </c>
      <c r="N399" s="161">
        <f t="shared" si="200"/>
        <v>0</v>
      </c>
      <c r="O399" s="289"/>
      <c r="P399" s="289"/>
      <c r="Q399" s="289"/>
      <c r="R399" s="289"/>
      <c r="S399" s="289"/>
      <c r="T399" s="289"/>
      <c r="U399" s="289"/>
      <c r="V399" s="163">
        <f t="shared" si="201"/>
        <v>0</v>
      </c>
      <c r="W399" s="164" t="str">
        <f t="shared" si="202"/>
        <v/>
      </c>
      <c r="X399" s="163"/>
      <c r="Y399" s="163"/>
      <c r="Z399" s="163"/>
      <c r="AA399" s="163"/>
    </row>
    <row r="400" spans="1:27" ht="20.100000000000001" customHeight="1">
      <c r="A400" s="165">
        <v>200052</v>
      </c>
      <c r="B400" s="166" t="s">
        <v>220</v>
      </c>
      <c r="C400" s="157" t="s">
        <v>194</v>
      </c>
      <c r="D400" s="139">
        <v>5.03</v>
      </c>
      <c r="E400" s="139"/>
      <c r="F400" s="158"/>
      <c r="G400" s="159"/>
      <c r="H400" s="296">
        <f t="shared" si="194"/>
        <v>0</v>
      </c>
      <c r="I400" s="160"/>
      <c r="J400" s="161" t="str">
        <f t="array" ref="J400">IF(ISERROR(G400/I400),"",G400/I400)</f>
        <v/>
      </c>
      <c r="K400" s="162">
        <f t="array" ref="K400">IF(ISERROR(G400/L400),"",G400/L400)</f>
        <v>0</v>
      </c>
      <c r="L400" s="160">
        <v>50</v>
      </c>
      <c r="M400" s="140">
        <f t="shared" si="199"/>
        <v>0</v>
      </c>
      <c r="N400" s="161">
        <f t="shared" si="200"/>
        <v>0</v>
      </c>
      <c r="O400" s="289"/>
      <c r="P400" s="289"/>
      <c r="Q400" s="289"/>
      <c r="R400" s="289"/>
      <c r="S400" s="289"/>
      <c r="T400" s="289"/>
      <c r="U400" s="289"/>
      <c r="V400" s="163">
        <f t="shared" si="201"/>
        <v>0</v>
      </c>
      <c r="W400" s="164" t="str">
        <f t="shared" si="202"/>
        <v/>
      </c>
      <c r="X400" s="163"/>
      <c r="Y400" s="163"/>
      <c r="Z400" s="163"/>
      <c r="AA400" s="163"/>
    </row>
    <row r="401" spans="1:27" ht="20.100000000000001" customHeight="1">
      <c r="A401" s="165">
        <v>200054</v>
      </c>
      <c r="B401" s="166" t="s">
        <v>220</v>
      </c>
      <c r="C401" s="157" t="s">
        <v>214</v>
      </c>
      <c r="D401" s="139">
        <v>5.03</v>
      </c>
      <c r="E401" s="139"/>
      <c r="F401" s="158"/>
      <c r="G401" s="159"/>
      <c r="H401" s="296">
        <f t="shared" si="194"/>
        <v>0</v>
      </c>
      <c r="I401" s="160"/>
      <c r="J401" s="161" t="str">
        <f t="array" ref="J401">IF(ISERROR(G401/I401),"",G401/I401)</f>
        <v/>
      </c>
      <c r="K401" s="162">
        <f t="array" ref="K401">IF(ISERROR(G401/L401),"",G401/L401)</f>
        <v>0</v>
      </c>
      <c r="L401" s="160">
        <v>50</v>
      </c>
      <c r="M401" s="140">
        <f t="shared" si="199"/>
        <v>0</v>
      </c>
      <c r="N401" s="161">
        <f t="shared" si="200"/>
        <v>0</v>
      </c>
      <c r="O401" s="289"/>
      <c r="P401" s="289"/>
      <c r="Q401" s="289"/>
      <c r="R401" s="289"/>
      <c r="S401" s="289"/>
      <c r="T401" s="289"/>
      <c r="U401" s="289"/>
      <c r="V401" s="163">
        <f t="shared" si="201"/>
        <v>0</v>
      </c>
      <c r="W401" s="164" t="str">
        <f t="shared" si="202"/>
        <v/>
      </c>
      <c r="X401" s="163"/>
      <c r="Y401" s="163"/>
      <c r="Z401" s="163"/>
      <c r="AA401" s="163"/>
    </row>
    <row r="402" spans="1:27" ht="20.100000000000001" customHeight="1">
      <c r="A402" s="165">
        <v>201403</v>
      </c>
      <c r="B402" s="166" t="s">
        <v>467</v>
      </c>
      <c r="C402" s="232" t="s">
        <v>466</v>
      </c>
      <c r="D402" s="139">
        <v>50.3</v>
      </c>
      <c r="E402" s="139"/>
      <c r="F402" s="158"/>
      <c r="G402" s="159"/>
      <c r="H402" s="320">
        <f t="shared" si="194"/>
        <v>0</v>
      </c>
      <c r="I402" s="160"/>
      <c r="J402" s="161"/>
      <c r="K402" s="162">
        <f t="array" ref="K402">IF(ISERROR(G402/L402),"",G402/L402)</f>
        <v>0</v>
      </c>
      <c r="L402" s="160">
        <v>50</v>
      </c>
      <c r="M402" s="140"/>
      <c r="N402" s="161"/>
      <c r="O402" s="318"/>
      <c r="P402" s="318"/>
      <c r="Q402" s="318"/>
      <c r="R402" s="318"/>
      <c r="S402" s="318"/>
      <c r="T402" s="318"/>
      <c r="U402" s="318"/>
      <c r="V402" s="163"/>
      <c r="W402" s="164"/>
      <c r="X402" s="163"/>
      <c r="Y402" s="163"/>
      <c r="Z402" s="163"/>
      <c r="AA402" s="163"/>
    </row>
    <row r="403" spans="1:27" ht="20.100000000000001" customHeight="1">
      <c r="A403" s="165">
        <v>201290</v>
      </c>
      <c r="B403" s="166" t="s">
        <v>423</v>
      </c>
      <c r="C403" s="232" t="s">
        <v>421</v>
      </c>
      <c r="D403" s="139">
        <v>5</v>
      </c>
      <c r="E403" s="139"/>
      <c r="F403" s="158"/>
      <c r="G403" s="159"/>
      <c r="H403" s="296">
        <f t="shared" si="194"/>
        <v>0</v>
      </c>
      <c r="I403" s="160"/>
      <c r="J403" s="161"/>
      <c r="K403" s="162"/>
      <c r="L403" s="160">
        <v>50</v>
      </c>
      <c r="M403" s="140"/>
      <c r="N403" s="161"/>
      <c r="O403" s="289"/>
      <c r="P403" s="289"/>
      <c r="Q403" s="289"/>
      <c r="R403" s="289"/>
      <c r="S403" s="289"/>
      <c r="T403" s="289"/>
      <c r="U403" s="289"/>
      <c r="V403" s="163"/>
      <c r="W403" s="164"/>
      <c r="X403" s="163"/>
      <c r="Y403" s="163"/>
      <c r="Z403" s="163"/>
      <c r="AA403" s="163"/>
    </row>
    <row r="404" spans="1:27" ht="20.100000000000001" customHeight="1">
      <c r="A404" s="165">
        <v>200113</v>
      </c>
      <c r="B404" s="166" t="s">
        <v>221</v>
      </c>
      <c r="C404" s="157" t="s">
        <v>197</v>
      </c>
      <c r="D404" s="139">
        <v>5.03</v>
      </c>
      <c r="E404" s="139"/>
      <c r="F404" s="158"/>
      <c r="G404" s="159"/>
      <c r="H404" s="296">
        <f t="shared" si="194"/>
        <v>0</v>
      </c>
      <c r="I404" s="160"/>
      <c r="J404" s="161" t="str">
        <f t="array" ref="J404">IF(ISERROR(G404/I404),"",G404/I404)</f>
        <v/>
      </c>
      <c r="K404" s="162">
        <f t="array" ref="K404">IF(ISERROR(G404/L404),"",G404/L404)</f>
        <v>0</v>
      </c>
      <c r="L404" s="160">
        <v>21.5</v>
      </c>
      <c r="M404" s="140">
        <f t="shared" ref="M404:M405" si="203">IF(ISERROR(I404-K404),"",I404-K404)</f>
        <v>0</v>
      </c>
      <c r="N404" s="161">
        <f t="shared" ref="N404:N405" si="204">SUM(O404:U404)</f>
        <v>0</v>
      </c>
      <c r="O404" s="289"/>
      <c r="P404" s="289"/>
      <c r="Q404" s="289"/>
      <c r="R404" s="289"/>
      <c r="S404" s="289"/>
      <c r="T404" s="289"/>
      <c r="U404" s="289"/>
      <c r="V404" s="163">
        <f t="shared" ref="V404:V405" si="205">SUM(X404:AA404)</f>
        <v>0</v>
      </c>
      <c r="W404" s="164" t="str">
        <f t="shared" ref="W404:W405" si="206">IF(ISERROR(V404/G404),"",V404/G404)</f>
        <v/>
      </c>
      <c r="X404" s="163"/>
      <c r="Y404" s="163"/>
      <c r="Z404" s="163"/>
      <c r="AA404" s="163"/>
    </row>
    <row r="405" spans="1:27" ht="20.100000000000001" customHeight="1">
      <c r="A405" s="165">
        <v>200114</v>
      </c>
      <c r="B405" s="166" t="s">
        <v>221</v>
      </c>
      <c r="C405" s="157" t="s">
        <v>201</v>
      </c>
      <c r="D405" s="139">
        <v>5.03</v>
      </c>
      <c r="E405" s="139"/>
      <c r="F405" s="158"/>
      <c r="G405" s="159"/>
      <c r="H405" s="296">
        <f t="shared" si="194"/>
        <v>0</v>
      </c>
      <c r="I405" s="160"/>
      <c r="J405" s="161" t="str">
        <f t="array" ref="J405">IF(ISERROR(G405/I405),"",G405/I405)</f>
        <v/>
      </c>
      <c r="K405" s="162">
        <f t="array" ref="K405">IF(ISERROR(G405/L405),"",G405/L405)</f>
        <v>0</v>
      </c>
      <c r="L405" s="160">
        <v>21.5</v>
      </c>
      <c r="M405" s="140">
        <f t="shared" si="203"/>
        <v>0</v>
      </c>
      <c r="N405" s="161">
        <f t="shared" si="204"/>
        <v>0</v>
      </c>
      <c r="O405" s="289"/>
      <c r="P405" s="289"/>
      <c r="Q405" s="289"/>
      <c r="R405" s="289"/>
      <c r="S405" s="289"/>
      <c r="T405" s="289"/>
      <c r="U405" s="289"/>
      <c r="V405" s="163">
        <f t="shared" si="205"/>
        <v>0</v>
      </c>
      <c r="W405" s="164" t="str">
        <f t="shared" si="206"/>
        <v/>
      </c>
      <c r="X405" s="163"/>
      <c r="Y405" s="163"/>
      <c r="Z405" s="163"/>
      <c r="AA405" s="163"/>
    </row>
    <row r="406" spans="1:27" ht="20.100000000000001" customHeight="1">
      <c r="A406" s="165"/>
      <c r="B406" s="166" t="s">
        <v>380</v>
      </c>
      <c r="C406" s="232" t="s">
        <v>381</v>
      </c>
      <c r="D406" s="139"/>
      <c r="E406" s="139"/>
      <c r="F406" s="158"/>
      <c r="G406" s="159"/>
      <c r="H406" s="296">
        <f t="shared" si="194"/>
        <v>0</v>
      </c>
      <c r="I406" s="160"/>
      <c r="J406" s="161"/>
      <c r="K406" s="162"/>
      <c r="L406" s="160"/>
      <c r="M406" s="140"/>
      <c r="N406" s="161"/>
      <c r="O406" s="289"/>
      <c r="P406" s="289"/>
      <c r="Q406" s="289"/>
      <c r="R406" s="289"/>
      <c r="S406" s="289"/>
      <c r="T406" s="289"/>
      <c r="U406" s="289"/>
      <c r="V406" s="163"/>
      <c r="W406" s="164"/>
      <c r="X406" s="163"/>
      <c r="Y406" s="163"/>
      <c r="Z406" s="163"/>
      <c r="AA406" s="163"/>
    </row>
    <row r="407" spans="1:27" ht="20.100000000000001" customHeight="1">
      <c r="A407" s="172">
        <v>200617</v>
      </c>
      <c r="B407" s="174" t="s">
        <v>222</v>
      </c>
      <c r="C407" s="157" t="s">
        <v>193</v>
      </c>
      <c r="D407" s="139">
        <v>5.0599999999999996</v>
      </c>
      <c r="E407" s="139"/>
      <c r="F407" s="158"/>
      <c r="G407" s="159"/>
      <c r="H407" s="296">
        <f t="shared" si="194"/>
        <v>0</v>
      </c>
      <c r="I407" s="160"/>
      <c r="J407" s="161" t="str">
        <f t="array" ref="J407">IF(ISERROR(G407/I407),"",G407/I407)</f>
        <v/>
      </c>
      <c r="K407" s="162" t="str">
        <f t="array" ref="K407">IF(ISERROR(G407/L407),"",G407/L407)</f>
        <v/>
      </c>
      <c r="L407" s="160"/>
      <c r="M407" s="140" t="str">
        <f t="shared" ref="M407:M420" si="207">IF(ISERROR(I407-K407),"",I407-K407)</f>
        <v/>
      </c>
      <c r="N407" s="161">
        <f t="shared" ref="N407:N410" si="208">SUM(O407:U407)</f>
        <v>0</v>
      </c>
      <c r="O407" s="289"/>
      <c r="P407" s="289"/>
      <c r="Q407" s="289"/>
      <c r="R407" s="289"/>
      <c r="S407" s="289"/>
      <c r="T407" s="289"/>
      <c r="U407" s="289"/>
      <c r="V407" s="163">
        <f t="shared" ref="V407:V410" si="209">SUM(X407:AA407)</f>
        <v>0</v>
      </c>
      <c r="W407" s="164" t="str">
        <f t="shared" ref="W407:W410" si="210">IF(ISERROR(V407/G407),"",V407/G407)</f>
        <v/>
      </c>
      <c r="X407" s="163"/>
      <c r="Y407" s="163"/>
      <c r="Z407" s="163"/>
      <c r="AA407" s="163"/>
    </row>
    <row r="408" spans="1:27" ht="20.100000000000001" customHeight="1">
      <c r="A408" s="172">
        <v>200618</v>
      </c>
      <c r="B408" s="174" t="s">
        <v>222</v>
      </c>
      <c r="C408" s="157" t="s">
        <v>211</v>
      </c>
      <c r="D408" s="139">
        <v>5.0599999999999996</v>
      </c>
      <c r="E408" s="139"/>
      <c r="F408" s="158"/>
      <c r="G408" s="159"/>
      <c r="H408" s="296">
        <f t="shared" si="194"/>
        <v>0</v>
      </c>
      <c r="I408" s="160"/>
      <c r="J408" s="161" t="str">
        <f t="array" ref="J408">IF(ISERROR(G408/I408),"",G408/I408)</f>
        <v/>
      </c>
      <c r="K408" s="162" t="str">
        <f t="array" ref="K408">IF(ISERROR(G408/L408),"",G408/L408)</f>
        <v/>
      </c>
      <c r="L408" s="160"/>
      <c r="M408" s="140" t="str">
        <f t="shared" si="207"/>
        <v/>
      </c>
      <c r="N408" s="161">
        <f t="shared" si="208"/>
        <v>0</v>
      </c>
      <c r="O408" s="289"/>
      <c r="P408" s="289"/>
      <c r="Q408" s="289"/>
      <c r="R408" s="289"/>
      <c r="S408" s="289"/>
      <c r="T408" s="289"/>
      <c r="U408" s="289"/>
      <c r="V408" s="163">
        <f t="shared" si="209"/>
        <v>0</v>
      </c>
      <c r="W408" s="164" t="str">
        <f t="shared" si="210"/>
        <v/>
      </c>
      <c r="X408" s="163"/>
      <c r="Y408" s="163"/>
      <c r="Z408" s="163"/>
      <c r="AA408" s="163"/>
    </row>
    <row r="409" spans="1:27" ht="20.100000000000001" customHeight="1">
      <c r="A409" s="172">
        <v>200619</v>
      </c>
      <c r="B409" s="174" t="s">
        <v>222</v>
      </c>
      <c r="C409" s="157" t="s">
        <v>201</v>
      </c>
      <c r="D409" s="139">
        <v>5.0599999999999996</v>
      </c>
      <c r="E409" s="139"/>
      <c r="F409" s="158"/>
      <c r="G409" s="159"/>
      <c r="H409" s="296">
        <f t="shared" si="194"/>
        <v>0</v>
      </c>
      <c r="I409" s="160"/>
      <c r="J409" s="161" t="str">
        <f t="array" ref="J409">IF(ISERROR(G409/I409),"",G409/I409)</f>
        <v/>
      </c>
      <c r="K409" s="162" t="str">
        <f t="array" ref="K409">IF(ISERROR(G409/L409),"",G409/L409)</f>
        <v/>
      </c>
      <c r="L409" s="160"/>
      <c r="M409" s="140" t="str">
        <f t="shared" si="207"/>
        <v/>
      </c>
      <c r="N409" s="161">
        <f t="shared" si="208"/>
        <v>0</v>
      </c>
      <c r="O409" s="289"/>
      <c r="P409" s="289"/>
      <c r="Q409" s="289"/>
      <c r="R409" s="289"/>
      <c r="S409" s="289"/>
      <c r="T409" s="289"/>
      <c r="U409" s="289"/>
      <c r="V409" s="163">
        <f t="shared" si="209"/>
        <v>0</v>
      </c>
      <c r="W409" s="164" t="str">
        <f t="shared" si="210"/>
        <v/>
      </c>
      <c r="X409" s="163"/>
      <c r="Y409" s="163"/>
      <c r="Z409" s="163"/>
      <c r="AA409" s="163"/>
    </row>
    <row r="410" spans="1:27" ht="20.100000000000001" customHeight="1">
      <c r="A410" s="172">
        <v>200620</v>
      </c>
      <c r="B410" s="174" t="s">
        <v>222</v>
      </c>
      <c r="C410" s="157" t="s">
        <v>194</v>
      </c>
      <c r="D410" s="139">
        <v>5.0599999999999996</v>
      </c>
      <c r="E410" s="139"/>
      <c r="F410" s="158"/>
      <c r="G410" s="159"/>
      <c r="H410" s="296">
        <f t="shared" si="194"/>
        <v>0</v>
      </c>
      <c r="I410" s="160"/>
      <c r="J410" s="161" t="str">
        <f t="array" ref="J410">IF(ISERROR(G410/I410),"",G410/I410)</f>
        <v/>
      </c>
      <c r="K410" s="162" t="str">
        <f t="array" ref="K410">IF(ISERROR(G410/L410),"",G410/L410)</f>
        <v/>
      </c>
      <c r="L410" s="160"/>
      <c r="M410" s="140" t="str">
        <f t="shared" si="207"/>
        <v/>
      </c>
      <c r="N410" s="161">
        <f t="shared" si="208"/>
        <v>0</v>
      </c>
      <c r="O410" s="289"/>
      <c r="P410" s="289"/>
      <c r="Q410" s="289"/>
      <c r="R410" s="289"/>
      <c r="S410" s="289"/>
      <c r="T410" s="289"/>
      <c r="U410" s="289"/>
      <c r="V410" s="163">
        <f t="shared" si="209"/>
        <v>0</v>
      </c>
      <c r="W410" s="164" t="str">
        <f t="shared" si="210"/>
        <v/>
      </c>
      <c r="X410" s="163"/>
      <c r="Y410" s="163"/>
      <c r="Z410" s="163"/>
      <c r="AA410" s="163"/>
    </row>
    <row r="411" spans="1:27" ht="20.100000000000001" customHeight="1">
      <c r="A411" s="172"/>
      <c r="B411" s="248" t="s">
        <v>388</v>
      </c>
      <c r="C411" s="232" t="s">
        <v>394</v>
      </c>
      <c r="D411" s="139"/>
      <c r="E411" s="139"/>
      <c r="F411" s="158"/>
      <c r="G411" s="159"/>
      <c r="H411" s="296">
        <f t="shared" si="194"/>
        <v>0</v>
      </c>
      <c r="I411" s="160"/>
      <c r="J411" s="161"/>
      <c r="K411" s="162">
        <f t="array" ref="K411">IF(ISERROR(G411/L411),"",G411/L411)</f>
        <v>0</v>
      </c>
      <c r="L411" s="160">
        <v>24</v>
      </c>
      <c r="M411" s="140">
        <f t="shared" si="207"/>
        <v>0</v>
      </c>
      <c r="N411" s="161"/>
      <c r="O411" s="289"/>
      <c r="P411" s="289"/>
      <c r="Q411" s="289"/>
      <c r="R411" s="289"/>
      <c r="S411" s="289"/>
      <c r="T411" s="289"/>
      <c r="U411" s="289"/>
      <c r="V411" s="163"/>
      <c r="W411" s="164"/>
      <c r="X411" s="163"/>
      <c r="Y411" s="163"/>
      <c r="Z411" s="163"/>
      <c r="AA411" s="163"/>
    </row>
    <row r="412" spans="1:27" ht="20.100000000000001" customHeight="1">
      <c r="A412" s="172"/>
      <c r="B412" s="248" t="s">
        <v>388</v>
      </c>
      <c r="C412" s="232" t="s">
        <v>389</v>
      </c>
      <c r="D412" s="139"/>
      <c r="E412" s="139"/>
      <c r="F412" s="158"/>
      <c r="G412" s="159"/>
      <c r="H412" s="296">
        <f t="shared" si="194"/>
        <v>0</v>
      </c>
      <c r="I412" s="160"/>
      <c r="J412" s="161"/>
      <c r="K412" s="162">
        <f t="array" ref="K412">IF(ISERROR(G412/L412),"",G412/L412)</f>
        <v>0</v>
      </c>
      <c r="L412" s="160">
        <v>24</v>
      </c>
      <c r="M412" s="140">
        <f t="shared" si="207"/>
        <v>0</v>
      </c>
      <c r="N412" s="161"/>
      <c r="O412" s="289"/>
      <c r="P412" s="289"/>
      <c r="Q412" s="289"/>
      <c r="R412" s="289"/>
      <c r="S412" s="289"/>
      <c r="T412" s="289"/>
      <c r="U412" s="289"/>
      <c r="V412" s="163"/>
      <c r="W412" s="164"/>
      <c r="X412" s="163"/>
      <c r="Y412" s="163"/>
      <c r="Z412" s="163"/>
      <c r="AA412" s="163"/>
    </row>
    <row r="413" spans="1:27" ht="20.100000000000001" customHeight="1">
      <c r="A413" s="172"/>
      <c r="B413" s="248" t="s">
        <v>388</v>
      </c>
      <c r="C413" s="232" t="s">
        <v>390</v>
      </c>
      <c r="D413" s="139"/>
      <c r="E413" s="139"/>
      <c r="F413" s="158"/>
      <c r="G413" s="159"/>
      <c r="H413" s="296">
        <f t="shared" si="194"/>
        <v>0</v>
      </c>
      <c r="I413" s="160"/>
      <c r="J413" s="161"/>
      <c r="K413" s="162">
        <f t="array" ref="K413">IF(ISERROR(G413/L413),"",G413/L413)</f>
        <v>0</v>
      </c>
      <c r="L413" s="160">
        <v>24</v>
      </c>
      <c r="M413" s="140">
        <f t="shared" si="207"/>
        <v>0</v>
      </c>
      <c r="N413" s="161"/>
      <c r="O413" s="289"/>
      <c r="P413" s="289"/>
      <c r="Q413" s="289"/>
      <c r="R413" s="289"/>
      <c r="S413" s="289"/>
      <c r="T413" s="289"/>
      <c r="U413" s="289"/>
      <c r="V413" s="163"/>
      <c r="W413" s="164"/>
      <c r="X413" s="163"/>
      <c r="Y413" s="163"/>
      <c r="Z413" s="163"/>
      <c r="AA413" s="163"/>
    </row>
    <row r="414" spans="1:27" ht="20.100000000000001" customHeight="1">
      <c r="A414" s="172"/>
      <c r="B414" s="248" t="s">
        <v>388</v>
      </c>
      <c r="C414" s="232" t="s">
        <v>391</v>
      </c>
      <c r="D414" s="139"/>
      <c r="E414" s="139"/>
      <c r="F414" s="158"/>
      <c r="G414" s="159"/>
      <c r="H414" s="296">
        <f t="shared" si="194"/>
        <v>0</v>
      </c>
      <c r="I414" s="160"/>
      <c r="J414" s="161"/>
      <c r="K414" s="162">
        <f t="array" ref="K414">IF(ISERROR(G414/L414),"",G414/L414)</f>
        <v>0</v>
      </c>
      <c r="L414" s="160">
        <v>24</v>
      </c>
      <c r="M414" s="140">
        <f t="shared" si="207"/>
        <v>0</v>
      </c>
      <c r="N414" s="161"/>
      <c r="O414" s="289"/>
      <c r="P414" s="289"/>
      <c r="Q414" s="289"/>
      <c r="R414" s="289"/>
      <c r="S414" s="289"/>
      <c r="T414" s="289"/>
      <c r="U414" s="289"/>
      <c r="V414" s="163"/>
      <c r="W414" s="164"/>
      <c r="X414" s="163"/>
      <c r="Y414" s="163"/>
      <c r="Z414" s="163"/>
      <c r="AA414" s="163"/>
    </row>
    <row r="415" spans="1:27" ht="20.100000000000001" customHeight="1">
      <c r="A415" s="172">
        <v>201074</v>
      </c>
      <c r="B415" s="248" t="s">
        <v>430</v>
      </c>
      <c r="C415" s="232" t="s">
        <v>432</v>
      </c>
      <c r="D415" s="139"/>
      <c r="E415" s="139"/>
      <c r="F415" s="158"/>
      <c r="G415" s="159"/>
      <c r="H415" s="296">
        <f t="shared" si="194"/>
        <v>0</v>
      </c>
      <c r="I415" s="160"/>
      <c r="J415" s="161"/>
      <c r="K415" s="162">
        <f t="array" ref="K415">IF(ISERROR(G415/L415),"",G415/L415)</f>
        <v>0</v>
      </c>
      <c r="L415" s="160">
        <v>4</v>
      </c>
      <c r="M415" s="140">
        <f t="shared" si="207"/>
        <v>0</v>
      </c>
      <c r="N415" s="161"/>
      <c r="O415" s="289"/>
      <c r="P415" s="289"/>
      <c r="Q415" s="289"/>
      <c r="R415" s="289"/>
      <c r="S415" s="289"/>
      <c r="T415" s="289"/>
      <c r="U415" s="289"/>
      <c r="V415" s="163"/>
      <c r="W415" s="164"/>
      <c r="X415" s="163"/>
      <c r="Y415" s="163"/>
      <c r="Z415" s="163"/>
      <c r="AA415" s="163"/>
    </row>
    <row r="416" spans="1:27" ht="20.100000000000001" customHeight="1">
      <c r="A416" s="172">
        <v>201075</v>
      </c>
      <c r="B416" s="248" t="s">
        <v>430</v>
      </c>
      <c r="C416" s="232" t="s">
        <v>434</v>
      </c>
      <c r="D416" s="139"/>
      <c r="E416" s="139"/>
      <c r="F416" s="158"/>
      <c r="G416" s="159"/>
      <c r="H416" s="296">
        <f t="shared" si="194"/>
        <v>0</v>
      </c>
      <c r="I416" s="160"/>
      <c r="J416" s="161"/>
      <c r="K416" s="162">
        <f t="array" ref="K416">IF(ISERROR(G416/L416),"",G416/L416)</f>
        <v>0</v>
      </c>
      <c r="L416" s="160">
        <v>4</v>
      </c>
      <c r="M416" s="140">
        <f t="shared" si="207"/>
        <v>0</v>
      </c>
      <c r="N416" s="161"/>
      <c r="O416" s="289"/>
      <c r="P416" s="289"/>
      <c r="Q416" s="289"/>
      <c r="R416" s="289"/>
      <c r="S416" s="289"/>
      <c r="T416" s="289"/>
      <c r="U416" s="289"/>
      <c r="V416" s="163"/>
      <c r="W416" s="164"/>
      <c r="X416" s="163"/>
      <c r="Y416" s="163"/>
      <c r="Z416" s="163"/>
      <c r="AA416" s="163"/>
    </row>
    <row r="417" spans="1:27" ht="20.100000000000001" customHeight="1">
      <c r="A417" s="172">
        <v>201076</v>
      </c>
      <c r="B417" s="248" t="s">
        <v>430</v>
      </c>
      <c r="C417" s="232" t="s">
        <v>436</v>
      </c>
      <c r="D417" s="139"/>
      <c r="E417" s="139"/>
      <c r="F417" s="158"/>
      <c r="G417" s="159"/>
      <c r="H417" s="296">
        <f t="shared" si="194"/>
        <v>0</v>
      </c>
      <c r="I417" s="160"/>
      <c r="J417" s="161"/>
      <c r="K417" s="162">
        <f t="array" ref="K417">IF(ISERROR(G417/L417),"",G417/L417)</f>
        <v>0</v>
      </c>
      <c r="L417" s="160">
        <v>4</v>
      </c>
      <c r="M417" s="140">
        <f t="shared" si="207"/>
        <v>0</v>
      </c>
      <c r="N417" s="161"/>
      <c r="O417" s="289"/>
      <c r="P417" s="289"/>
      <c r="Q417" s="289"/>
      <c r="R417" s="289"/>
      <c r="S417" s="289"/>
      <c r="T417" s="289"/>
      <c r="U417" s="289"/>
      <c r="V417" s="163"/>
      <c r="W417" s="164"/>
      <c r="X417" s="163"/>
      <c r="Y417" s="163"/>
      <c r="Z417" s="163"/>
      <c r="AA417" s="163"/>
    </row>
    <row r="418" spans="1:27" ht="20.100000000000001" customHeight="1">
      <c r="A418" s="172">
        <v>201071</v>
      </c>
      <c r="B418" s="174" t="s">
        <v>382</v>
      </c>
      <c r="C418" s="157" t="s">
        <v>356</v>
      </c>
      <c r="D418" s="139"/>
      <c r="E418" s="139"/>
      <c r="F418" s="158"/>
      <c r="G418" s="159"/>
      <c r="H418" s="296">
        <f t="shared" si="194"/>
        <v>0</v>
      </c>
      <c r="I418" s="160"/>
      <c r="J418" s="161"/>
      <c r="K418" s="162">
        <f t="array" ref="K418">IF(ISERROR(G418/L418),"",G418/L418)</f>
        <v>0</v>
      </c>
      <c r="L418" s="160">
        <v>4</v>
      </c>
      <c r="M418" s="140">
        <f t="shared" si="207"/>
        <v>0</v>
      </c>
      <c r="N418" s="161"/>
      <c r="O418" s="289"/>
      <c r="P418" s="289"/>
      <c r="Q418" s="289"/>
      <c r="R418" s="289"/>
      <c r="S418" s="289"/>
      <c r="T418" s="289"/>
      <c r="U418" s="289"/>
      <c r="V418" s="163"/>
      <c r="W418" s="164"/>
      <c r="X418" s="163"/>
      <c r="Y418" s="163"/>
      <c r="Z418" s="163"/>
      <c r="AA418" s="163"/>
    </row>
    <row r="419" spans="1:27" ht="20.100000000000001" customHeight="1">
      <c r="A419" s="172">
        <v>201072</v>
      </c>
      <c r="B419" s="174" t="s">
        <v>382</v>
      </c>
      <c r="C419" s="157" t="s">
        <v>358</v>
      </c>
      <c r="D419" s="139"/>
      <c r="E419" s="139"/>
      <c r="F419" s="158"/>
      <c r="G419" s="159"/>
      <c r="H419" s="296">
        <f t="shared" si="194"/>
        <v>0</v>
      </c>
      <c r="I419" s="160"/>
      <c r="J419" s="161"/>
      <c r="K419" s="162">
        <f t="array" ref="K419">IF(ISERROR(G419/L419),"",G419/L419)</f>
        <v>0</v>
      </c>
      <c r="L419" s="160">
        <v>4</v>
      </c>
      <c r="M419" s="140">
        <f t="shared" si="207"/>
        <v>0</v>
      </c>
      <c r="N419" s="161"/>
      <c r="O419" s="289"/>
      <c r="P419" s="289"/>
      <c r="Q419" s="289"/>
      <c r="R419" s="289"/>
      <c r="S419" s="289"/>
      <c r="T419" s="289"/>
      <c r="U419" s="289"/>
      <c r="V419" s="163"/>
      <c r="W419" s="164"/>
      <c r="X419" s="163"/>
      <c r="Y419" s="163"/>
      <c r="Z419" s="163"/>
      <c r="AA419" s="163"/>
    </row>
    <row r="420" spans="1:27" ht="20.100000000000001" customHeight="1">
      <c r="A420" s="172">
        <v>201073</v>
      </c>
      <c r="B420" s="174" t="s">
        <v>382</v>
      </c>
      <c r="C420" s="157" t="s">
        <v>360</v>
      </c>
      <c r="D420" s="139"/>
      <c r="E420" s="139"/>
      <c r="F420" s="158"/>
      <c r="G420" s="159"/>
      <c r="H420" s="296">
        <f t="shared" si="194"/>
        <v>0</v>
      </c>
      <c r="I420" s="160"/>
      <c r="J420" s="161"/>
      <c r="K420" s="162">
        <f t="array" ref="K420">IF(ISERROR(G420/L420),"",G420/L420)</f>
        <v>0</v>
      </c>
      <c r="L420" s="160">
        <v>4</v>
      </c>
      <c r="M420" s="140">
        <f t="shared" si="207"/>
        <v>0</v>
      </c>
      <c r="N420" s="161"/>
      <c r="O420" s="289"/>
      <c r="P420" s="289"/>
      <c r="Q420" s="289"/>
      <c r="R420" s="289"/>
      <c r="S420" s="289"/>
      <c r="T420" s="289"/>
      <c r="U420" s="289"/>
      <c r="V420" s="163"/>
      <c r="W420" s="164"/>
      <c r="X420" s="163"/>
      <c r="Y420" s="163"/>
      <c r="Z420" s="163"/>
      <c r="AA420" s="163"/>
    </row>
    <row r="421" spans="1:27" ht="20.100000000000001" customHeight="1">
      <c r="A421" s="476" t="s">
        <v>223</v>
      </c>
      <c r="B421" s="476"/>
      <c r="C421" s="294" t="s">
        <v>209</v>
      </c>
      <c r="D421" s="177"/>
      <c r="E421" s="177"/>
      <c r="F421" s="178"/>
      <c r="G421" s="179">
        <f>SUM(G364:G420)</f>
        <v>0</v>
      </c>
      <c r="H421" s="180">
        <f>SUM(H364:H420)</f>
        <v>0</v>
      </c>
      <c r="I421" s="180">
        <f>SUM(I364:I420)</f>
        <v>0</v>
      </c>
      <c r="J421" s="161" t="str">
        <f t="array" ref="J421">IF(ISERROR(G421/I421),"",G421/I421)</f>
        <v/>
      </c>
      <c r="K421" s="180">
        <f>SUM(K364:K420)</f>
        <v>0</v>
      </c>
      <c r="L421" s="160"/>
      <c r="M421" s="185">
        <f t="shared" ref="M421:V421" si="211">SUM(M364:M420)</f>
        <v>0</v>
      </c>
      <c r="N421" s="180">
        <f t="shared" si="211"/>
        <v>0</v>
      </c>
      <c r="O421" s="182">
        <f t="shared" si="211"/>
        <v>0</v>
      </c>
      <c r="P421" s="182">
        <f t="shared" si="211"/>
        <v>0</v>
      </c>
      <c r="Q421" s="182">
        <f t="shared" si="211"/>
        <v>0</v>
      </c>
      <c r="R421" s="182">
        <f t="shared" si="211"/>
        <v>0</v>
      </c>
      <c r="S421" s="182">
        <f t="shared" si="211"/>
        <v>0</v>
      </c>
      <c r="T421" s="182">
        <f t="shared" si="211"/>
        <v>0</v>
      </c>
      <c r="U421" s="182">
        <f t="shared" si="211"/>
        <v>0</v>
      </c>
      <c r="V421" s="183">
        <f t="shared" si="211"/>
        <v>0</v>
      </c>
      <c r="W421" s="164" t="str">
        <f t="shared" ref="W421:W428" si="212">IF(ISERROR(V421/G421),"",V421/G421)</f>
        <v/>
      </c>
      <c r="X421" s="183">
        <f>SUM(X364:X420)</f>
        <v>0</v>
      </c>
      <c r="Y421" s="183">
        <f>SUM(Y364:Y420)</f>
        <v>0</v>
      </c>
      <c r="Z421" s="183">
        <f>SUM(Z364:Z420)</f>
        <v>0</v>
      </c>
      <c r="AA421" s="183">
        <f>SUM(AA364:AA420)</f>
        <v>0</v>
      </c>
    </row>
    <row r="422" spans="1:27" ht="20.100000000000001" customHeight="1">
      <c r="A422" s="157">
        <v>200065</v>
      </c>
      <c r="B422" s="288" t="s">
        <v>224</v>
      </c>
      <c r="C422" s="157" t="s">
        <v>186</v>
      </c>
      <c r="D422" s="139">
        <v>5.03</v>
      </c>
      <c r="E422" s="139"/>
      <c r="F422" s="158"/>
      <c r="G422" s="159"/>
      <c r="H422" s="296">
        <f t="shared" ref="H422:H454" si="213">D422*G422</f>
        <v>0</v>
      </c>
      <c r="I422" s="160"/>
      <c r="J422" s="161" t="str">
        <f t="array" ref="J422">IF(ISERROR(G422/I422),"",G422/I422)</f>
        <v/>
      </c>
      <c r="K422" s="162">
        <f t="array" ref="K422">IF(ISERROR(G422/L422),"",G422/L422)</f>
        <v>0</v>
      </c>
      <c r="L422" s="160">
        <v>8.8000000000000007</v>
      </c>
      <c r="M422" s="140">
        <f t="shared" ref="M422:M429" si="214">IF(ISERROR(I422-K422),"",I422-K422)</f>
        <v>0</v>
      </c>
      <c r="N422" s="161">
        <f t="shared" ref="N422:N429" si="215">SUM(O422:U422)</f>
        <v>0</v>
      </c>
      <c r="O422" s="289"/>
      <c r="P422" s="289"/>
      <c r="Q422" s="289"/>
      <c r="R422" s="289"/>
      <c r="S422" s="289"/>
      <c r="T422" s="289"/>
      <c r="U422" s="289"/>
      <c r="V422" s="163">
        <f t="shared" ref="V422:V428" si="216">SUM(X422:AA422)</f>
        <v>0</v>
      </c>
      <c r="W422" s="164" t="str">
        <f t="shared" si="212"/>
        <v/>
      </c>
      <c r="X422" s="163"/>
      <c r="Y422" s="163"/>
      <c r="Z422" s="163"/>
      <c r="AA422" s="163"/>
    </row>
    <row r="423" spans="1:27" ht="20.100000000000001" customHeight="1">
      <c r="A423" s="157">
        <v>200067</v>
      </c>
      <c r="B423" s="288" t="s">
        <v>224</v>
      </c>
      <c r="C423" s="157" t="s">
        <v>193</v>
      </c>
      <c r="D423" s="139">
        <v>5.03</v>
      </c>
      <c r="E423" s="139"/>
      <c r="F423" s="158"/>
      <c r="G423" s="159"/>
      <c r="H423" s="296">
        <f t="shared" si="213"/>
        <v>0</v>
      </c>
      <c r="I423" s="160"/>
      <c r="J423" s="161" t="str">
        <f t="array" ref="J423">IF(ISERROR(G423/I423),"",G423/I423)</f>
        <v/>
      </c>
      <c r="K423" s="162">
        <f t="array" ref="K423">IF(ISERROR(G423/L423),"",G423/L423)</f>
        <v>0</v>
      </c>
      <c r="L423" s="160">
        <v>8.8000000000000007</v>
      </c>
      <c r="M423" s="140">
        <f t="shared" si="214"/>
        <v>0</v>
      </c>
      <c r="N423" s="161">
        <f t="shared" si="215"/>
        <v>0</v>
      </c>
      <c r="O423" s="289"/>
      <c r="P423" s="289"/>
      <c r="Q423" s="289"/>
      <c r="R423" s="289"/>
      <c r="S423" s="289"/>
      <c r="T423" s="289"/>
      <c r="U423" s="289"/>
      <c r="V423" s="163">
        <f t="shared" si="216"/>
        <v>0</v>
      </c>
      <c r="W423" s="164" t="str">
        <f t="shared" si="212"/>
        <v/>
      </c>
      <c r="X423" s="163"/>
      <c r="Y423" s="163"/>
      <c r="Z423" s="163"/>
      <c r="AA423" s="163"/>
    </row>
    <row r="424" spans="1:27" ht="20.100000000000001" customHeight="1">
      <c r="A424" s="157">
        <v>200068</v>
      </c>
      <c r="B424" s="288" t="s">
        <v>224</v>
      </c>
      <c r="C424" s="157" t="s">
        <v>211</v>
      </c>
      <c r="D424" s="139">
        <v>5.03</v>
      </c>
      <c r="E424" s="139"/>
      <c r="F424" s="158"/>
      <c r="G424" s="159"/>
      <c r="H424" s="296">
        <f t="shared" si="213"/>
        <v>0</v>
      </c>
      <c r="I424" s="160"/>
      <c r="J424" s="161" t="str">
        <f t="array" ref="J424">IF(ISERROR(G424/I424),"",G424/I424)</f>
        <v/>
      </c>
      <c r="K424" s="162">
        <f t="array" ref="K424">IF(ISERROR(G424/L424),"",G424/L424)</f>
        <v>0</v>
      </c>
      <c r="L424" s="160">
        <v>8.8000000000000007</v>
      </c>
      <c r="M424" s="140">
        <f t="shared" si="214"/>
        <v>0</v>
      </c>
      <c r="N424" s="161">
        <f t="shared" si="215"/>
        <v>0</v>
      </c>
      <c r="O424" s="289"/>
      <c r="P424" s="289"/>
      <c r="Q424" s="289"/>
      <c r="R424" s="289"/>
      <c r="S424" s="289"/>
      <c r="T424" s="289"/>
      <c r="U424" s="289"/>
      <c r="V424" s="163">
        <f t="shared" si="216"/>
        <v>0</v>
      </c>
      <c r="W424" s="164" t="str">
        <f t="shared" si="212"/>
        <v/>
      </c>
      <c r="X424" s="163"/>
      <c r="Y424" s="163"/>
      <c r="Z424" s="163"/>
      <c r="AA424" s="163"/>
    </row>
    <row r="425" spans="1:27" ht="20.100000000000001" customHeight="1">
      <c r="A425" s="186">
        <v>200064</v>
      </c>
      <c r="B425" s="187" t="s">
        <v>225</v>
      </c>
      <c r="C425" s="157" t="s">
        <v>186</v>
      </c>
      <c r="D425" s="139">
        <v>5.03</v>
      </c>
      <c r="E425" s="139"/>
      <c r="F425" s="158"/>
      <c r="G425" s="159"/>
      <c r="H425" s="296">
        <f t="shared" si="213"/>
        <v>0</v>
      </c>
      <c r="I425" s="160"/>
      <c r="J425" s="161" t="str">
        <f t="array" ref="J425">IF(ISERROR(G425/I425),"",G425/I425)</f>
        <v/>
      </c>
      <c r="K425" s="162">
        <f t="array" ref="K425">IF(ISERROR(G425/L425),"",G425/L425)</f>
        <v>0</v>
      </c>
      <c r="L425" s="160">
        <v>9.3000000000000007</v>
      </c>
      <c r="M425" s="140">
        <f t="shared" si="214"/>
        <v>0</v>
      </c>
      <c r="N425" s="161">
        <f t="shared" si="215"/>
        <v>0</v>
      </c>
      <c r="O425" s="289"/>
      <c r="P425" s="289"/>
      <c r="Q425" s="289"/>
      <c r="R425" s="289"/>
      <c r="S425" s="289"/>
      <c r="T425" s="289"/>
      <c r="U425" s="289"/>
      <c r="V425" s="163">
        <f t="shared" si="216"/>
        <v>0</v>
      </c>
      <c r="W425" s="164" t="str">
        <f t="shared" si="212"/>
        <v/>
      </c>
      <c r="X425" s="163"/>
      <c r="Y425" s="163"/>
      <c r="Z425" s="163"/>
      <c r="AA425" s="163"/>
    </row>
    <row r="426" spans="1:27" ht="20.100000000000001" customHeight="1">
      <c r="A426" s="186">
        <v>200058</v>
      </c>
      <c r="B426" s="187" t="s">
        <v>225</v>
      </c>
      <c r="C426" s="157" t="s">
        <v>210</v>
      </c>
      <c r="D426" s="139">
        <v>5.03</v>
      </c>
      <c r="E426" s="139"/>
      <c r="F426" s="158"/>
      <c r="G426" s="159"/>
      <c r="H426" s="296">
        <f t="shared" si="213"/>
        <v>0</v>
      </c>
      <c r="I426" s="160"/>
      <c r="J426" s="161" t="str">
        <f t="array" ref="J426">IF(ISERROR(G426/I426),"",G426/I426)</f>
        <v/>
      </c>
      <c r="K426" s="162">
        <f t="array" ref="K426">IF(ISERROR(G426/L426),"",G426/L426)</f>
        <v>0</v>
      </c>
      <c r="L426" s="160">
        <v>9.3000000000000007</v>
      </c>
      <c r="M426" s="140">
        <f t="shared" si="214"/>
        <v>0</v>
      </c>
      <c r="N426" s="161">
        <f t="shared" si="215"/>
        <v>0</v>
      </c>
      <c r="O426" s="289"/>
      <c r="P426" s="289"/>
      <c r="Q426" s="289"/>
      <c r="R426" s="289"/>
      <c r="S426" s="289"/>
      <c r="T426" s="289"/>
      <c r="U426" s="289"/>
      <c r="V426" s="163">
        <f t="shared" si="216"/>
        <v>0</v>
      </c>
      <c r="W426" s="164" t="str">
        <f t="shared" si="212"/>
        <v/>
      </c>
      <c r="X426" s="163"/>
      <c r="Y426" s="163"/>
      <c r="Z426" s="163"/>
      <c r="AA426" s="163"/>
    </row>
    <row r="427" spans="1:27" ht="20.100000000000001" customHeight="1">
      <c r="A427" s="186">
        <v>200061</v>
      </c>
      <c r="B427" s="187" t="s">
        <v>225</v>
      </c>
      <c r="C427" s="157" t="s">
        <v>193</v>
      </c>
      <c r="D427" s="139">
        <v>5.03</v>
      </c>
      <c r="E427" s="139"/>
      <c r="F427" s="158"/>
      <c r="G427" s="159"/>
      <c r="H427" s="296">
        <f t="shared" si="213"/>
        <v>0</v>
      </c>
      <c r="I427" s="160"/>
      <c r="J427" s="161" t="str">
        <f t="array" ref="J427">IF(ISERROR(G427/I427),"",G427/I427)</f>
        <v/>
      </c>
      <c r="K427" s="162">
        <f t="array" ref="K427">IF(ISERROR(G427/L427),"",G427/L427)</f>
        <v>0</v>
      </c>
      <c r="L427" s="160">
        <v>9.3000000000000007</v>
      </c>
      <c r="M427" s="140">
        <f t="shared" si="214"/>
        <v>0</v>
      </c>
      <c r="N427" s="161">
        <f t="shared" si="215"/>
        <v>0</v>
      </c>
      <c r="O427" s="289"/>
      <c r="P427" s="289"/>
      <c r="Q427" s="289"/>
      <c r="R427" s="289"/>
      <c r="S427" s="289"/>
      <c r="T427" s="289"/>
      <c r="U427" s="289"/>
      <c r="V427" s="163">
        <f t="shared" si="216"/>
        <v>0</v>
      </c>
      <c r="W427" s="164" t="str">
        <f t="shared" si="212"/>
        <v/>
      </c>
      <c r="X427" s="163"/>
      <c r="Y427" s="163"/>
      <c r="Z427" s="163"/>
      <c r="AA427" s="163"/>
    </row>
    <row r="428" spans="1:27" ht="20.100000000000001" customHeight="1">
      <c r="A428" s="186">
        <v>200060</v>
      </c>
      <c r="B428" s="187" t="s">
        <v>225</v>
      </c>
      <c r="C428" s="157" t="s">
        <v>202</v>
      </c>
      <c r="D428" s="139">
        <v>5.03</v>
      </c>
      <c r="E428" s="139"/>
      <c r="F428" s="158"/>
      <c r="G428" s="159"/>
      <c r="H428" s="296">
        <f t="shared" si="213"/>
        <v>0</v>
      </c>
      <c r="I428" s="160"/>
      <c r="J428" s="161" t="str">
        <f t="array" ref="J428">IF(ISERROR(G428/I428),"",G428/I428)</f>
        <v/>
      </c>
      <c r="K428" s="162">
        <f t="array" ref="K428">IF(ISERROR(G428/L428),"",G428/L428)</f>
        <v>0</v>
      </c>
      <c r="L428" s="160">
        <v>9.3000000000000007</v>
      </c>
      <c r="M428" s="140">
        <f t="shared" si="214"/>
        <v>0</v>
      </c>
      <c r="N428" s="161">
        <f t="shared" si="215"/>
        <v>0</v>
      </c>
      <c r="O428" s="289"/>
      <c r="P428" s="289"/>
      <c r="Q428" s="289"/>
      <c r="R428" s="289"/>
      <c r="S428" s="289"/>
      <c r="T428" s="289"/>
      <c r="U428" s="289"/>
      <c r="V428" s="163">
        <f t="shared" si="216"/>
        <v>0</v>
      </c>
      <c r="W428" s="164" t="str">
        <f t="shared" si="212"/>
        <v/>
      </c>
      <c r="X428" s="163"/>
      <c r="Y428" s="163"/>
      <c r="Z428" s="163"/>
      <c r="AA428" s="163"/>
    </row>
    <row r="429" spans="1:27" ht="20.100000000000001" customHeight="1">
      <c r="A429" s="186">
        <v>300389</v>
      </c>
      <c r="B429" s="187" t="s">
        <v>226</v>
      </c>
      <c r="C429" s="157" t="s">
        <v>227</v>
      </c>
      <c r="D429" s="139">
        <v>5.03</v>
      </c>
      <c r="E429" s="139"/>
      <c r="F429" s="158"/>
      <c r="G429" s="159"/>
      <c r="H429" s="296">
        <f t="shared" si="213"/>
        <v>0</v>
      </c>
      <c r="I429" s="160"/>
      <c r="J429" s="161"/>
      <c r="K429" s="162">
        <f t="array" ref="K429">IF(ISERROR(G429/L429),"",G429/L429)</f>
        <v>0</v>
      </c>
      <c r="L429" s="160">
        <v>9.3000000000000007</v>
      </c>
      <c r="M429" s="140">
        <f t="shared" si="214"/>
        <v>0</v>
      </c>
      <c r="N429" s="161">
        <f t="shared" si="215"/>
        <v>0</v>
      </c>
      <c r="O429" s="289"/>
      <c r="P429" s="289"/>
      <c r="Q429" s="289"/>
      <c r="R429" s="289"/>
      <c r="S429" s="289"/>
      <c r="T429" s="289"/>
      <c r="U429" s="289"/>
      <c r="V429" s="163"/>
      <c r="W429" s="164"/>
      <c r="X429" s="163"/>
      <c r="Y429" s="163"/>
      <c r="Z429" s="163"/>
      <c r="AA429" s="163"/>
    </row>
    <row r="430" spans="1:27" ht="20.100000000000001" customHeight="1">
      <c r="A430" s="186">
        <v>200556</v>
      </c>
      <c r="B430" s="187" t="s">
        <v>228</v>
      </c>
      <c r="C430" s="157" t="s">
        <v>186</v>
      </c>
      <c r="D430" s="139">
        <v>5.03</v>
      </c>
      <c r="E430" s="139"/>
      <c r="F430" s="158"/>
      <c r="G430" s="188"/>
      <c r="H430" s="296">
        <f t="shared" si="213"/>
        <v>0</v>
      </c>
      <c r="I430" s="160"/>
      <c r="J430" s="161" t="str">
        <f t="array" ref="J430">IF(ISERROR(G430/I430),"",G430/I430)</f>
        <v/>
      </c>
      <c r="K430" s="162">
        <f t="array" ref="K430">IF(ISERROR(G430/L430),"",G430/L430)</f>
        <v>0</v>
      </c>
      <c r="L430" s="160">
        <v>8</v>
      </c>
      <c r="M430" s="140">
        <f>IF(ISERROR(I430-K430),"",I430-K430)</f>
        <v>0</v>
      </c>
      <c r="N430" s="161">
        <f>SUM(O430:U430)</f>
        <v>0</v>
      </c>
      <c r="O430" s="289"/>
      <c r="P430" s="289"/>
      <c r="Q430" s="289"/>
      <c r="R430" s="289"/>
      <c r="S430" s="289"/>
      <c r="T430" s="289"/>
      <c r="U430" s="289"/>
      <c r="V430" s="163">
        <f>SUM(X430:AA430)</f>
        <v>0</v>
      </c>
      <c r="W430" s="164" t="str">
        <f>IF(ISERROR(V430/G430),"",V430/G430)</f>
        <v/>
      </c>
      <c r="X430" s="163"/>
      <c r="Y430" s="163"/>
      <c r="Z430" s="163"/>
      <c r="AA430" s="163"/>
    </row>
    <row r="431" spans="1:27" ht="20.100000000000001" customHeight="1">
      <c r="A431" s="186">
        <v>200557</v>
      </c>
      <c r="B431" s="187" t="s">
        <v>228</v>
      </c>
      <c r="C431" s="157" t="s">
        <v>188</v>
      </c>
      <c r="D431" s="139">
        <v>5.03</v>
      </c>
      <c r="E431" s="139"/>
      <c r="F431" s="158"/>
      <c r="G431" s="159"/>
      <c r="H431" s="296">
        <f t="shared" si="213"/>
        <v>0</v>
      </c>
      <c r="I431" s="160"/>
      <c r="J431" s="161" t="str">
        <f t="array" ref="J431">IF(ISERROR(G431/I431),"",G431/I431)</f>
        <v/>
      </c>
      <c r="K431" s="162">
        <f t="array" ref="K431">IF(ISERROR(G431/L431),"",G431/L431)</f>
        <v>0</v>
      </c>
      <c r="L431" s="160">
        <v>8</v>
      </c>
      <c r="M431" s="140">
        <f>IF(ISERROR(I431-K431),"",I431-K431)</f>
        <v>0</v>
      </c>
      <c r="N431" s="161">
        <f>SUM(O431:U431)</f>
        <v>0</v>
      </c>
      <c r="O431" s="289"/>
      <c r="P431" s="289"/>
      <c r="Q431" s="289"/>
      <c r="R431" s="289"/>
      <c r="S431" s="289"/>
      <c r="T431" s="289"/>
      <c r="U431" s="289"/>
      <c r="V431" s="163">
        <f>SUM(X431:AA431)</f>
        <v>0</v>
      </c>
      <c r="W431" s="164" t="str">
        <f>IF(ISERROR(V431/G431),"",V431/G431)</f>
        <v/>
      </c>
      <c r="X431" s="163"/>
      <c r="Y431" s="163"/>
      <c r="Z431" s="163"/>
      <c r="AA431" s="163"/>
    </row>
    <row r="432" spans="1:27" ht="20.100000000000001" customHeight="1">
      <c r="A432" s="186">
        <v>200558</v>
      </c>
      <c r="B432" s="187" t="s">
        <v>228</v>
      </c>
      <c r="C432" s="157" t="s">
        <v>193</v>
      </c>
      <c r="D432" s="139">
        <v>5.03</v>
      </c>
      <c r="E432" s="139"/>
      <c r="F432" s="158"/>
      <c r="G432" s="159"/>
      <c r="H432" s="296">
        <f t="shared" si="213"/>
        <v>0</v>
      </c>
      <c r="I432" s="160"/>
      <c r="J432" s="161" t="str">
        <f t="array" ref="J432">IF(ISERROR(G432/I432),"",G432/I432)</f>
        <v/>
      </c>
      <c r="K432" s="162">
        <f t="array" ref="K432">IF(ISERROR(G432/L432),"",G432/L432)</f>
        <v>0</v>
      </c>
      <c r="L432" s="160">
        <v>8</v>
      </c>
      <c r="M432" s="140">
        <f>IF(ISERROR(I432-K432),"",I432-K432)</f>
        <v>0</v>
      </c>
      <c r="N432" s="161">
        <f>SUM(O432:U432)</f>
        <v>0</v>
      </c>
      <c r="O432" s="289"/>
      <c r="P432" s="289"/>
      <c r="Q432" s="289"/>
      <c r="R432" s="289"/>
      <c r="S432" s="289"/>
      <c r="T432" s="289"/>
      <c r="U432" s="289"/>
      <c r="V432" s="163">
        <f>SUM(X432:AA432)</f>
        <v>0</v>
      </c>
      <c r="W432" s="164" t="str">
        <f>IF(ISERROR(V432/G432),"",V432/G432)</f>
        <v/>
      </c>
      <c r="X432" s="163"/>
      <c r="Y432" s="163"/>
      <c r="Z432" s="163"/>
      <c r="AA432" s="163"/>
    </row>
    <row r="433" spans="1:27" ht="20.100000000000001" customHeight="1">
      <c r="A433" s="186">
        <v>200559</v>
      </c>
      <c r="B433" s="187" t="s">
        <v>228</v>
      </c>
      <c r="C433" s="246" t="s">
        <v>90</v>
      </c>
      <c r="D433" s="139">
        <v>5.03</v>
      </c>
      <c r="E433" s="139"/>
      <c r="F433" s="158"/>
      <c r="G433" s="159"/>
      <c r="H433" s="296">
        <f t="shared" si="213"/>
        <v>0</v>
      </c>
      <c r="I433" s="160"/>
      <c r="J433" s="161" t="str">
        <f t="array" ref="J433">IF(ISERROR(G433/I433),"",G433/I433)</f>
        <v/>
      </c>
      <c r="K433" s="162">
        <f t="array" ref="K433">IF(ISERROR(G433/L433),"",G433/L433)</f>
        <v>0</v>
      </c>
      <c r="L433" s="160">
        <v>8</v>
      </c>
      <c r="M433" s="140">
        <f>IF(ISERROR(I433-K433),"",I433-K433)</f>
        <v>0</v>
      </c>
      <c r="N433" s="161">
        <f>SUM(O433:U433)</f>
        <v>0</v>
      </c>
      <c r="O433" s="289"/>
      <c r="P433" s="289"/>
      <c r="Q433" s="289"/>
      <c r="R433" s="289"/>
      <c r="S433" s="289"/>
      <c r="T433" s="289"/>
      <c r="U433" s="289"/>
      <c r="V433" s="163">
        <f>SUM(X433:AA433)</f>
        <v>0</v>
      </c>
      <c r="W433" s="164" t="str">
        <f>IF(ISERROR(V433/G433),"",V433/G433)</f>
        <v/>
      </c>
      <c r="X433" s="163"/>
      <c r="Y433" s="163"/>
      <c r="Z433" s="163"/>
      <c r="AA433" s="163"/>
    </row>
    <row r="434" spans="1:27" ht="20.100000000000001" customHeight="1">
      <c r="A434" s="186">
        <v>200556</v>
      </c>
      <c r="B434" s="187" t="s">
        <v>229</v>
      </c>
      <c r="C434" s="157" t="s">
        <v>186</v>
      </c>
      <c r="D434" s="139">
        <v>5.03</v>
      </c>
      <c r="E434" s="139"/>
      <c r="F434" s="158"/>
      <c r="G434" s="159"/>
      <c r="H434" s="296">
        <f t="shared" si="213"/>
        <v>0</v>
      </c>
      <c r="I434" s="160"/>
      <c r="J434" s="161" t="str">
        <f t="array" ref="J434">IF(ISERROR(G434/I434),"",G434/I434)</f>
        <v/>
      </c>
      <c r="K434" s="162">
        <f t="array" ref="K434">IF(ISERROR(G434/L434),"",G434/L434)</f>
        <v>0</v>
      </c>
      <c r="L434" s="160">
        <v>10</v>
      </c>
      <c r="M434" s="140">
        <f t="shared" ref="M434:M453" si="217">IF(ISERROR(I434-K434),"",I434-K434)</f>
        <v>0</v>
      </c>
      <c r="N434" s="161">
        <f t="shared" ref="N434:N449" si="218">SUM(O434:U434)</f>
        <v>0</v>
      </c>
      <c r="O434" s="289"/>
      <c r="P434" s="289"/>
      <c r="Q434" s="289"/>
      <c r="R434" s="289"/>
      <c r="S434" s="289"/>
      <c r="T434" s="289"/>
      <c r="U434" s="289"/>
      <c r="V434" s="163">
        <f t="shared" ref="V434:V437" si="219">SUM(X434:AA434)</f>
        <v>0</v>
      </c>
      <c r="W434" s="164" t="str">
        <f t="shared" ref="W434:W441" si="220">IF(ISERROR(V434/G434),"",V434/G434)</f>
        <v/>
      </c>
      <c r="X434" s="163"/>
      <c r="Y434" s="163"/>
      <c r="Z434" s="163"/>
      <c r="AA434" s="163"/>
    </row>
    <row r="435" spans="1:27" ht="20.100000000000001" customHeight="1">
      <c r="A435" s="186">
        <v>200557</v>
      </c>
      <c r="B435" s="187" t="s">
        <v>229</v>
      </c>
      <c r="C435" s="157" t="s">
        <v>210</v>
      </c>
      <c r="D435" s="139">
        <v>5.03</v>
      </c>
      <c r="E435" s="139"/>
      <c r="F435" s="158"/>
      <c r="G435" s="159"/>
      <c r="H435" s="296">
        <f t="shared" si="213"/>
        <v>0</v>
      </c>
      <c r="I435" s="160"/>
      <c r="J435" s="161" t="str">
        <f t="array" ref="J435">IF(ISERROR(G435/I435),"",G435/I435)</f>
        <v/>
      </c>
      <c r="K435" s="162" t="str">
        <f t="array" ref="K435">IF(ISERROR(G435/L435),"",G435/L435)</f>
        <v/>
      </c>
      <c r="L435" s="160"/>
      <c r="M435" s="140" t="str">
        <f t="shared" si="217"/>
        <v/>
      </c>
      <c r="N435" s="161">
        <f t="shared" si="218"/>
        <v>0</v>
      </c>
      <c r="O435" s="289"/>
      <c r="P435" s="289"/>
      <c r="Q435" s="289"/>
      <c r="R435" s="289"/>
      <c r="S435" s="289"/>
      <c r="T435" s="289"/>
      <c r="U435" s="289"/>
      <c r="V435" s="163">
        <f t="shared" si="219"/>
        <v>0</v>
      </c>
      <c r="W435" s="164" t="str">
        <f t="shared" si="220"/>
        <v/>
      </c>
      <c r="X435" s="163"/>
      <c r="Y435" s="163"/>
      <c r="Z435" s="163"/>
      <c r="AA435" s="163"/>
    </row>
    <row r="436" spans="1:27" ht="20.100000000000001" customHeight="1">
      <c r="A436" s="186">
        <v>200558</v>
      </c>
      <c r="B436" s="187" t="s">
        <v>229</v>
      </c>
      <c r="C436" s="157" t="s">
        <v>193</v>
      </c>
      <c r="D436" s="139">
        <v>5.03</v>
      </c>
      <c r="E436" s="139"/>
      <c r="F436" s="158"/>
      <c r="G436" s="159"/>
      <c r="H436" s="296">
        <f t="shared" si="213"/>
        <v>0</v>
      </c>
      <c r="I436" s="160"/>
      <c r="J436" s="161" t="str">
        <f t="array" ref="J436">IF(ISERROR(G436/I436),"",G436/I436)</f>
        <v/>
      </c>
      <c r="K436" s="162" t="str">
        <f t="array" ref="K436">IF(ISERROR(G436/L436),"",G436/L436)</f>
        <v/>
      </c>
      <c r="L436" s="160"/>
      <c r="M436" s="140" t="str">
        <f t="shared" si="217"/>
        <v/>
      </c>
      <c r="N436" s="161">
        <f t="shared" si="218"/>
        <v>0</v>
      </c>
      <c r="O436" s="289"/>
      <c r="P436" s="289"/>
      <c r="Q436" s="289"/>
      <c r="R436" s="289"/>
      <c r="S436" s="289"/>
      <c r="T436" s="289"/>
      <c r="U436" s="289"/>
      <c r="V436" s="163">
        <f t="shared" si="219"/>
        <v>0</v>
      </c>
      <c r="W436" s="164" t="str">
        <f t="shared" si="220"/>
        <v/>
      </c>
      <c r="X436" s="163"/>
      <c r="Y436" s="163"/>
      <c r="Z436" s="163"/>
      <c r="AA436" s="163"/>
    </row>
    <row r="437" spans="1:27" ht="20.100000000000001" customHeight="1">
      <c r="A437" s="186">
        <v>200559</v>
      </c>
      <c r="B437" s="187" t="s">
        <v>229</v>
      </c>
      <c r="C437" s="157" t="s">
        <v>202</v>
      </c>
      <c r="D437" s="139">
        <v>5.03</v>
      </c>
      <c r="E437" s="139"/>
      <c r="F437" s="158"/>
      <c r="G437" s="159"/>
      <c r="H437" s="296">
        <f t="shared" si="213"/>
        <v>0</v>
      </c>
      <c r="I437" s="160"/>
      <c r="J437" s="161" t="str">
        <f t="array" ref="J437">IF(ISERROR(G437/I437),"",G437/I437)</f>
        <v/>
      </c>
      <c r="K437" s="162" t="str">
        <f t="array" ref="K437">IF(ISERROR(G437/L437),"",G437/L437)</f>
        <v/>
      </c>
      <c r="L437" s="160"/>
      <c r="M437" s="140" t="str">
        <f t="shared" si="217"/>
        <v/>
      </c>
      <c r="N437" s="161">
        <f t="shared" si="218"/>
        <v>0</v>
      </c>
      <c r="O437" s="289"/>
      <c r="P437" s="289"/>
      <c r="Q437" s="289"/>
      <c r="R437" s="289"/>
      <c r="S437" s="289"/>
      <c r="T437" s="289"/>
      <c r="U437" s="289"/>
      <c r="V437" s="163">
        <f t="shared" si="219"/>
        <v>0</v>
      </c>
      <c r="W437" s="164" t="str">
        <f t="shared" si="220"/>
        <v/>
      </c>
      <c r="X437" s="163"/>
      <c r="Y437" s="163"/>
      <c r="Z437" s="163"/>
      <c r="AA437" s="163"/>
    </row>
    <row r="438" spans="1:27" ht="20.100000000000001" customHeight="1">
      <c r="A438" s="157">
        <v>200947</v>
      </c>
      <c r="B438" s="288" t="s">
        <v>231</v>
      </c>
      <c r="C438" s="157" t="s">
        <v>188</v>
      </c>
      <c r="D438" s="139">
        <v>9.36</v>
      </c>
      <c r="E438" s="139"/>
      <c r="F438" s="158"/>
      <c r="G438" s="159"/>
      <c r="H438" s="296">
        <f t="shared" si="213"/>
        <v>0</v>
      </c>
      <c r="I438" s="160"/>
      <c r="J438" s="161" t="str">
        <f t="array" ref="J438">IF(ISERROR(G438/I438),"",G438/I438)</f>
        <v/>
      </c>
      <c r="K438" s="162">
        <f t="array" ref="K438">IF(ISERROR(G438/L438),"",G438/L438)</f>
        <v>0</v>
      </c>
      <c r="L438" s="160">
        <v>6</v>
      </c>
      <c r="M438" s="140">
        <f t="shared" si="217"/>
        <v>0</v>
      </c>
      <c r="N438" s="161">
        <f t="shared" si="218"/>
        <v>0</v>
      </c>
      <c r="O438" s="289"/>
      <c r="P438" s="289"/>
      <c r="Q438" s="289"/>
      <c r="R438" s="289"/>
      <c r="S438" s="289"/>
      <c r="T438" s="289"/>
      <c r="U438" s="289"/>
      <c r="V438" s="163">
        <f t="shared" ref="V438:V441" si="221">SUM(X438:AA438)</f>
        <v>0</v>
      </c>
      <c r="W438" s="164" t="str">
        <f t="shared" si="220"/>
        <v/>
      </c>
      <c r="X438" s="163"/>
      <c r="Y438" s="163"/>
      <c r="Z438" s="163"/>
      <c r="AA438" s="163"/>
    </row>
    <row r="439" spans="1:27" ht="20.100000000000001" customHeight="1">
      <c r="A439" s="157">
        <v>200945</v>
      </c>
      <c r="B439" s="288" t="s">
        <v>231</v>
      </c>
      <c r="C439" s="157" t="s">
        <v>186</v>
      </c>
      <c r="D439" s="139">
        <v>9.36</v>
      </c>
      <c r="E439" s="139"/>
      <c r="F439" s="158"/>
      <c r="G439" s="159"/>
      <c r="H439" s="296">
        <f t="shared" si="213"/>
        <v>0</v>
      </c>
      <c r="I439" s="160"/>
      <c r="J439" s="161" t="str">
        <f t="array" ref="J439">IF(ISERROR(G439/I439),"",G439/I439)</f>
        <v/>
      </c>
      <c r="K439" s="162">
        <f t="array" ref="K439">IF(ISERROR(G439/L439),"",G439/L439)</f>
        <v>0</v>
      </c>
      <c r="L439" s="160">
        <v>6</v>
      </c>
      <c r="M439" s="140">
        <f t="shared" si="217"/>
        <v>0</v>
      </c>
      <c r="N439" s="161">
        <f t="shared" si="218"/>
        <v>0</v>
      </c>
      <c r="O439" s="289"/>
      <c r="P439" s="289"/>
      <c r="Q439" s="289"/>
      <c r="R439" s="289"/>
      <c r="S439" s="289"/>
      <c r="T439" s="289"/>
      <c r="U439" s="289"/>
      <c r="V439" s="163">
        <f t="shared" si="221"/>
        <v>0</v>
      </c>
      <c r="W439" s="164" t="str">
        <f t="shared" si="220"/>
        <v/>
      </c>
      <c r="X439" s="163"/>
      <c r="Y439" s="163"/>
      <c r="Z439" s="163"/>
      <c r="AA439" s="163"/>
    </row>
    <row r="440" spans="1:27" ht="20.100000000000001" customHeight="1">
      <c r="A440" s="157">
        <v>200946</v>
      </c>
      <c r="B440" s="288" t="s">
        <v>231</v>
      </c>
      <c r="C440" s="157" t="s">
        <v>230</v>
      </c>
      <c r="D440" s="139">
        <v>9.36</v>
      </c>
      <c r="E440" s="139"/>
      <c r="F440" s="158"/>
      <c r="G440" s="159"/>
      <c r="H440" s="296">
        <f t="shared" si="213"/>
        <v>0</v>
      </c>
      <c r="I440" s="160"/>
      <c r="J440" s="161" t="str">
        <f t="array" ref="J440">IF(ISERROR(G440/I440),"",G440/I440)</f>
        <v/>
      </c>
      <c r="K440" s="162">
        <f t="array" ref="K440">IF(ISERROR(G440/L440),"",G440/L440)</f>
        <v>0</v>
      </c>
      <c r="L440" s="160">
        <v>6</v>
      </c>
      <c r="M440" s="140">
        <f t="shared" si="217"/>
        <v>0</v>
      </c>
      <c r="N440" s="161">
        <f t="shared" si="218"/>
        <v>0</v>
      </c>
      <c r="O440" s="289"/>
      <c r="P440" s="289"/>
      <c r="Q440" s="289"/>
      <c r="R440" s="289"/>
      <c r="S440" s="289"/>
      <c r="T440" s="289"/>
      <c r="U440" s="289"/>
      <c r="V440" s="163">
        <f t="shared" si="221"/>
        <v>0</v>
      </c>
      <c r="W440" s="164" t="str">
        <f t="shared" si="220"/>
        <v/>
      </c>
      <c r="X440" s="163"/>
      <c r="Y440" s="163"/>
      <c r="Z440" s="163"/>
      <c r="AA440" s="163"/>
    </row>
    <row r="441" spans="1:27" ht="20.100000000000001" customHeight="1">
      <c r="A441" s="157">
        <v>200944</v>
      </c>
      <c r="B441" s="288" t="s">
        <v>231</v>
      </c>
      <c r="C441" s="157" t="s">
        <v>193</v>
      </c>
      <c r="D441" s="139">
        <v>9.36</v>
      </c>
      <c r="E441" s="139"/>
      <c r="F441" s="158"/>
      <c r="G441" s="159"/>
      <c r="H441" s="296">
        <f t="shared" si="213"/>
        <v>0</v>
      </c>
      <c r="I441" s="160"/>
      <c r="J441" s="161" t="str">
        <f t="array" ref="J441">IF(ISERROR(G441/I441),"",G441/I441)</f>
        <v/>
      </c>
      <c r="K441" s="162">
        <f t="array" ref="K441">IF(ISERROR(G441/L441),"",G441/L441)</f>
        <v>0</v>
      </c>
      <c r="L441" s="160">
        <v>6</v>
      </c>
      <c r="M441" s="140">
        <f t="shared" si="217"/>
        <v>0</v>
      </c>
      <c r="N441" s="161">
        <f t="shared" si="218"/>
        <v>0</v>
      </c>
      <c r="O441" s="289"/>
      <c r="P441" s="289"/>
      <c r="Q441" s="289"/>
      <c r="R441" s="289"/>
      <c r="S441" s="289"/>
      <c r="T441" s="289"/>
      <c r="U441" s="289"/>
      <c r="V441" s="163">
        <f t="shared" si="221"/>
        <v>0</v>
      </c>
      <c r="W441" s="164" t="str">
        <f t="shared" si="220"/>
        <v/>
      </c>
      <c r="X441" s="163"/>
      <c r="Y441" s="163"/>
      <c r="Z441" s="163"/>
      <c r="AA441" s="163"/>
    </row>
    <row r="442" spans="1:27" ht="20.100000000000001" customHeight="1">
      <c r="A442" s="157">
        <v>201372</v>
      </c>
      <c r="B442" s="288" t="s">
        <v>415</v>
      </c>
      <c r="C442" s="232" t="s">
        <v>417</v>
      </c>
      <c r="D442" s="139">
        <v>5</v>
      </c>
      <c r="E442" s="139"/>
      <c r="F442" s="158"/>
      <c r="G442" s="159"/>
      <c r="H442" s="296">
        <f t="shared" si="213"/>
        <v>0</v>
      </c>
      <c r="I442" s="160"/>
      <c r="J442" s="161"/>
      <c r="K442" s="162">
        <f t="array" ref="K442">IF(ISERROR(G442/L442),"",G442/L442)</f>
        <v>0</v>
      </c>
      <c r="L442" s="160">
        <v>5</v>
      </c>
      <c r="M442" s="140">
        <f t="shared" si="217"/>
        <v>0</v>
      </c>
      <c r="N442" s="161">
        <f t="shared" si="218"/>
        <v>0</v>
      </c>
      <c r="O442" s="289"/>
      <c r="P442" s="289"/>
      <c r="Q442" s="289"/>
      <c r="R442" s="289"/>
      <c r="S442" s="289"/>
      <c r="T442" s="289"/>
      <c r="U442" s="289"/>
      <c r="V442" s="163"/>
      <c r="W442" s="164"/>
      <c r="X442" s="163"/>
      <c r="Y442" s="163"/>
      <c r="Z442" s="163"/>
      <c r="AA442" s="163"/>
    </row>
    <row r="443" spans="1:27" ht="20.100000000000001" customHeight="1">
      <c r="A443" s="157">
        <v>201374</v>
      </c>
      <c r="B443" s="288" t="s">
        <v>415</v>
      </c>
      <c r="C443" s="232" t="s">
        <v>425</v>
      </c>
      <c r="D443" s="139">
        <v>5</v>
      </c>
      <c r="E443" s="139"/>
      <c r="F443" s="158"/>
      <c r="G443" s="159"/>
      <c r="H443" s="296">
        <f t="shared" si="213"/>
        <v>0</v>
      </c>
      <c r="I443" s="160"/>
      <c r="J443" s="161"/>
      <c r="K443" s="162">
        <f t="array" ref="K443">IF(ISERROR(G443/L443),"",G443/L443)</f>
        <v>0</v>
      </c>
      <c r="L443" s="160">
        <v>5</v>
      </c>
      <c r="M443" s="140">
        <f t="shared" si="217"/>
        <v>0</v>
      </c>
      <c r="N443" s="161">
        <f t="shared" si="218"/>
        <v>0</v>
      </c>
      <c r="O443" s="289"/>
      <c r="P443" s="289"/>
      <c r="Q443" s="289"/>
      <c r="R443" s="289"/>
      <c r="S443" s="289"/>
      <c r="T443" s="289"/>
      <c r="U443" s="289"/>
      <c r="V443" s="163"/>
      <c r="W443" s="164"/>
      <c r="X443" s="163"/>
      <c r="Y443" s="163"/>
      <c r="Z443" s="163"/>
      <c r="AA443" s="163"/>
    </row>
    <row r="444" spans="1:27" ht="20.100000000000001" customHeight="1">
      <c r="A444" s="157">
        <v>201373</v>
      </c>
      <c r="B444" s="288" t="s">
        <v>427</v>
      </c>
      <c r="C444" s="232" t="s">
        <v>428</v>
      </c>
      <c r="D444" s="139">
        <v>5</v>
      </c>
      <c r="E444" s="139"/>
      <c r="F444" s="158"/>
      <c r="G444" s="159"/>
      <c r="H444" s="296">
        <f t="shared" si="213"/>
        <v>0</v>
      </c>
      <c r="I444" s="160"/>
      <c r="J444" s="161"/>
      <c r="K444" s="162">
        <f t="array" ref="K444">IF(ISERROR(G444/L444),"",G444/L444)</f>
        <v>0</v>
      </c>
      <c r="L444" s="160">
        <v>5</v>
      </c>
      <c r="M444" s="140">
        <f t="shared" si="217"/>
        <v>0</v>
      </c>
      <c r="N444" s="161">
        <f t="shared" si="218"/>
        <v>0</v>
      </c>
      <c r="O444" s="289"/>
      <c r="P444" s="289"/>
      <c r="Q444" s="289"/>
      <c r="R444" s="289"/>
      <c r="S444" s="289"/>
      <c r="T444" s="289"/>
      <c r="U444" s="289"/>
      <c r="V444" s="163"/>
      <c r="W444" s="164"/>
      <c r="X444" s="163"/>
      <c r="Y444" s="163"/>
      <c r="Z444" s="163"/>
      <c r="AA444" s="163"/>
    </row>
    <row r="445" spans="1:27" ht="20.100000000000001" customHeight="1">
      <c r="A445" s="157">
        <v>201066</v>
      </c>
      <c r="B445" s="288" t="s">
        <v>361</v>
      </c>
      <c r="C445" s="232" t="s">
        <v>392</v>
      </c>
      <c r="D445" s="139">
        <v>5</v>
      </c>
      <c r="E445" s="139"/>
      <c r="F445" s="158"/>
      <c r="G445" s="159"/>
      <c r="H445" s="296">
        <f t="shared" si="213"/>
        <v>0</v>
      </c>
      <c r="I445" s="160"/>
      <c r="J445" s="161"/>
      <c r="K445" s="162">
        <f t="array" ref="K445">IF(ISERROR(G445/L445),"",G445/L445)</f>
        <v>0</v>
      </c>
      <c r="L445" s="160">
        <v>5</v>
      </c>
      <c r="M445" s="140">
        <f t="shared" si="217"/>
        <v>0</v>
      </c>
      <c r="N445" s="161">
        <f t="shared" si="218"/>
        <v>0</v>
      </c>
      <c r="O445" s="289"/>
      <c r="P445" s="289"/>
      <c r="Q445" s="289"/>
      <c r="R445" s="289"/>
      <c r="S445" s="289"/>
      <c r="T445" s="289"/>
      <c r="U445" s="289"/>
      <c r="V445" s="163"/>
      <c r="W445" s="164"/>
      <c r="X445" s="163"/>
      <c r="Y445" s="163"/>
      <c r="Z445" s="163"/>
      <c r="AA445" s="163"/>
    </row>
    <row r="446" spans="1:27" ht="20.100000000000001" customHeight="1">
      <c r="A446" s="157">
        <v>201064</v>
      </c>
      <c r="B446" s="288" t="s">
        <v>363</v>
      </c>
      <c r="C446" s="157" t="s">
        <v>365</v>
      </c>
      <c r="D446" s="139">
        <v>5</v>
      </c>
      <c r="E446" s="139"/>
      <c r="F446" s="158"/>
      <c r="G446" s="159"/>
      <c r="H446" s="296">
        <f t="shared" si="213"/>
        <v>0</v>
      </c>
      <c r="I446" s="160"/>
      <c r="J446" s="161"/>
      <c r="K446" s="162">
        <f t="array" ref="K446">IF(ISERROR(G446/L446),"",G446/L446)</f>
        <v>0</v>
      </c>
      <c r="L446" s="160">
        <v>5</v>
      </c>
      <c r="M446" s="140">
        <f t="shared" si="217"/>
        <v>0</v>
      </c>
      <c r="N446" s="161">
        <f t="shared" si="218"/>
        <v>0</v>
      </c>
      <c r="O446" s="289"/>
      <c r="P446" s="289"/>
      <c r="Q446" s="289"/>
      <c r="R446" s="289"/>
      <c r="S446" s="289"/>
      <c r="T446" s="289"/>
      <c r="U446" s="289"/>
      <c r="V446" s="163"/>
      <c r="W446" s="164"/>
      <c r="X446" s="163"/>
      <c r="Y446" s="163"/>
      <c r="Z446" s="163"/>
      <c r="AA446" s="163"/>
    </row>
    <row r="447" spans="1:27" ht="20.100000000000001" customHeight="1">
      <c r="A447" s="157">
        <v>201065</v>
      </c>
      <c r="B447" s="288" t="s">
        <v>363</v>
      </c>
      <c r="C447" s="157" t="s">
        <v>367</v>
      </c>
      <c r="D447" s="139">
        <v>5</v>
      </c>
      <c r="E447" s="139"/>
      <c r="F447" s="158"/>
      <c r="G447" s="159"/>
      <c r="H447" s="296">
        <f t="shared" si="213"/>
        <v>0</v>
      </c>
      <c r="I447" s="160"/>
      <c r="J447" s="161"/>
      <c r="K447" s="162">
        <f t="array" ref="K447">IF(ISERROR(G447/L447),"",G447/L447)</f>
        <v>0</v>
      </c>
      <c r="L447" s="160">
        <v>5</v>
      </c>
      <c r="M447" s="140">
        <f t="shared" si="217"/>
        <v>0</v>
      </c>
      <c r="N447" s="161">
        <f t="shared" si="218"/>
        <v>0</v>
      </c>
      <c r="O447" s="289"/>
      <c r="P447" s="289"/>
      <c r="Q447" s="289"/>
      <c r="R447" s="289"/>
      <c r="S447" s="289"/>
      <c r="T447" s="289"/>
      <c r="U447" s="289"/>
      <c r="V447" s="163"/>
      <c r="W447" s="164"/>
      <c r="X447" s="163"/>
      <c r="Y447" s="163"/>
      <c r="Z447" s="163"/>
      <c r="AA447" s="163"/>
    </row>
    <row r="448" spans="1:27" ht="20.100000000000001" customHeight="1">
      <c r="A448" s="186">
        <v>200088</v>
      </c>
      <c r="B448" s="187" t="s">
        <v>232</v>
      </c>
      <c r="C448" s="157" t="s">
        <v>194</v>
      </c>
      <c r="D448" s="139">
        <v>5.0599999999999996</v>
      </c>
      <c r="E448" s="139"/>
      <c r="F448" s="158"/>
      <c r="G448" s="159"/>
      <c r="H448" s="296">
        <f t="shared" si="213"/>
        <v>0</v>
      </c>
      <c r="I448" s="160"/>
      <c r="J448" s="161" t="str">
        <f t="array" ref="J448">IF(ISERROR(G448/I448),"",G448/I448)</f>
        <v/>
      </c>
      <c r="K448" s="162">
        <f t="array" ref="K448">IF(ISERROR(G448/L448),"",G448/L448)</f>
        <v>0</v>
      </c>
      <c r="L448" s="160">
        <v>15.5</v>
      </c>
      <c r="M448" s="140">
        <f t="shared" si="217"/>
        <v>0</v>
      </c>
      <c r="N448" s="161">
        <f t="shared" si="218"/>
        <v>0</v>
      </c>
      <c r="O448" s="289"/>
      <c r="P448" s="289"/>
      <c r="Q448" s="289"/>
      <c r="R448" s="289"/>
      <c r="S448" s="289"/>
      <c r="T448" s="289"/>
      <c r="U448" s="289"/>
      <c r="V448" s="163">
        <f t="shared" ref="V448:V449" si="222">SUM(X448:AA448)</f>
        <v>0</v>
      </c>
      <c r="W448" s="164" t="str">
        <f t="shared" ref="W448:W449" si="223">IF(ISERROR(V448/G448),"",V448/G448)</f>
        <v/>
      </c>
      <c r="X448" s="163"/>
      <c r="Y448" s="163"/>
      <c r="Z448" s="163"/>
      <c r="AA448" s="163"/>
    </row>
    <row r="449" spans="1:27" ht="20.100000000000001" customHeight="1">
      <c r="A449" s="186">
        <v>200089</v>
      </c>
      <c r="B449" s="187" t="s">
        <v>232</v>
      </c>
      <c r="C449" s="157" t="s">
        <v>210</v>
      </c>
      <c r="D449" s="139">
        <v>5.0599999999999996</v>
      </c>
      <c r="E449" s="139"/>
      <c r="F449" s="158"/>
      <c r="G449" s="159"/>
      <c r="H449" s="296">
        <f t="shared" si="213"/>
        <v>0</v>
      </c>
      <c r="I449" s="160"/>
      <c r="J449" s="161" t="str">
        <f t="array" ref="J449">IF(ISERROR(G449/I449),"",G449/I449)</f>
        <v/>
      </c>
      <c r="K449" s="162">
        <f t="array" ref="K449">IF(ISERROR(G449/L449),"",G449/L449)</f>
        <v>0</v>
      </c>
      <c r="L449" s="160">
        <v>15.5</v>
      </c>
      <c r="M449" s="140">
        <f t="shared" si="217"/>
        <v>0</v>
      </c>
      <c r="N449" s="161">
        <f t="shared" si="218"/>
        <v>0</v>
      </c>
      <c r="O449" s="289"/>
      <c r="P449" s="289"/>
      <c r="Q449" s="289"/>
      <c r="R449" s="289"/>
      <c r="S449" s="289"/>
      <c r="T449" s="289"/>
      <c r="U449" s="289"/>
      <c r="V449" s="163">
        <f t="shared" si="222"/>
        <v>0</v>
      </c>
      <c r="W449" s="164" t="str">
        <f t="shared" si="223"/>
        <v/>
      </c>
      <c r="X449" s="163"/>
      <c r="Y449" s="163"/>
      <c r="Z449" s="163"/>
      <c r="AA449" s="163"/>
    </row>
    <row r="450" spans="1:27" ht="20.100000000000001" customHeight="1">
      <c r="A450" s="186">
        <v>2001383</v>
      </c>
      <c r="B450" s="187" t="s">
        <v>446</v>
      </c>
      <c r="C450" s="232" t="s">
        <v>447</v>
      </c>
      <c r="D450" s="139"/>
      <c r="E450" s="139"/>
      <c r="F450" s="158"/>
      <c r="G450" s="159"/>
      <c r="H450" s="304">
        <f t="shared" si="213"/>
        <v>0</v>
      </c>
      <c r="I450" s="160"/>
      <c r="J450" s="161"/>
      <c r="K450" s="162">
        <f t="array" ref="K450">IF(ISERROR(G450/L450),"",G450/L450)</f>
        <v>0</v>
      </c>
      <c r="L450" s="160">
        <v>24</v>
      </c>
      <c r="M450" s="140">
        <f t="shared" si="217"/>
        <v>0</v>
      </c>
      <c r="N450" s="161"/>
      <c r="O450" s="289"/>
      <c r="P450" s="289"/>
      <c r="Q450" s="289"/>
      <c r="R450" s="289"/>
      <c r="S450" s="289"/>
      <c r="T450" s="289"/>
      <c r="U450" s="289"/>
      <c r="V450" s="163"/>
      <c r="W450" s="164"/>
      <c r="X450" s="163"/>
      <c r="Y450" s="163"/>
      <c r="Z450" s="163"/>
      <c r="AA450" s="163"/>
    </row>
    <row r="451" spans="1:27" ht="20.100000000000001" customHeight="1">
      <c r="A451" s="186">
        <v>2001384</v>
      </c>
      <c r="B451" s="187" t="s">
        <v>446</v>
      </c>
      <c r="C451" s="232" t="s">
        <v>60</v>
      </c>
      <c r="D451" s="139"/>
      <c r="E451" s="139"/>
      <c r="F451" s="158"/>
      <c r="G451" s="159"/>
      <c r="H451" s="304">
        <f t="shared" si="213"/>
        <v>0</v>
      </c>
      <c r="I451" s="160"/>
      <c r="J451" s="161"/>
      <c r="K451" s="162">
        <f t="array" ref="K451">IF(ISERROR(G451/L451),"",G451/L451)</f>
        <v>0</v>
      </c>
      <c r="L451" s="160">
        <v>24</v>
      </c>
      <c r="M451" s="140">
        <f t="shared" si="217"/>
        <v>0</v>
      </c>
      <c r="N451" s="161"/>
      <c r="O451" s="289"/>
      <c r="P451" s="289"/>
      <c r="Q451" s="289"/>
      <c r="R451" s="289"/>
      <c r="S451" s="289"/>
      <c r="T451" s="289"/>
      <c r="U451" s="289"/>
      <c r="V451" s="163"/>
      <c r="W451" s="164"/>
      <c r="X451" s="163"/>
      <c r="Y451" s="163"/>
      <c r="Z451" s="163"/>
      <c r="AA451" s="163"/>
    </row>
    <row r="452" spans="1:27" ht="20.100000000000001" customHeight="1">
      <c r="A452" s="186">
        <v>2001385</v>
      </c>
      <c r="B452" s="187" t="s">
        <v>446</v>
      </c>
      <c r="C452" s="232" t="s">
        <v>449</v>
      </c>
      <c r="D452" s="139"/>
      <c r="E452" s="139"/>
      <c r="F452" s="158"/>
      <c r="G452" s="159"/>
      <c r="H452" s="304">
        <f t="shared" si="213"/>
        <v>0</v>
      </c>
      <c r="I452" s="160"/>
      <c r="J452" s="161"/>
      <c r="K452" s="162">
        <f t="array" ref="K452">IF(ISERROR(G452/L452),"",G452/L452)</f>
        <v>0</v>
      </c>
      <c r="L452" s="160">
        <v>24</v>
      </c>
      <c r="M452" s="140">
        <f t="shared" si="217"/>
        <v>0</v>
      </c>
      <c r="N452" s="161"/>
      <c r="O452" s="289"/>
      <c r="P452" s="289"/>
      <c r="Q452" s="289"/>
      <c r="R452" s="289"/>
      <c r="S452" s="289"/>
      <c r="T452" s="289"/>
      <c r="U452" s="289"/>
      <c r="V452" s="163"/>
      <c r="W452" s="164"/>
      <c r="X452" s="163"/>
      <c r="Y452" s="163"/>
      <c r="Z452" s="163"/>
      <c r="AA452" s="163"/>
    </row>
    <row r="453" spans="1:27" ht="20.100000000000001" customHeight="1">
      <c r="A453" s="186">
        <v>200121</v>
      </c>
      <c r="B453" s="187" t="s">
        <v>233</v>
      </c>
      <c r="C453" s="157" t="s">
        <v>211</v>
      </c>
      <c r="D453" s="139">
        <v>5.07</v>
      </c>
      <c r="E453" s="139"/>
      <c r="F453" s="158"/>
      <c r="G453" s="159"/>
      <c r="H453" s="304">
        <f t="shared" si="213"/>
        <v>0</v>
      </c>
      <c r="I453" s="160"/>
      <c r="J453" s="161" t="str">
        <f t="array" ref="J453">IF(ISERROR(G453/I453),"",G453/I453)</f>
        <v/>
      </c>
      <c r="K453" s="162">
        <f t="array" ref="K453">IF(ISERROR(G453/L453),"",G453/L453)</f>
        <v>0</v>
      </c>
      <c r="L453" s="160">
        <v>9</v>
      </c>
      <c r="M453" s="140">
        <f t="shared" si="217"/>
        <v>0</v>
      </c>
      <c r="N453" s="161">
        <f t="shared" ref="N453:N455" si="224">SUM(O453:U453)</f>
        <v>0</v>
      </c>
      <c r="O453" s="289"/>
      <c r="P453" s="289"/>
      <c r="Q453" s="289"/>
      <c r="R453" s="289"/>
      <c r="S453" s="289"/>
      <c r="T453" s="289"/>
      <c r="U453" s="289"/>
      <c r="V453" s="163">
        <f t="shared" ref="V453:V455" si="225">SUM(X453:AA453)</f>
        <v>0</v>
      </c>
      <c r="W453" s="164" t="str">
        <f t="shared" ref="W453:W469" si="226">IF(ISERROR(V453/G453),"",V453/G453)</f>
        <v/>
      </c>
      <c r="X453" s="163"/>
      <c r="Y453" s="163"/>
      <c r="Z453" s="163"/>
      <c r="AA453" s="163"/>
    </row>
    <row r="454" spans="1:27" ht="20.100000000000001" customHeight="1">
      <c r="A454" s="186">
        <v>200164</v>
      </c>
      <c r="B454" s="187" t="s">
        <v>233</v>
      </c>
      <c r="C454" s="157" t="s">
        <v>186</v>
      </c>
      <c r="D454" s="139">
        <v>5.07</v>
      </c>
      <c r="E454" s="139"/>
      <c r="F454" s="158"/>
      <c r="G454" s="159"/>
      <c r="H454" s="304">
        <f t="shared" si="213"/>
        <v>0</v>
      </c>
      <c r="I454" s="160"/>
      <c r="J454" s="161" t="str">
        <f t="array" ref="J454">IF(ISERROR(G454/I454),"",G454/I454)</f>
        <v/>
      </c>
      <c r="K454" s="162">
        <f t="array" ref="K454">IF(ISERROR(G454/L454),"",G454/L454)</f>
        <v>0</v>
      </c>
      <c r="L454" s="160">
        <v>9</v>
      </c>
      <c r="M454" s="140">
        <f t="shared" ref="M454:M455" si="227">IF(ISERROR(I454-K454),"",I454-K454)</f>
        <v>0</v>
      </c>
      <c r="N454" s="161">
        <f t="shared" si="224"/>
        <v>0</v>
      </c>
      <c r="O454" s="289"/>
      <c r="P454" s="289"/>
      <c r="Q454" s="289"/>
      <c r="R454" s="289"/>
      <c r="S454" s="289"/>
      <c r="T454" s="289"/>
      <c r="U454" s="289"/>
      <c r="V454" s="163">
        <f t="shared" si="225"/>
        <v>0</v>
      </c>
      <c r="W454" s="164" t="str">
        <f t="shared" si="226"/>
        <v/>
      </c>
      <c r="X454" s="163"/>
      <c r="Y454" s="163"/>
      <c r="Z454" s="163"/>
      <c r="AA454" s="163"/>
    </row>
    <row r="455" spans="1:27" ht="20.100000000000001" customHeight="1">
      <c r="A455" s="186">
        <v>200165</v>
      </c>
      <c r="B455" s="187" t="s">
        <v>233</v>
      </c>
      <c r="C455" s="157" t="s">
        <v>193</v>
      </c>
      <c r="D455" s="139">
        <v>5.0599999999999996</v>
      </c>
      <c r="E455" s="139"/>
      <c r="F455" s="189"/>
      <c r="G455" s="159"/>
      <c r="H455" s="296">
        <f t="shared" ref="H455" si="228">D455*G455</f>
        <v>0</v>
      </c>
      <c r="I455" s="160"/>
      <c r="J455" s="161" t="str">
        <f t="array" ref="J455">IF(ISERROR(G455/I455),"",G455/I455)</f>
        <v/>
      </c>
      <c r="K455" s="296">
        <f t="array" ref="K455">IF(ISERROR(G455/L455),"",G455/L455)</f>
        <v>0</v>
      </c>
      <c r="L455" s="160">
        <v>9</v>
      </c>
      <c r="M455" s="140">
        <f t="shared" si="227"/>
        <v>0</v>
      </c>
      <c r="N455" s="161">
        <f t="shared" si="224"/>
        <v>0</v>
      </c>
      <c r="O455" s="289"/>
      <c r="P455" s="289"/>
      <c r="Q455" s="289"/>
      <c r="R455" s="289"/>
      <c r="S455" s="289"/>
      <c r="T455" s="289"/>
      <c r="U455" s="289"/>
      <c r="V455" s="163">
        <f t="shared" si="225"/>
        <v>0</v>
      </c>
      <c r="W455" s="164" t="str">
        <f t="shared" si="226"/>
        <v/>
      </c>
      <c r="X455" s="163"/>
      <c r="Y455" s="163"/>
      <c r="Z455" s="163"/>
      <c r="AA455" s="163"/>
    </row>
    <row r="456" spans="1:27" ht="20.100000000000001" customHeight="1">
      <c r="A456" s="465" t="s">
        <v>234</v>
      </c>
      <c r="B456" s="466"/>
      <c r="C456" s="294" t="s">
        <v>209</v>
      </c>
      <c r="D456" s="177"/>
      <c r="E456" s="177"/>
      <c r="F456" s="178"/>
      <c r="G456" s="179">
        <f>SUM(G422:G455)</f>
        <v>0</v>
      </c>
      <c r="H456" s="180">
        <f>SUM(H422:H455)</f>
        <v>0</v>
      </c>
      <c r="I456" s="180">
        <f>SUM(I422:I455)</f>
        <v>0</v>
      </c>
      <c r="J456" s="161" t="str">
        <f t="array" ref="J456">IF(ISERROR(G456/I456),"",G456/I456)</f>
        <v/>
      </c>
      <c r="K456" s="180">
        <f>SUM(K422:K455)</f>
        <v>0</v>
      </c>
      <c r="L456" s="181"/>
      <c r="M456" s="185">
        <f t="shared" ref="M456:V456" si="229">SUM(M422:M455)</f>
        <v>0</v>
      </c>
      <c r="N456" s="180">
        <f t="shared" si="229"/>
        <v>0</v>
      </c>
      <c r="O456" s="182">
        <f t="shared" si="229"/>
        <v>0</v>
      </c>
      <c r="P456" s="182">
        <f t="shared" si="229"/>
        <v>0</v>
      </c>
      <c r="Q456" s="182">
        <f t="shared" si="229"/>
        <v>0</v>
      </c>
      <c r="R456" s="182">
        <f t="shared" si="229"/>
        <v>0</v>
      </c>
      <c r="S456" s="182">
        <f t="shared" si="229"/>
        <v>0</v>
      </c>
      <c r="T456" s="182">
        <f t="shared" si="229"/>
        <v>0</v>
      </c>
      <c r="U456" s="182">
        <f t="shared" si="229"/>
        <v>0</v>
      </c>
      <c r="V456" s="183">
        <f t="shared" si="229"/>
        <v>0</v>
      </c>
      <c r="W456" s="164" t="str">
        <f t="shared" si="226"/>
        <v/>
      </c>
      <c r="X456" s="183">
        <f>SUM(X422:X455)</f>
        <v>0</v>
      </c>
      <c r="Y456" s="183">
        <f>SUM(Y422:Y455)</f>
        <v>0</v>
      </c>
      <c r="Z456" s="183">
        <f>SUM(Z422:Z455)</f>
        <v>0</v>
      </c>
      <c r="AA456" s="183">
        <f>SUM(AA422:AA455)</f>
        <v>0</v>
      </c>
    </row>
    <row r="457" spans="1:27" ht="20.100000000000001" customHeight="1">
      <c r="A457" s="157">
        <v>200036</v>
      </c>
      <c r="B457" s="166" t="s">
        <v>235</v>
      </c>
      <c r="C457" s="157" t="s">
        <v>236</v>
      </c>
      <c r="D457" s="139">
        <v>5.03</v>
      </c>
      <c r="E457" s="139"/>
      <c r="F457" s="158"/>
      <c r="G457" s="159"/>
      <c r="H457" s="296">
        <f t="shared" ref="H457:H469" si="230">D457*G457</f>
        <v>0</v>
      </c>
      <c r="I457" s="160"/>
      <c r="J457" s="161" t="str">
        <f t="array" ref="J457">IF(ISERROR(G457/I457),"",G457/I457)</f>
        <v/>
      </c>
      <c r="K457" s="162">
        <f t="array" ref="K457">IF(ISERROR(G457/L457),"",G457/L457)</f>
        <v>0</v>
      </c>
      <c r="L457" s="160">
        <v>25</v>
      </c>
      <c r="M457" s="140">
        <f t="shared" ref="M457:M469" si="231">IF(ISERROR(I457-K457),"",I457-K457)</f>
        <v>0</v>
      </c>
      <c r="N457" s="161">
        <f t="shared" ref="N457:N469" si="232">SUM(O457:U457)</f>
        <v>0</v>
      </c>
      <c r="O457" s="289"/>
      <c r="P457" s="289"/>
      <c r="Q457" s="289"/>
      <c r="R457" s="289"/>
      <c r="S457" s="289"/>
      <c r="T457" s="289"/>
      <c r="U457" s="289"/>
      <c r="V457" s="163">
        <f t="shared" ref="V457:V469" si="233">SUM(X457:AA457)</f>
        <v>0</v>
      </c>
      <c r="W457" s="164" t="str">
        <f t="shared" si="226"/>
        <v/>
      </c>
      <c r="X457" s="163"/>
      <c r="Y457" s="163"/>
      <c r="Z457" s="163"/>
      <c r="AA457" s="163"/>
    </row>
    <row r="458" spans="1:27" ht="20.100000000000001" customHeight="1">
      <c r="A458" s="157">
        <v>200037</v>
      </c>
      <c r="B458" s="166" t="s">
        <v>235</v>
      </c>
      <c r="C458" s="157" t="s">
        <v>211</v>
      </c>
      <c r="D458" s="139">
        <v>5.03</v>
      </c>
      <c r="E458" s="139"/>
      <c r="F458" s="158"/>
      <c r="G458" s="159"/>
      <c r="H458" s="296">
        <f t="shared" si="230"/>
        <v>0</v>
      </c>
      <c r="I458" s="160"/>
      <c r="J458" s="161" t="str">
        <f t="array" ref="J458">IF(ISERROR(G458/I458),"",G458/I458)</f>
        <v/>
      </c>
      <c r="K458" s="162">
        <f t="array" ref="K458">IF(ISERROR(G458/L458),"",G458/L458)</f>
        <v>0</v>
      </c>
      <c r="L458" s="160">
        <v>25</v>
      </c>
      <c r="M458" s="140">
        <f t="shared" si="231"/>
        <v>0</v>
      </c>
      <c r="N458" s="161">
        <f t="shared" si="232"/>
        <v>0</v>
      </c>
      <c r="O458" s="289"/>
      <c r="P458" s="289"/>
      <c r="Q458" s="289"/>
      <c r="R458" s="289"/>
      <c r="S458" s="289"/>
      <c r="T458" s="289"/>
      <c r="U458" s="289"/>
      <c r="V458" s="163">
        <f t="shared" si="233"/>
        <v>0</v>
      </c>
      <c r="W458" s="164" t="str">
        <f t="shared" si="226"/>
        <v/>
      </c>
      <c r="X458" s="163"/>
      <c r="Y458" s="163"/>
      <c r="Z458" s="163"/>
      <c r="AA458" s="163"/>
    </row>
    <row r="459" spans="1:27" ht="20.100000000000001" customHeight="1">
      <c r="A459" s="165">
        <v>200074</v>
      </c>
      <c r="B459" s="166" t="s">
        <v>191</v>
      </c>
      <c r="C459" s="157" t="s">
        <v>201</v>
      </c>
      <c r="D459" s="139">
        <v>5.04</v>
      </c>
      <c r="E459" s="139"/>
      <c r="F459" s="158"/>
      <c r="G459" s="159"/>
      <c r="H459" s="296">
        <f t="shared" si="230"/>
        <v>0</v>
      </c>
      <c r="I459" s="160"/>
      <c r="J459" s="161" t="str">
        <f t="array" ref="J459">IF(ISERROR(G459/I459),"",G459/I459)</f>
        <v/>
      </c>
      <c r="K459" s="162">
        <f t="array" ref="K459">IF(ISERROR(G459/L459),"",G459/L459)</f>
        <v>0</v>
      </c>
      <c r="L459" s="160">
        <v>20</v>
      </c>
      <c r="M459" s="140">
        <f t="shared" si="231"/>
        <v>0</v>
      </c>
      <c r="N459" s="161">
        <f t="shared" si="232"/>
        <v>0</v>
      </c>
      <c r="O459" s="289"/>
      <c r="P459" s="289"/>
      <c r="Q459" s="289"/>
      <c r="R459" s="289"/>
      <c r="S459" s="289"/>
      <c r="T459" s="289"/>
      <c r="U459" s="289"/>
      <c r="V459" s="163">
        <f t="shared" si="233"/>
        <v>0</v>
      </c>
      <c r="W459" s="164" t="str">
        <f t="shared" si="226"/>
        <v/>
      </c>
      <c r="X459" s="163"/>
      <c r="Y459" s="163"/>
      <c r="Z459" s="163"/>
      <c r="AA459" s="163"/>
    </row>
    <row r="460" spans="1:27" ht="20.100000000000001" customHeight="1">
      <c r="A460" s="172">
        <v>200904</v>
      </c>
      <c r="B460" s="174" t="s">
        <v>237</v>
      </c>
      <c r="C460" s="157" t="s">
        <v>219</v>
      </c>
      <c r="D460" s="139">
        <v>5.03</v>
      </c>
      <c r="E460" s="139"/>
      <c r="F460" s="158"/>
      <c r="G460" s="159"/>
      <c r="H460" s="296">
        <f t="shared" si="230"/>
        <v>0</v>
      </c>
      <c r="I460" s="160"/>
      <c r="J460" s="161" t="str">
        <f t="array" ref="J460">IF(ISERROR(G460/I460),"",G460/I460)</f>
        <v/>
      </c>
      <c r="K460" s="162">
        <f t="array" ref="K460">IF(ISERROR(G460/L460),"",G460/L460)</f>
        <v>0</v>
      </c>
      <c r="L460" s="160">
        <v>4</v>
      </c>
      <c r="M460" s="140">
        <f t="shared" si="231"/>
        <v>0</v>
      </c>
      <c r="N460" s="161">
        <f t="shared" si="232"/>
        <v>0</v>
      </c>
      <c r="O460" s="289"/>
      <c r="P460" s="289"/>
      <c r="Q460" s="289"/>
      <c r="R460" s="289"/>
      <c r="S460" s="289"/>
      <c r="T460" s="289"/>
      <c r="U460" s="289"/>
      <c r="V460" s="163">
        <f t="shared" si="233"/>
        <v>0</v>
      </c>
      <c r="W460" s="164" t="str">
        <f t="shared" si="226"/>
        <v/>
      </c>
      <c r="X460" s="163"/>
      <c r="Y460" s="163"/>
      <c r="Z460" s="163"/>
      <c r="AA460" s="163"/>
    </row>
    <row r="461" spans="1:27" ht="20.100000000000001" customHeight="1">
      <c r="A461" s="172">
        <v>200905</v>
      </c>
      <c r="B461" s="174" t="s">
        <v>237</v>
      </c>
      <c r="C461" s="293" t="s">
        <v>210</v>
      </c>
      <c r="D461" s="139">
        <v>5.03</v>
      </c>
      <c r="E461" s="139"/>
      <c r="F461" s="158"/>
      <c r="G461" s="159"/>
      <c r="H461" s="296">
        <f t="shared" si="230"/>
        <v>0</v>
      </c>
      <c r="I461" s="160"/>
      <c r="J461" s="161" t="str">
        <f t="array" ref="J461">IF(ISERROR(G461/I461),"",G461/I461)</f>
        <v/>
      </c>
      <c r="K461" s="162">
        <f t="array" ref="K461">IF(ISERROR(G461/L461),"",G461/L461)</f>
        <v>0</v>
      </c>
      <c r="L461" s="160">
        <v>4</v>
      </c>
      <c r="M461" s="140">
        <f t="shared" si="231"/>
        <v>0</v>
      </c>
      <c r="N461" s="161">
        <f t="shared" si="232"/>
        <v>0</v>
      </c>
      <c r="O461" s="289"/>
      <c r="P461" s="289"/>
      <c r="Q461" s="289"/>
      <c r="R461" s="289"/>
      <c r="S461" s="289"/>
      <c r="T461" s="289"/>
      <c r="U461" s="289"/>
      <c r="V461" s="163">
        <f t="shared" si="233"/>
        <v>0</v>
      </c>
      <c r="W461" s="164" t="str">
        <f t="shared" si="226"/>
        <v/>
      </c>
      <c r="X461" s="163"/>
      <c r="Y461" s="163"/>
      <c r="Z461" s="163"/>
      <c r="AA461" s="163"/>
    </row>
    <row r="462" spans="1:27" ht="20.100000000000001" customHeight="1">
      <c r="A462" s="172">
        <v>200906</v>
      </c>
      <c r="B462" s="174" t="s">
        <v>237</v>
      </c>
      <c r="C462" s="157" t="s">
        <v>206</v>
      </c>
      <c r="D462" s="139">
        <v>5.03</v>
      </c>
      <c r="E462" s="139"/>
      <c r="F462" s="158"/>
      <c r="G462" s="159"/>
      <c r="H462" s="296">
        <f t="shared" si="230"/>
        <v>0</v>
      </c>
      <c r="I462" s="160"/>
      <c r="J462" s="161" t="str">
        <f t="array" ref="J462">IF(ISERROR(G462/I462),"",G462/I462)</f>
        <v/>
      </c>
      <c r="K462" s="162">
        <f t="array" ref="K462">IF(ISERROR(G462/L462),"",G462/L462)</f>
        <v>0</v>
      </c>
      <c r="L462" s="160">
        <v>4</v>
      </c>
      <c r="M462" s="140">
        <f t="shared" si="231"/>
        <v>0</v>
      </c>
      <c r="N462" s="161">
        <f t="shared" si="232"/>
        <v>0</v>
      </c>
      <c r="O462" s="289"/>
      <c r="P462" s="289"/>
      <c r="Q462" s="289"/>
      <c r="R462" s="289"/>
      <c r="S462" s="289"/>
      <c r="T462" s="289"/>
      <c r="U462" s="289"/>
      <c r="V462" s="163">
        <f t="shared" si="233"/>
        <v>0</v>
      </c>
      <c r="W462" s="164" t="str">
        <f t="shared" si="226"/>
        <v/>
      </c>
      <c r="X462" s="163"/>
      <c r="Y462" s="163"/>
      <c r="Z462" s="163"/>
      <c r="AA462" s="163"/>
    </row>
    <row r="463" spans="1:27" ht="20.100000000000001" customHeight="1">
      <c r="A463" s="172">
        <v>200907</v>
      </c>
      <c r="B463" s="174" t="s">
        <v>237</v>
      </c>
      <c r="C463" s="157" t="s">
        <v>193</v>
      </c>
      <c r="D463" s="139">
        <v>5.03</v>
      </c>
      <c r="E463" s="139"/>
      <c r="F463" s="158"/>
      <c r="G463" s="159"/>
      <c r="H463" s="296">
        <f t="shared" si="230"/>
        <v>0</v>
      </c>
      <c r="I463" s="160"/>
      <c r="J463" s="161" t="str">
        <f t="array" ref="J463">IF(ISERROR(G463/I463),"",G463/I463)</f>
        <v/>
      </c>
      <c r="K463" s="162">
        <f t="array" ref="K463">IF(ISERROR(G463/L463),"",G463/L463)</f>
        <v>0</v>
      </c>
      <c r="L463" s="160">
        <v>4</v>
      </c>
      <c r="M463" s="140">
        <f t="shared" si="231"/>
        <v>0</v>
      </c>
      <c r="N463" s="161">
        <f t="shared" si="232"/>
        <v>0</v>
      </c>
      <c r="O463" s="289"/>
      <c r="P463" s="289"/>
      <c r="Q463" s="289"/>
      <c r="R463" s="289"/>
      <c r="S463" s="289"/>
      <c r="T463" s="289"/>
      <c r="U463" s="289"/>
      <c r="V463" s="163">
        <f t="shared" si="233"/>
        <v>0</v>
      </c>
      <c r="W463" s="164" t="str">
        <f t="shared" si="226"/>
        <v/>
      </c>
      <c r="X463" s="163"/>
      <c r="Y463" s="163"/>
      <c r="Z463" s="163"/>
      <c r="AA463" s="163"/>
    </row>
    <row r="464" spans="1:27" ht="20.100000000000001" customHeight="1">
      <c r="A464" s="172">
        <v>200908</v>
      </c>
      <c r="B464" s="174" t="s">
        <v>237</v>
      </c>
      <c r="C464" s="293" t="s">
        <v>238</v>
      </c>
      <c r="D464" s="139">
        <v>5.03</v>
      </c>
      <c r="E464" s="139"/>
      <c r="F464" s="158"/>
      <c r="G464" s="159"/>
      <c r="H464" s="296">
        <f t="shared" si="230"/>
        <v>0</v>
      </c>
      <c r="I464" s="160"/>
      <c r="J464" s="161" t="str">
        <f t="array" ref="J464">IF(ISERROR(G464/I464),"",G464/I464)</f>
        <v/>
      </c>
      <c r="K464" s="162">
        <f t="array" ref="K464">IF(ISERROR(G464/L464),"",G464/L464)</f>
        <v>0</v>
      </c>
      <c r="L464" s="160">
        <v>4</v>
      </c>
      <c r="M464" s="140">
        <f t="shared" si="231"/>
        <v>0</v>
      </c>
      <c r="N464" s="161">
        <f t="shared" si="232"/>
        <v>0</v>
      </c>
      <c r="O464" s="289"/>
      <c r="P464" s="289"/>
      <c r="Q464" s="289"/>
      <c r="R464" s="289"/>
      <c r="S464" s="289"/>
      <c r="T464" s="289"/>
      <c r="U464" s="289"/>
      <c r="V464" s="163">
        <f t="shared" si="233"/>
        <v>0</v>
      </c>
      <c r="W464" s="164" t="str">
        <f t="shared" si="226"/>
        <v/>
      </c>
      <c r="X464" s="163"/>
      <c r="Y464" s="163"/>
      <c r="Z464" s="163"/>
      <c r="AA464" s="163"/>
    </row>
    <row r="465" spans="1:27" ht="20.100000000000001" customHeight="1">
      <c r="A465" s="172">
        <v>200904</v>
      </c>
      <c r="B465" s="174" t="s">
        <v>239</v>
      </c>
      <c r="C465" s="293" t="s">
        <v>219</v>
      </c>
      <c r="D465" s="139">
        <v>5.03</v>
      </c>
      <c r="E465" s="139"/>
      <c r="F465" s="158"/>
      <c r="G465" s="159"/>
      <c r="H465" s="296">
        <f t="shared" si="230"/>
        <v>0</v>
      </c>
      <c r="I465" s="160"/>
      <c r="J465" s="161" t="str">
        <f t="array" ref="J465">IF(ISERROR(G465/I465),"",G465/I465)</f>
        <v/>
      </c>
      <c r="K465" s="162" t="str">
        <f t="array" ref="K465">IF(ISERROR(G465/L465),"",G465/L465)</f>
        <v/>
      </c>
      <c r="L465" s="160"/>
      <c r="M465" s="140" t="str">
        <f t="shared" si="231"/>
        <v/>
      </c>
      <c r="N465" s="161">
        <f t="shared" si="232"/>
        <v>0</v>
      </c>
      <c r="O465" s="289"/>
      <c r="P465" s="289"/>
      <c r="Q465" s="289"/>
      <c r="R465" s="289"/>
      <c r="S465" s="289"/>
      <c r="T465" s="289"/>
      <c r="U465" s="289"/>
      <c r="V465" s="163">
        <f t="shared" si="233"/>
        <v>0</v>
      </c>
      <c r="W465" s="164" t="str">
        <f t="shared" si="226"/>
        <v/>
      </c>
      <c r="X465" s="163"/>
      <c r="Y465" s="163"/>
      <c r="Z465" s="163"/>
      <c r="AA465" s="163"/>
    </row>
    <row r="466" spans="1:27" ht="20.100000000000001" customHeight="1">
      <c r="A466" s="172">
        <v>200905</v>
      </c>
      <c r="B466" s="174" t="s">
        <v>239</v>
      </c>
      <c r="C466" s="293" t="s">
        <v>210</v>
      </c>
      <c r="D466" s="139">
        <v>5.03</v>
      </c>
      <c r="E466" s="139"/>
      <c r="F466" s="158"/>
      <c r="G466" s="159"/>
      <c r="H466" s="296">
        <f t="shared" si="230"/>
        <v>0</v>
      </c>
      <c r="I466" s="160"/>
      <c r="J466" s="161" t="str">
        <f t="array" ref="J466">IF(ISERROR(G466/I466),"",G466/I466)</f>
        <v/>
      </c>
      <c r="K466" s="162" t="str">
        <f t="array" ref="K466">IF(ISERROR(G466/L466),"",G466/L466)</f>
        <v/>
      </c>
      <c r="L466" s="160"/>
      <c r="M466" s="140" t="str">
        <f t="shared" si="231"/>
        <v/>
      </c>
      <c r="N466" s="161">
        <f t="shared" si="232"/>
        <v>0</v>
      </c>
      <c r="O466" s="289"/>
      <c r="P466" s="289"/>
      <c r="Q466" s="289"/>
      <c r="R466" s="289"/>
      <c r="S466" s="289"/>
      <c r="T466" s="289"/>
      <c r="U466" s="289"/>
      <c r="V466" s="163">
        <f t="shared" si="233"/>
        <v>0</v>
      </c>
      <c r="W466" s="164" t="str">
        <f t="shared" si="226"/>
        <v/>
      </c>
      <c r="X466" s="163"/>
      <c r="Y466" s="163"/>
      <c r="Z466" s="163"/>
      <c r="AA466" s="163"/>
    </row>
    <row r="467" spans="1:27" ht="20.100000000000001" customHeight="1">
      <c r="A467" s="172">
        <v>200904</v>
      </c>
      <c r="B467" s="174" t="s">
        <v>239</v>
      </c>
      <c r="C467" s="293" t="s">
        <v>193</v>
      </c>
      <c r="D467" s="139">
        <v>5.03</v>
      </c>
      <c r="E467" s="139"/>
      <c r="F467" s="158"/>
      <c r="G467" s="159"/>
      <c r="H467" s="296">
        <f t="shared" si="230"/>
        <v>0</v>
      </c>
      <c r="I467" s="160"/>
      <c r="J467" s="161" t="str">
        <f t="array" ref="J467">IF(ISERROR(G467/I467),"",G467/I467)</f>
        <v/>
      </c>
      <c r="K467" s="162" t="str">
        <f t="array" ref="K467">IF(ISERROR(G467/L467),"",G467/L467)</f>
        <v/>
      </c>
      <c r="L467" s="160"/>
      <c r="M467" s="140" t="str">
        <f t="shared" si="231"/>
        <v/>
      </c>
      <c r="N467" s="161">
        <f t="shared" si="232"/>
        <v>0</v>
      </c>
      <c r="O467" s="289"/>
      <c r="P467" s="289"/>
      <c r="Q467" s="289"/>
      <c r="R467" s="289"/>
      <c r="S467" s="289"/>
      <c r="T467" s="289"/>
      <c r="U467" s="289"/>
      <c r="V467" s="163">
        <f t="shared" si="233"/>
        <v>0</v>
      </c>
      <c r="W467" s="164" t="str">
        <f t="shared" si="226"/>
        <v/>
      </c>
      <c r="X467" s="163"/>
      <c r="Y467" s="163"/>
      <c r="Z467" s="163"/>
      <c r="AA467" s="163"/>
    </row>
    <row r="468" spans="1:27" ht="20.100000000000001" customHeight="1">
      <c r="A468" s="172">
        <v>200904</v>
      </c>
      <c r="B468" s="174" t="s">
        <v>239</v>
      </c>
      <c r="C468" s="293" t="s">
        <v>238</v>
      </c>
      <c r="D468" s="139">
        <v>5.03</v>
      </c>
      <c r="E468" s="139"/>
      <c r="F468" s="158"/>
      <c r="G468" s="159"/>
      <c r="H468" s="296">
        <f t="shared" si="230"/>
        <v>0</v>
      </c>
      <c r="I468" s="160"/>
      <c r="J468" s="161" t="str">
        <f t="array" ref="J468">IF(ISERROR(G468/I468),"",G468/I468)</f>
        <v/>
      </c>
      <c r="K468" s="162" t="str">
        <f t="array" ref="K468">IF(ISERROR(G468/L468),"",G468/L468)</f>
        <v/>
      </c>
      <c r="L468" s="160"/>
      <c r="M468" s="140" t="str">
        <f t="shared" si="231"/>
        <v/>
      </c>
      <c r="N468" s="161">
        <f t="shared" si="232"/>
        <v>0</v>
      </c>
      <c r="O468" s="289"/>
      <c r="P468" s="289"/>
      <c r="Q468" s="289"/>
      <c r="R468" s="289"/>
      <c r="S468" s="289"/>
      <c r="T468" s="289"/>
      <c r="U468" s="289"/>
      <c r="V468" s="163">
        <f t="shared" si="233"/>
        <v>0</v>
      </c>
      <c r="W468" s="164" t="str">
        <f t="shared" si="226"/>
        <v/>
      </c>
      <c r="X468" s="163"/>
      <c r="Y468" s="163"/>
      <c r="Z468" s="163"/>
      <c r="AA468" s="163"/>
    </row>
    <row r="469" spans="1:27" ht="20.100000000000001" customHeight="1">
      <c r="A469" s="172">
        <v>200908</v>
      </c>
      <c r="B469" s="174" t="s">
        <v>239</v>
      </c>
      <c r="C469" s="293" t="s">
        <v>206</v>
      </c>
      <c r="D469" s="139">
        <v>5.03</v>
      </c>
      <c r="E469" s="139"/>
      <c r="F469" s="158"/>
      <c r="G469" s="159"/>
      <c r="H469" s="296">
        <f t="shared" si="230"/>
        <v>0</v>
      </c>
      <c r="I469" s="160"/>
      <c r="J469" s="161" t="str">
        <f t="array" ref="J469">IF(ISERROR(G469/I469),"",G469/I469)</f>
        <v/>
      </c>
      <c r="K469" s="162" t="str">
        <f t="array" ref="K469">IF(ISERROR(G469/L469),"",G469/L469)</f>
        <v/>
      </c>
      <c r="L469" s="160"/>
      <c r="M469" s="140" t="str">
        <f t="shared" si="231"/>
        <v/>
      </c>
      <c r="N469" s="161">
        <f t="shared" si="232"/>
        <v>0</v>
      </c>
      <c r="O469" s="289"/>
      <c r="P469" s="289"/>
      <c r="Q469" s="289"/>
      <c r="R469" s="289"/>
      <c r="S469" s="289"/>
      <c r="T469" s="289"/>
      <c r="U469" s="289"/>
      <c r="V469" s="163">
        <f t="shared" si="233"/>
        <v>0</v>
      </c>
      <c r="W469" s="164" t="str">
        <f t="shared" si="226"/>
        <v/>
      </c>
      <c r="X469" s="163"/>
      <c r="Y469" s="163"/>
      <c r="Z469" s="163"/>
      <c r="AA469" s="163"/>
    </row>
    <row r="470" spans="1:27" ht="20.100000000000001" customHeight="1">
      <c r="A470" s="165">
        <v>200096</v>
      </c>
      <c r="B470" s="166" t="s">
        <v>240</v>
      </c>
      <c r="C470" s="157" t="s">
        <v>211</v>
      </c>
      <c r="D470" s="139">
        <v>5.0599999999999996</v>
      </c>
      <c r="E470" s="139"/>
      <c r="F470" s="158"/>
      <c r="G470" s="159"/>
      <c r="H470" s="296">
        <f t="shared" ref="H470:H471" si="234">D470*G470</f>
        <v>0</v>
      </c>
      <c r="I470" s="160"/>
      <c r="J470" s="161" t="str">
        <f t="array" ref="J470">IF(ISERROR(G470/I470),"",G470/I470)</f>
        <v/>
      </c>
      <c r="K470" s="162">
        <f t="array" ref="K470">IF(ISERROR(G470/L470),"",G470/L470)</f>
        <v>0</v>
      </c>
      <c r="L470" s="160">
        <v>25</v>
      </c>
      <c r="M470" s="140">
        <f t="shared" ref="M470:M471" si="235">IF(ISERROR(I470-K470),"",I470-K470)</f>
        <v>0</v>
      </c>
      <c r="N470" s="161">
        <f t="shared" ref="N470:N471" si="236">SUM(O470:U470)</f>
        <v>0</v>
      </c>
      <c r="O470" s="289"/>
      <c r="P470" s="289"/>
      <c r="Q470" s="289"/>
      <c r="R470" s="289"/>
      <c r="S470" s="289"/>
      <c r="T470" s="289"/>
      <c r="U470" s="289"/>
      <c r="V470" s="163">
        <f t="shared" ref="V470:V471" si="237">SUM(X470:AA470)</f>
        <v>0</v>
      </c>
      <c r="W470" s="164" t="str">
        <f t="shared" ref="W470:W484" si="238">IF(ISERROR(V470/G470),"",V470/G470)</f>
        <v/>
      </c>
      <c r="X470" s="163"/>
      <c r="Y470" s="163"/>
      <c r="Z470" s="163"/>
      <c r="AA470" s="163"/>
    </row>
    <row r="471" spans="1:27" ht="20.100000000000001" customHeight="1">
      <c r="A471" s="165">
        <v>200097</v>
      </c>
      <c r="B471" s="166" t="s">
        <v>240</v>
      </c>
      <c r="C471" s="157" t="s">
        <v>236</v>
      </c>
      <c r="D471" s="139">
        <v>5.0599999999999996</v>
      </c>
      <c r="E471" s="139"/>
      <c r="F471" s="158"/>
      <c r="G471" s="159"/>
      <c r="H471" s="296">
        <f t="shared" si="234"/>
        <v>0</v>
      </c>
      <c r="I471" s="160"/>
      <c r="J471" s="161" t="str">
        <f t="array" ref="J471">IF(ISERROR(G471/I471),"",G471/I471)</f>
        <v/>
      </c>
      <c r="K471" s="162">
        <f t="array" ref="K471">IF(ISERROR(G471/L471),"",G471/L471)</f>
        <v>0</v>
      </c>
      <c r="L471" s="160">
        <v>25</v>
      </c>
      <c r="M471" s="140">
        <f t="shared" si="235"/>
        <v>0</v>
      </c>
      <c r="N471" s="161">
        <f t="shared" si="236"/>
        <v>0</v>
      </c>
      <c r="O471" s="289"/>
      <c r="P471" s="289"/>
      <c r="Q471" s="289"/>
      <c r="R471" s="289"/>
      <c r="S471" s="289"/>
      <c r="T471" s="289"/>
      <c r="U471" s="289"/>
      <c r="V471" s="163">
        <f t="shared" si="237"/>
        <v>0</v>
      </c>
      <c r="W471" s="164" t="str">
        <f t="shared" si="238"/>
        <v/>
      </c>
      <c r="X471" s="163"/>
      <c r="Y471" s="163"/>
      <c r="Z471" s="163"/>
      <c r="AA471" s="163"/>
    </row>
    <row r="472" spans="1:27" ht="20.100000000000001" customHeight="1">
      <c r="A472" s="465" t="s">
        <v>241</v>
      </c>
      <c r="B472" s="466"/>
      <c r="C472" s="294" t="s">
        <v>209</v>
      </c>
      <c r="D472" s="177"/>
      <c r="E472" s="177"/>
      <c r="F472" s="178"/>
      <c r="G472" s="179">
        <f>SUM(G457:G471)</f>
        <v>0</v>
      </c>
      <c r="H472" s="180">
        <f>SUM(H457:H471)</f>
        <v>0</v>
      </c>
      <c r="I472" s="180">
        <f>SUM(I457:I471)</f>
        <v>0</v>
      </c>
      <c r="J472" s="161" t="str">
        <f t="array" ref="J472">IF(ISERROR(G472/I472),"",G472/I472)</f>
        <v/>
      </c>
      <c r="K472" s="180">
        <f>SUM(K457:K471)</f>
        <v>0</v>
      </c>
      <c r="L472" s="181"/>
      <c r="M472" s="185">
        <f>SUM(M457:M471)</f>
        <v>0</v>
      </c>
      <c r="N472" s="180">
        <f>SUM(N457:N471)</f>
        <v>0</v>
      </c>
      <c r="O472" s="182">
        <f>SUM(O457:O471)</f>
        <v>0</v>
      </c>
      <c r="P472" s="182">
        <f>SUM(P457:P471)</f>
        <v>0</v>
      </c>
      <c r="Q472" s="182">
        <f>SUM(Q457:Q471)</f>
        <v>0</v>
      </c>
      <c r="R472" s="182"/>
      <c r="S472" s="182">
        <f>SUM(S457:S471)</f>
        <v>0</v>
      </c>
      <c r="T472" s="182">
        <f>SUM(T457:T471)</f>
        <v>0</v>
      </c>
      <c r="U472" s="182">
        <f>SUM(U457:U471)</f>
        <v>0</v>
      </c>
      <c r="V472" s="183">
        <f>SUM(V457:V471)</f>
        <v>0</v>
      </c>
      <c r="W472" s="164" t="str">
        <f t="shared" si="238"/>
        <v/>
      </c>
      <c r="X472" s="183">
        <f>SUM(X457:X471)</f>
        <v>0</v>
      </c>
      <c r="Y472" s="183">
        <f>SUM(Y457:Y471)</f>
        <v>0</v>
      </c>
      <c r="Z472" s="183">
        <f>SUM(Z457:Z471)</f>
        <v>0</v>
      </c>
      <c r="AA472" s="183">
        <f>SUM(AA457:AA471)</f>
        <v>0</v>
      </c>
    </row>
    <row r="473" spans="1:27" ht="20.100000000000001" customHeight="1">
      <c r="A473" s="165">
        <v>200544</v>
      </c>
      <c r="B473" s="166" t="s">
        <v>242</v>
      </c>
      <c r="C473" s="157" t="s">
        <v>186</v>
      </c>
      <c r="D473" s="139">
        <v>5.04</v>
      </c>
      <c r="E473" s="139"/>
      <c r="F473" s="158"/>
      <c r="G473" s="159"/>
      <c r="H473" s="296">
        <f t="shared" ref="H473:H479" si="239">D473*G473</f>
        <v>0</v>
      </c>
      <c r="I473" s="160"/>
      <c r="J473" s="161" t="str">
        <f t="array" ref="J473">IF(ISERROR(G473/I473),"",G473/I473)</f>
        <v/>
      </c>
      <c r="K473" s="162">
        <f t="array" ref="K473">IF(ISERROR(G473/L473),"",G473/L473)</f>
        <v>0</v>
      </c>
      <c r="L473" s="160">
        <v>22</v>
      </c>
      <c r="M473" s="140">
        <f t="shared" ref="M473:M479" si="240">IF(ISERROR(I473-K473),"",I473-K473)</f>
        <v>0</v>
      </c>
      <c r="N473" s="161">
        <f t="shared" ref="N473:N479" si="241">SUM(O473:U473)</f>
        <v>0</v>
      </c>
      <c r="O473" s="289"/>
      <c r="P473" s="289"/>
      <c r="Q473" s="289"/>
      <c r="R473" s="289"/>
      <c r="S473" s="289"/>
      <c r="T473" s="289"/>
      <c r="U473" s="289"/>
      <c r="V473" s="163">
        <f t="shared" ref="V473:V479" si="242">SUM(X473:AA473)</f>
        <v>0</v>
      </c>
      <c r="W473" s="164" t="str">
        <f t="shared" si="238"/>
        <v/>
      </c>
      <c r="X473" s="163"/>
      <c r="Y473" s="163"/>
      <c r="Z473" s="163"/>
      <c r="AA473" s="163"/>
    </row>
    <row r="474" spans="1:27" ht="20.100000000000001" customHeight="1">
      <c r="A474" s="165">
        <v>200545</v>
      </c>
      <c r="B474" s="166" t="s">
        <v>242</v>
      </c>
      <c r="C474" s="157" t="s">
        <v>193</v>
      </c>
      <c r="D474" s="139">
        <v>5.04</v>
      </c>
      <c r="E474" s="139"/>
      <c r="F474" s="158"/>
      <c r="G474" s="159"/>
      <c r="H474" s="296">
        <f t="shared" si="239"/>
        <v>0</v>
      </c>
      <c r="I474" s="160"/>
      <c r="J474" s="161" t="str">
        <f t="array" ref="J474">IF(ISERROR(G474/I474),"",G474/I474)</f>
        <v/>
      </c>
      <c r="K474" s="162">
        <f t="array" ref="K474">IF(ISERROR(G474/L474),"",G474/L474)</f>
        <v>0</v>
      </c>
      <c r="L474" s="160">
        <v>22</v>
      </c>
      <c r="M474" s="140">
        <f t="shared" si="240"/>
        <v>0</v>
      </c>
      <c r="N474" s="161">
        <f t="shared" si="241"/>
        <v>0</v>
      </c>
      <c r="O474" s="289"/>
      <c r="P474" s="289"/>
      <c r="Q474" s="289"/>
      <c r="R474" s="289"/>
      <c r="S474" s="289"/>
      <c r="T474" s="289"/>
      <c r="U474" s="289"/>
      <c r="V474" s="163">
        <f t="shared" si="242"/>
        <v>0</v>
      </c>
      <c r="W474" s="164" t="str">
        <f t="shared" si="238"/>
        <v/>
      </c>
      <c r="X474" s="163"/>
      <c r="Y474" s="163"/>
      <c r="Z474" s="163"/>
      <c r="AA474" s="163"/>
    </row>
    <row r="475" spans="1:27" ht="20.100000000000001" customHeight="1">
      <c r="A475" s="165">
        <v>200546</v>
      </c>
      <c r="B475" s="166" t="s">
        <v>242</v>
      </c>
      <c r="C475" s="157" t="s">
        <v>211</v>
      </c>
      <c r="D475" s="139">
        <v>5.04</v>
      </c>
      <c r="E475" s="139"/>
      <c r="F475" s="158"/>
      <c r="G475" s="159"/>
      <c r="H475" s="296">
        <f t="shared" si="239"/>
        <v>0</v>
      </c>
      <c r="I475" s="160"/>
      <c r="J475" s="161" t="str">
        <f t="array" ref="J475">IF(ISERROR(G475/I475),"",G475/I475)</f>
        <v/>
      </c>
      <c r="K475" s="162">
        <f t="array" ref="K475">IF(ISERROR(G475/L475),"",G475/L475)</f>
        <v>0</v>
      </c>
      <c r="L475" s="160">
        <v>22</v>
      </c>
      <c r="M475" s="140">
        <f t="shared" si="240"/>
        <v>0</v>
      </c>
      <c r="N475" s="161">
        <f t="shared" si="241"/>
        <v>0</v>
      </c>
      <c r="O475" s="289"/>
      <c r="P475" s="289"/>
      <c r="Q475" s="289"/>
      <c r="R475" s="289"/>
      <c r="S475" s="289"/>
      <c r="T475" s="289"/>
      <c r="U475" s="289"/>
      <c r="V475" s="163">
        <f t="shared" si="242"/>
        <v>0</v>
      </c>
      <c r="W475" s="164" t="str">
        <f t="shared" si="238"/>
        <v/>
      </c>
      <c r="X475" s="163"/>
      <c r="Y475" s="163"/>
      <c r="Z475" s="163"/>
      <c r="AA475" s="163"/>
    </row>
    <row r="476" spans="1:27" ht="20.100000000000001" customHeight="1">
      <c r="A476" s="165">
        <v>200547</v>
      </c>
      <c r="B476" s="166" t="s">
        <v>242</v>
      </c>
      <c r="C476" s="157" t="s">
        <v>202</v>
      </c>
      <c r="D476" s="139">
        <v>5.04</v>
      </c>
      <c r="E476" s="139"/>
      <c r="F476" s="158"/>
      <c r="G476" s="159"/>
      <c r="H476" s="296">
        <f t="shared" si="239"/>
        <v>0</v>
      </c>
      <c r="I476" s="160"/>
      <c r="J476" s="161" t="str">
        <f t="array" ref="J476">IF(ISERROR(G476/I476),"",G476/I476)</f>
        <v/>
      </c>
      <c r="K476" s="162">
        <f t="array" ref="K476">IF(ISERROR(G476/L476),"",G476/L476)</f>
        <v>0</v>
      </c>
      <c r="L476" s="160">
        <v>22</v>
      </c>
      <c r="M476" s="140">
        <f t="shared" si="240"/>
        <v>0</v>
      </c>
      <c r="N476" s="161">
        <f t="shared" si="241"/>
        <v>0</v>
      </c>
      <c r="O476" s="289"/>
      <c r="P476" s="289"/>
      <c r="Q476" s="289"/>
      <c r="R476" s="289"/>
      <c r="S476" s="289"/>
      <c r="T476" s="289"/>
      <c r="U476" s="289"/>
      <c r="V476" s="163">
        <f t="shared" si="242"/>
        <v>0</v>
      </c>
      <c r="W476" s="164" t="str">
        <f t="shared" si="238"/>
        <v/>
      </c>
      <c r="X476" s="163"/>
      <c r="Y476" s="163"/>
      <c r="Z476" s="163"/>
      <c r="AA476" s="163"/>
    </row>
    <row r="477" spans="1:27" ht="20.100000000000001" customHeight="1">
      <c r="A477" s="165">
        <v>200548</v>
      </c>
      <c r="B477" s="166" t="s">
        <v>242</v>
      </c>
      <c r="C477" s="157" t="s">
        <v>243</v>
      </c>
      <c r="D477" s="139">
        <v>5.04</v>
      </c>
      <c r="E477" s="139"/>
      <c r="F477" s="158"/>
      <c r="G477" s="159"/>
      <c r="H477" s="296">
        <f t="shared" si="239"/>
        <v>0</v>
      </c>
      <c r="I477" s="160"/>
      <c r="J477" s="161" t="str">
        <f t="array" ref="J477">IF(ISERROR(G477/I477),"",G477/I477)</f>
        <v/>
      </c>
      <c r="K477" s="162">
        <f t="array" ref="K477">IF(ISERROR(G477/L477),"",G477/L477)</f>
        <v>0</v>
      </c>
      <c r="L477" s="160">
        <v>22</v>
      </c>
      <c r="M477" s="140">
        <f t="shared" si="240"/>
        <v>0</v>
      </c>
      <c r="N477" s="161">
        <f t="shared" si="241"/>
        <v>0</v>
      </c>
      <c r="O477" s="289"/>
      <c r="P477" s="289"/>
      <c r="Q477" s="289"/>
      <c r="R477" s="289"/>
      <c r="S477" s="289"/>
      <c r="T477" s="289"/>
      <c r="U477" s="289"/>
      <c r="V477" s="163">
        <f t="shared" si="242"/>
        <v>0</v>
      </c>
      <c r="W477" s="164" t="str">
        <f t="shared" si="238"/>
        <v/>
      </c>
      <c r="X477" s="163"/>
      <c r="Y477" s="163"/>
      <c r="Z477" s="163"/>
      <c r="AA477" s="163"/>
    </row>
    <row r="478" spans="1:27" ht="20.100000000000001" customHeight="1">
      <c r="A478" s="165">
        <v>201407</v>
      </c>
      <c r="B478" s="166" t="s">
        <v>475</v>
      </c>
      <c r="C478" s="232" t="s">
        <v>477</v>
      </c>
      <c r="D478" s="139">
        <v>5.04</v>
      </c>
      <c r="E478" s="139"/>
      <c r="F478" s="158"/>
      <c r="G478" s="159"/>
      <c r="H478" s="357"/>
      <c r="I478" s="160"/>
      <c r="J478" s="161"/>
      <c r="K478" s="162"/>
      <c r="L478" s="160"/>
      <c r="M478" s="140"/>
      <c r="N478" s="161"/>
      <c r="O478" s="356"/>
      <c r="P478" s="356"/>
      <c r="Q478" s="356"/>
      <c r="R478" s="356"/>
      <c r="S478" s="356"/>
      <c r="T478" s="356"/>
      <c r="U478" s="356"/>
      <c r="V478" s="163"/>
      <c r="W478" s="164"/>
      <c r="X478" s="163"/>
      <c r="Y478" s="163"/>
      <c r="Z478" s="163"/>
      <c r="AA478" s="163"/>
    </row>
    <row r="479" spans="1:27" ht="20.100000000000001" customHeight="1">
      <c r="A479" s="165">
        <v>200549</v>
      </c>
      <c r="B479" s="166" t="s">
        <v>242</v>
      </c>
      <c r="C479" s="157" t="s">
        <v>188</v>
      </c>
      <c r="D479" s="139">
        <v>5.04</v>
      </c>
      <c r="E479" s="139"/>
      <c r="F479" s="158"/>
      <c r="G479" s="159"/>
      <c r="H479" s="296">
        <f t="shared" si="239"/>
        <v>0</v>
      </c>
      <c r="I479" s="160"/>
      <c r="J479" s="161" t="str">
        <f t="array" ref="J479">IF(ISERROR(G479/I479),"",G479/I479)</f>
        <v/>
      </c>
      <c r="K479" s="162">
        <f t="array" ref="K479">IF(ISERROR(G479/L479),"",G479/L479)</f>
        <v>0</v>
      </c>
      <c r="L479" s="160">
        <v>22</v>
      </c>
      <c r="M479" s="140">
        <f t="shared" si="240"/>
        <v>0</v>
      </c>
      <c r="N479" s="161">
        <f t="shared" si="241"/>
        <v>0</v>
      </c>
      <c r="O479" s="289"/>
      <c r="P479" s="289"/>
      <c r="Q479" s="289"/>
      <c r="R479" s="289"/>
      <c r="S479" s="289"/>
      <c r="T479" s="289"/>
      <c r="U479" s="289"/>
      <c r="V479" s="163">
        <f t="shared" si="242"/>
        <v>0</v>
      </c>
      <c r="W479" s="164" t="str">
        <f t="shared" si="238"/>
        <v/>
      </c>
      <c r="X479" s="163"/>
      <c r="Y479" s="163"/>
      <c r="Z479" s="163"/>
      <c r="AA479" s="163"/>
    </row>
    <row r="480" spans="1:27" ht="20.100000000000001" customHeight="1">
      <c r="A480" s="465" t="s">
        <v>244</v>
      </c>
      <c r="B480" s="466"/>
      <c r="C480" s="294" t="s">
        <v>209</v>
      </c>
      <c r="D480" s="177"/>
      <c r="E480" s="177"/>
      <c r="F480" s="178"/>
      <c r="G480" s="179">
        <f>SUM(G473:G479)</f>
        <v>0</v>
      </c>
      <c r="H480" s="180">
        <f>SUM(H473:H479)</f>
        <v>0</v>
      </c>
      <c r="I480" s="180">
        <f>SUM(I473:I479)</f>
        <v>0</v>
      </c>
      <c r="J480" s="161" t="str">
        <f t="array" ref="J480">IF(ISERROR(G480/I480),"",G480/I480)</f>
        <v/>
      </c>
      <c r="K480" s="180">
        <f>SUM(K473:K479)</f>
        <v>0</v>
      </c>
      <c r="L480" s="181"/>
      <c r="M480" s="185">
        <f>SUM(M473:M479)</f>
        <v>0</v>
      </c>
      <c r="N480" s="180">
        <f>SUM(N473:N479)</f>
        <v>0</v>
      </c>
      <c r="O480" s="182">
        <f>SUM(O473:O479)</f>
        <v>0</v>
      </c>
      <c r="P480" s="182">
        <f>SUM(P473:P479)</f>
        <v>0</v>
      </c>
      <c r="Q480" s="182">
        <f>SUM(Q473:Q479)</f>
        <v>0</v>
      </c>
      <c r="R480" s="182"/>
      <c r="S480" s="182">
        <f>SUM(S473:S479)</f>
        <v>0</v>
      </c>
      <c r="T480" s="182">
        <f>SUM(T473:T479)</f>
        <v>0</v>
      </c>
      <c r="U480" s="182">
        <f>SUM(U473:U479)</f>
        <v>0</v>
      </c>
      <c r="V480" s="183">
        <f>SUM(V473:V479)</f>
        <v>0</v>
      </c>
      <c r="W480" s="164" t="str">
        <f t="shared" si="238"/>
        <v/>
      </c>
      <c r="X480" s="183">
        <f>SUM(X473:X479)</f>
        <v>0</v>
      </c>
      <c r="Y480" s="183">
        <f>SUM(Y473:Y479)</f>
        <v>0</v>
      </c>
      <c r="Z480" s="183">
        <f>SUM(Z473:Z479)</f>
        <v>0</v>
      </c>
      <c r="AA480" s="183">
        <f>SUM(AA473:AA479)</f>
        <v>0</v>
      </c>
    </row>
    <row r="481" spans="1:27" ht="20.100000000000001" customHeight="1">
      <c r="A481" s="157">
        <v>200112</v>
      </c>
      <c r="B481" s="175" t="s">
        <v>245</v>
      </c>
      <c r="C481" s="287"/>
      <c r="D481" s="139">
        <v>3.65</v>
      </c>
      <c r="E481" s="139"/>
      <c r="F481" s="189"/>
      <c r="G481" s="159"/>
      <c r="H481" s="296">
        <f t="shared" ref="H481:H485" si="243">D481*G481</f>
        <v>0</v>
      </c>
      <c r="I481" s="160"/>
      <c r="J481" s="161" t="str">
        <f t="array" ref="J481">IF(ISERROR(G481/I481),"",G481/I481)</f>
        <v/>
      </c>
      <c r="K481" s="296">
        <f t="array" ref="K481">IF(ISERROR(G481/L481),"",G481/L481)</f>
        <v>0</v>
      </c>
      <c r="L481" s="160">
        <v>5</v>
      </c>
      <c r="M481" s="140">
        <f t="shared" ref="M481:M484" si="244">IF(ISERROR(I481-K481),"",I481-K481)</f>
        <v>0</v>
      </c>
      <c r="N481" s="161">
        <f t="shared" ref="N481:N484" si="245">SUM(O481:U481)</f>
        <v>0</v>
      </c>
      <c r="O481" s="289"/>
      <c r="P481" s="289"/>
      <c r="Q481" s="289"/>
      <c r="R481" s="289"/>
      <c r="S481" s="289"/>
      <c r="T481" s="289"/>
      <c r="U481" s="289"/>
      <c r="V481" s="163">
        <f t="shared" ref="V481:V484" si="246">SUM(X481:AA481)</f>
        <v>0</v>
      </c>
      <c r="W481" s="164" t="str">
        <f t="shared" si="238"/>
        <v/>
      </c>
      <c r="X481" s="163"/>
      <c r="Y481" s="163"/>
      <c r="Z481" s="163"/>
      <c r="AA481" s="163"/>
    </row>
    <row r="482" spans="1:27" ht="20.100000000000001" customHeight="1">
      <c r="A482" s="157">
        <v>200116</v>
      </c>
      <c r="B482" s="175" t="s">
        <v>246</v>
      </c>
      <c r="C482" s="287"/>
      <c r="D482" s="139">
        <v>6.58</v>
      </c>
      <c r="E482" s="139"/>
      <c r="F482" s="158"/>
      <c r="G482" s="159"/>
      <c r="H482" s="296">
        <f t="shared" si="243"/>
        <v>0</v>
      </c>
      <c r="I482" s="160"/>
      <c r="J482" s="161" t="str">
        <f t="array" ref="J482">IF(ISERROR(G482/I482),"",G482/I482)</f>
        <v/>
      </c>
      <c r="K482" s="162">
        <f t="array" ref="K482">IF(ISERROR(G482/L482),"",G482/L482)</f>
        <v>0</v>
      </c>
      <c r="L482" s="160">
        <v>5</v>
      </c>
      <c r="M482" s="140">
        <f t="shared" si="244"/>
        <v>0</v>
      </c>
      <c r="N482" s="161">
        <f t="shared" si="245"/>
        <v>0</v>
      </c>
      <c r="O482" s="289"/>
      <c r="P482" s="289"/>
      <c r="Q482" s="289"/>
      <c r="R482" s="289"/>
      <c r="S482" s="289"/>
      <c r="T482" s="289"/>
      <c r="U482" s="289"/>
      <c r="V482" s="163">
        <f t="shared" si="246"/>
        <v>0</v>
      </c>
      <c r="W482" s="164" t="str">
        <f t="shared" si="238"/>
        <v/>
      </c>
      <c r="X482" s="163"/>
      <c r="Y482" s="163"/>
      <c r="Z482" s="163"/>
      <c r="AA482" s="163"/>
    </row>
    <row r="483" spans="1:27" ht="20.100000000000001" customHeight="1">
      <c r="A483" s="157">
        <v>200120</v>
      </c>
      <c r="B483" s="175" t="s">
        <v>247</v>
      </c>
      <c r="C483" s="287"/>
      <c r="D483" s="139">
        <v>7.8</v>
      </c>
      <c r="E483" s="139"/>
      <c r="F483" s="158"/>
      <c r="G483" s="159"/>
      <c r="H483" s="296">
        <f t="shared" si="243"/>
        <v>0</v>
      </c>
      <c r="I483" s="160"/>
      <c r="J483" s="161" t="str">
        <f t="array" ref="J483">IF(ISERROR(G483/I483),"",G483/I483)</f>
        <v/>
      </c>
      <c r="K483" s="162">
        <f t="array" ref="K483">IF(ISERROR(G483/L483),"",G483/L483)</f>
        <v>0</v>
      </c>
      <c r="L483" s="160">
        <v>4.5999999999999996</v>
      </c>
      <c r="M483" s="140">
        <f t="shared" si="244"/>
        <v>0</v>
      </c>
      <c r="N483" s="161">
        <f t="shared" si="245"/>
        <v>0</v>
      </c>
      <c r="O483" s="289"/>
      <c r="P483" s="289"/>
      <c r="Q483" s="289"/>
      <c r="R483" s="289"/>
      <c r="S483" s="289"/>
      <c r="T483" s="289"/>
      <c r="U483" s="289"/>
      <c r="V483" s="163">
        <f t="shared" si="246"/>
        <v>0</v>
      </c>
      <c r="W483" s="164" t="str">
        <f t="shared" si="238"/>
        <v/>
      </c>
      <c r="X483" s="163"/>
      <c r="Y483" s="163"/>
      <c r="Z483" s="163"/>
      <c r="AA483" s="163"/>
    </row>
    <row r="484" spans="1:27" ht="20.100000000000001" customHeight="1">
      <c r="A484" s="157">
        <v>200528</v>
      </c>
      <c r="B484" s="175" t="s">
        <v>248</v>
      </c>
      <c r="C484" s="287"/>
      <c r="D484" s="139">
        <v>4.4000000000000004</v>
      </c>
      <c r="E484" s="139"/>
      <c r="F484" s="158"/>
      <c r="G484" s="159"/>
      <c r="H484" s="296">
        <f t="shared" si="243"/>
        <v>0</v>
      </c>
      <c r="I484" s="160"/>
      <c r="J484" s="161" t="str">
        <f t="array" ref="J484">IF(ISERROR(G484/I484),"",G484/I484)</f>
        <v/>
      </c>
      <c r="K484" s="162">
        <f t="array" ref="K484">IF(ISERROR(G484/L484),"",G484/L484)</f>
        <v>0</v>
      </c>
      <c r="L484" s="160">
        <v>5.8</v>
      </c>
      <c r="M484" s="140">
        <f t="shared" si="244"/>
        <v>0</v>
      </c>
      <c r="N484" s="161">
        <f t="shared" si="245"/>
        <v>0</v>
      </c>
      <c r="O484" s="289"/>
      <c r="P484" s="289"/>
      <c r="Q484" s="289"/>
      <c r="R484" s="289"/>
      <c r="S484" s="289"/>
      <c r="T484" s="289"/>
      <c r="U484" s="289"/>
      <c r="V484" s="163">
        <f t="shared" si="246"/>
        <v>0</v>
      </c>
      <c r="W484" s="164" t="str">
        <f t="shared" si="238"/>
        <v/>
      </c>
      <c r="X484" s="163"/>
      <c r="Y484" s="163"/>
      <c r="Z484" s="163"/>
      <c r="AA484" s="163"/>
    </row>
    <row r="485" spans="1:27" ht="20.100000000000001" customHeight="1">
      <c r="A485" s="157">
        <v>201067</v>
      </c>
      <c r="B485" s="175" t="s">
        <v>368</v>
      </c>
      <c r="C485" s="233" t="s">
        <v>396</v>
      </c>
      <c r="D485" s="139"/>
      <c r="E485" s="139"/>
      <c r="F485" s="158"/>
      <c r="G485" s="159"/>
      <c r="H485" s="298">
        <f t="shared" si="243"/>
        <v>0</v>
      </c>
      <c r="I485" s="160"/>
      <c r="J485" s="161"/>
      <c r="K485" s="162"/>
      <c r="L485" s="160"/>
      <c r="M485" s="140"/>
      <c r="N485" s="161"/>
      <c r="O485" s="289"/>
      <c r="P485" s="289"/>
      <c r="Q485" s="289"/>
      <c r="R485" s="289"/>
      <c r="S485" s="289"/>
      <c r="T485" s="289"/>
      <c r="U485" s="289"/>
      <c r="V485" s="163"/>
      <c r="W485" s="164"/>
      <c r="X485" s="163"/>
      <c r="Y485" s="163"/>
      <c r="Z485" s="163"/>
      <c r="AA485" s="163"/>
    </row>
    <row r="486" spans="1:27" ht="20.100000000000001" customHeight="1">
      <c r="A486" s="157">
        <v>201062</v>
      </c>
      <c r="B486" s="158" t="s">
        <v>379</v>
      </c>
      <c r="C486" s="287"/>
      <c r="D486" s="139"/>
      <c r="E486" s="139"/>
      <c r="F486" s="158"/>
      <c r="G486" s="159"/>
      <c r="H486" s="296"/>
      <c r="I486" s="160"/>
      <c r="J486" s="161"/>
      <c r="K486" s="162"/>
      <c r="L486" s="160">
        <v>6</v>
      </c>
      <c r="M486" s="140"/>
      <c r="N486" s="161"/>
      <c r="O486" s="289"/>
      <c r="P486" s="289"/>
      <c r="Q486" s="289"/>
      <c r="R486" s="289"/>
      <c r="S486" s="289"/>
      <c r="T486" s="289"/>
      <c r="U486" s="289"/>
      <c r="V486" s="163"/>
      <c r="W486" s="164"/>
      <c r="X486" s="163"/>
      <c r="Y486" s="163"/>
      <c r="Z486" s="163"/>
      <c r="AA486" s="163"/>
    </row>
    <row r="487" spans="1:27" ht="20.100000000000001" customHeight="1">
      <c r="A487" s="190">
        <v>200298</v>
      </c>
      <c r="B487" s="287" t="s">
        <v>249</v>
      </c>
      <c r="C487" s="287" t="s">
        <v>186</v>
      </c>
      <c r="D487" s="139">
        <v>6.04</v>
      </c>
      <c r="E487" s="139"/>
      <c r="F487" s="158"/>
      <c r="G487" s="159"/>
      <c r="H487" s="296">
        <f t="shared" ref="H487:H491" si="247">D487*G487</f>
        <v>0</v>
      </c>
      <c r="I487" s="160"/>
      <c r="J487" s="161" t="str">
        <f t="array" ref="J487">IF(ISERROR(G487/I487),"",G487/I487)</f>
        <v/>
      </c>
      <c r="K487" s="162">
        <f t="array" ref="K487">IF(ISERROR(G487/L487),"",G487/L487)</f>
        <v>0</v>
      </c>
      <c r="L487" s="160">
        <v>6</v>
      </c>
      <c r="M487" s="140">
        <f t="shared" ref="M487:M491" si="248">IF(ISERROR(I487-K487),"",I487-K487)</f>
        <v>0</v>
      </c>
      <c r="N487" s="161">
        <f t="shared" ref="N487:N491" si="249">SUM(O487:U487)</f>
        <v>0</v>
      </c>
      <c r="O487" s="289"/>
      <c r="P487" s="289"/>
      <c r="Q487" s="289"/>
      <c r="R487" s="289"/>
      <c r="S487" s="289"/>
      <c r="T487" s="289"/>
      <c r="U487" s="289"/>
      <c r="V487" s="163">
        <f t="shared" ref="V487:V491" si="250">SUM(X487:AA487)</f>
        <v>0</v>
      </c>
      <c r="W487" s="164" t="str">
        <f t="shared" ref="W487:W491" si="251">IF(ISERROR(V487/G487),"",V487/G487)</f>
        <v/>
      </c>
      <c r="X487" s="163"/>
      <c r="Y487" s="163"/>
      <c r="Z487" s="163"/>
      <c r="AA487" s="163"/>
    </row>
    <row r="488" spans="1:27" ht="20.100000000000001" customHeight="1">
      <c r="A488" s="190">
        <v>200299</v>
      </c>
      <c r="B488" s="287" t="s">
        <v>249</v>
      </c>
      <c r="C488" s="287" t="s">
        <v>193</v>
      </c>
      <c r="D488" s="139">
        <v>6.04</v>
      </c>
      <c r="E488" s="139"/>
      <c r="F488" s="158"/>
      <c r="G488" s="159"/>
      <c r="H488" s="296">
        <f t="shared" si="247"/>
        <v>0</v>
      </c>
      <c r="I488" s="160"/>
      <c r="J488" s="161" t="str">
        <f t="array" ref="J488">IF(ISERROR(G488/I488),"",G488/I488)</f>
        <v/>
      </c>
      <c r="K488" s="162">
        <f t="array" ref="K488">IF(ISERROR(G488/L488),"",G488/L488)</f>
        <v>0</v>
      </c>
      <c r="L488" s="160">
        <v>6</v>
      </c>
      <c r="M488" s="140">
        <f t="shared" si="248"/>
        <v>0</v>
      </c>
      <c r="N488" s="161">
        <f t="shared" si="249"/>
        <v>0</v>
      </c>
      <c r="O488" s="289"/>
      <c r="P488" s="289"/>
      <c r="Q488" s="289"/>
      <c r="R488" s="289"/>
      <c r="S488" s="289"/>
      <c r="T488" s="289"/>
      <c r="U488" s="289"/>
      <c r="V488" s="163">
        <f t="shared" si="250"/>
        <v>0</v>
      </c>
      <c r="W488" s="164" t="str">
        <f t="shared" si="251"/>
        <v/>
      </c>
      <c r="X488" s="163"/>
      <c r="Y488" s="163"/>
      <c r="Z488" s="163"/>
      <c r="AA488" s="163"/>
    </row>
    <row r="489" spans="1:27" ht="20.100000000000001" customHeight="1">
      <c r="A489" s="190">
        <v>201492</v>
      </c>
      <c r="B489" s="416" t="s">
        <v>479</v>
      </c>
      <c r="C489" s="416" t="s">
        <v>186</v>
      </c>
      <c r="D489" s="139"/>
      <c r="E489" s="139"/>
      <c r="F489" s="158"/>
      <c r="G489" s="159"/>
      <c r="H489" s="418"/>
      <c r="I489" s="160"/>
      <c r="J489" s="161"/>
      <c r="K489" s="162"/>
      <c r="L489" s="160"/>
      <c r="M489" s="140"/>
      <c r="N489" s="161"/>
      <c r="O489" s="417"/>
      <c r="P489" s="417"/>
      <c r="Q489" s="417"/>
      <c r="R489" s="417"/>
      <c r="S489" s="417"/>
      <c r="T489" s="417"/>
      <c r="U489" s="417"/>
      <c r="V489" s="163"/>
      <c r="W489" s="164"/>
      <c r="X489" s="163"/>
      <c r="Y489" s="163"/>
      <c r="Z489" s="163"/>
      <c r="AA489" s="163"/>
    </row>
    <row r="490" spans="1:27" ht="20.100000000000001" customHeight="1">
      <c r="A490" s="190">
        <v>201491</v>
      </c>
      <c r="B490" s="416" t="s">
        <v>479</v>
      </c>
      <c r="C490" s="416" t="s">
        <v>193</v>
      </c>
      <c r="D490" s="139"/>
      <c r="E490" s="139"/>
      <c r="F490" s="158"/>
      <c r="G490" s="159"/>
      <c r="H490" s="418"/>
      <c r="I490" s="160"/>
      <c r="J490" s="161"/>
      <c r="K490" s="162"/>
      <c r="L490" s="160"/>
      <c r="M490" s="140"/>
      <c r="N490" s="161"/>
      <c r="O490" s="417"/>
      <c r="P490" s="417"/>
      <c r="Q490" s="417"/>
      <c r="R490" s="417"/>
      <c r="S490" s="417"/>
      <c r="T490" s="417"/>
      <c r="U490" s="417"/>
      <c r="V490" s="163"/>
      <c r="W490" s="164"/>
      <c r="X490" s="163"/>
      <c r="Y490" s="163"/>
      <c r="Z490" s="163"/>
      <c r="AA490" s="163"/>
    </row>
    <row r="491" spans="1:27" ht="20.100000000000001" customHeight="1">
      <c r="A491" s="157">
        <v>200948</v>
      </c>
      <c r="B491" s="288" t="s">
        <v>251</v>
      </c>
      <c r="C491" s="157"/>
      <c r="D491" s="139">
        <f>78*120/1000</f>
        <v>9.36</v>
      </c>
      <c r="E491" s="139"/>
      <c r="F491" s="158"/>
      <c r="G491" s="159"/>
      <c r="H491" s="296">
        <f t="shared" si="247"/>
        <v>0</v>
      </c>
      <c r="I491" s="160"/>
      <c r="J491" s="161" t="str">
        <f t="array" ref="J491">IF(ISERROR(G491/I491),"",G491/I491)</f>
        <v/>
      </c>
      <c r="K491" s="162">
        <f t="array" ref="K491">IF(ISERROR(G491/L491),"",G491/L491)</f>
        <v>0</v>
      </c>
      <c r="L491" s="160">
        <v>7.5</v>
      </c>
      <c r="M491" s="140">
        <f t="shared" si="248"/>
        <v>0</v>
      </c>
      <c r="N491" s="161">
        <f t="shared" si="249"/>
        <v>0</v>
      </c>
      <c r="O491" s="289"/>
      <c r="P491" s="289"/>
      <c r="Q491" s="289"/>
      <c r="R491" s="289"/>
      <c r="S491" s="289"/>
      <c r="T491" s="289"/>
      <c r="U491" s="289"/>
      <c r="V491" s="163">
        <f t="shared" si="250"/>
        <v>0</v>
      </c>
      <c r="W491" s="164" t="str">
        <f t="shared" si="251"/>
        <v/>
      </c>
      <c r="X491" s="163"/>
      <c r="Y491" s="163"/>
      <c r="Z491" s="163"/>
      <c r="AA491" s="163"/>
    </row>
    <row r="492" spans="1:27" ht="20.100000000000001" customHeight="1">
      <c r="A492" s="157">
        <v>201012</v>
      </c>
      <c r="B492" s="253" t="s">
        <v>397</v>
      </c>
      <c r="C492" s="157"/>
      <c r="D492" s="139"/>
      <c r="E492" s="139"/>
      <c r="F492" s="158"/>
      <c r="G492" s="159"/>
      <c r="H492" s="296"/>
      <c r="I492" s="160"/>
      <c r="J492" s="161"/>
      <c r="K492" s="162"/>
      <c r="L492" s="160"/>
      <c r="M492" s="140"/>
      <c r="N492" s="161"/>
      <c r="O492" s="289"/>
      <c r="P492" s="289"/>
      <c r="Q492" s="289"/>
      <c r="R492" s="289"/>
      <c r="S492" s="289"/>
      <c r="T492" s="289"/>
      <c r="U492" s="289"/>
      <c r="V492" s="163"/>
      <c r="W492" s="164"/>
      <c r="X492" s="163"/>
      <c r="Y492" s="163"/>
      <c r="Z492" s="163"/>
      <c r="AA492" s="163"/>
    </row>
    <row r="493" spans="1:27" ht="20.100000000000001" customHeight="1">
      <c r="A493" s="157">
        <v>201370</v>
      </c>
      <c r="B493" s="253" t="s">
        <v>451</v>
      </c>
      <c r="C493" s="157"/>
      <c r="D493" s="139"/>
      <c r="E493" s="139"/>
      <c r="F493" s="158"/>
      <c r="G493" s="159"/>
      <c r="H493" s="300"/>
      <c r="I493" s="160"/>
      <c r="J493" s="161"/>
      <c r="K493" s="162"/>
      <c r="L493" s="160"/>
      <c r="M493" s="140"/>
      <c r="N493" s="161"/>
      <c r="O493" s="299"/>
      <c r="P493" s="299"/>
      <c r="Q493" s="299"/>
      <c r="R493" s="299"/>
      <c r="S493" s="299"/>
      <c r="T493" s="299"/>
      <c r="U493" s="299"/>
      <c r="V493" s="163"/>
      <c r="W493" s="164"/>
      <c r="X493" s="163"/>
      <c r="Y493" s="163"/>
      <c r="Z493" s="163"/>
      <c r="AA493" s="163"/>
    </row>
    <row r="494" spans="1:27" ht="20.100000000000001" customHeight="1">
      <c r="A494" s="157">
        <v>201010</v>
      </c>
      <c r="B494" s="288" t="s">
        <v>252</v>
      </c>
      <c r="C494" s="157"/>
      <c r="D494" s="139">
        <v>4.5</v>
      </c>
      <c r="E494" s="139"/>
      <c r="F494" s="158"/>
      <c r="G494" s="159"/>
      <c r="H494" s="296"/>
      <c r="I494" s="160"/>
      <c r="J494" s="161"/>
      <c r="K494" s="162"/>
      <c r="L494" s="160"/>
      <c r="M494" s="140"/>
      <c r="N494" s="161"/>
      <c r="O494" s="289"/>
      <c r="P494" s="289"/>
      <c r="Q494" s="289"/>
      <c r="R494" s="289"/>
      <c r="S494" s="289"/>
      <c r="T494" s="289"/>
      <c r="U494" s="289"/>
      <c r="V494" s="163"/>
      <c r="W494" s="164"/>
      <c r="X494" s="163"/>
      <c r="Y494" s="163"/>
      <c r="Z494" s="163"/>
      <c r="AA494" s="163"/>
    </row>
    <row r="495" spans="1:27" ht="20.100000000000001" customHeight="1">
      <c r="A495" s="157">
        <v>201011</v>
      </c>
      <c r="B495" s="288" t="s">
        <v>253</v>
      </c>
      <c r="C495" s="157"/>
      <c r="D495" s="139">
        <v>4.5</v>
      </c>
      <c r="E495" s="139"/>
      <c r="F495" s="158"/>
      <c r="G495" s="159"/>
      <c r="H495" s="296"/>
      <c r="I495" s="160"/>
      <c r="J495" s="161"/>
      <c r="K495" s="162"/>
      <c r="L495" s="160"/>
      <c r="M495" s="140"/>
      <c r="N495" s="161"/>
      <c r="O495" s="289"/>
      <c r="P495" s="289"/>
      <c r="Q495" s="289"/>
      <c r="R495" s="289"/>
      <c r="S495" s="289"/>
      <c r="T495" s="289"/>
      <c r="U495" s="289"/>
      <c r="V495" s="163"/>
      <c r="W495" s="164"/>
      <c r="X495" s="163"/>
      <c r="Y495" s="163"/>
      <c r="Z495" s="163"/>
      <c r="AA495" s="163"/>
    </row>
    <row r="496" spans="1:27" ht="20.100000000000001" customHeight="1">
      <c r="A496" s="465" t="s">
        <v>254</v>
      </c>
      <c r="B496" s="466"/>
      <c r="C496" s="294" t="s">
        <v>209</v>
      </c>
      <c r="D496" s="177"/>
      <c r="E496" s="177"/>
      <c r="F496" s="178"/>
      <c r="G496" s="179">
        <f>SUM(G481:G495)</f>
        <v>0</v>
      </c>
      <c r="H496" s="180">
        <f>SUM(H481:H491)</f>
        <v>0</v>
      </c>
      <c r="I496" s="180">
        <f>SUM(I481:I495)</f>
        <v>0</v>
      </c>
      <c r="J496" s="161" t="str">
        <f t="array" ref="J496">IF(ISERROR(G496/I496),"",G496/I496)</f>
        <v/>
      </c>
      <c r="K496" s="180">
        <f>SUM(K481:K491)</f>
        <v>0</v>
      </c>
      <c r="L496" s="181"/>
      <c r="M496" s="185">
        <f t="shared" ref="M496:AA496" si="252">SUM(M481:M491)</f>
        <v>0</v>
      </c>
      <c r="N496" s="180">
        <f t="shared" si="252"/>
        <v>0</v>
      </c>
      <c r="O496" s="182">
        <f t="shared" si="252"/>
        <v>0</v>
      </c>
      <c r="P496" s="182">
        <f t="shared" si="252"/>
        <v>0</v>
      </c>
      <c r="Q496" s="182">
        <f t="shared" si="252"/>
        <v>0</v>
      </c>
      <c r="R496" s="182">
        <f t="shared" si="252"/>
        <v>0</v>
      </c>
      <c r="S496" s="182">
        <f t="shared" si="252"/>
        <v>0</v>
      </c>
      <c r="T496" s="182">
        <f t="shared" si="252"/>
        <v>0</v>
      </c>
      <c r="U496" s="182">
        <f t="shared" si="252"/>
        <v>0</v>
      </c>
      <c r="V496" s="183">
        <f t="shared" si="252"/>
        <v>0</v>
      </c>
      <c r="W496" s="164">
        <f t="shared" si="252"/>
        <v>0</v>
      </c>
      <c r="X496" s="183">
        <f t="shared" si="252"/>
        <v>0</v>
      </c>
      <c r="Y496" s="183">
        <f t="shared" si="252"/>
        <v>0</v>
      </c>
      <c r="Z496" s="183">
        <f t="shared" si="252"/>
        <v>0</v>
      </c>
      <c r="AA496" s="183">
        <f t="shared" si="252"/>
        <v>0</v>
      </c>
    </row>
    <row r="497" spans="1:27" ht="20.100000000000001" customHeight="1">
      <c r="A497" s="467" t="s">
        <v>256</v>
      </c>
      <c r="B497" s="468"/>
      <c r="C497" s="468"/>
      <c r="D497" s="468"/>
      <c r="E497" s="468"/>
      <c r="F497" s="469"/>
      <c r="G497" s="191">
        <f>SUM(G363,G421,G456,G472,G480,G496)</f>
        <v>0</v>
      </c>
      <c r="H497" s="191">
        <f>SUM(H363,H421,H456,H472,H480,H496)</f>
        <v>0</v>
      </c>
      <c r="I497" s="191">
        <f>SUM(I363,I421,I456,I472,I480,I496)</f>
        <v>0</v>
      </c>
      <c r="J497" s="192" t="str">
        <f t="array" ref="J497">IF(ISERROR(G497/I497),"",G497/I497)</f>
        <v/>
      </c>
      <c r="K497" s="191">
        <f>SUM(K363,K421,K456,K472,K480,K496)</f>
        <v>0</v>
      </c>
      <c r="L497" s="192" t="str">
        <f>IF(ISERROR(G497/K497),"",G497/K497)</f>
        <v/>
      </c>
      <c r="M497" s="191">
        <f t="shared" ref="M497:V497" si="253">SUM(M363,M421,M456,M472,M480,M496)</f>
        <v>0</v>
      </c>
      <c r="N497" s="191">
        <f t="shared" si="253"/>
        <v>0</v>
      </c>
      <c r="O497" s="191">
        <f t="shared" si="253"/>
        <v>0</v>
      </c>
      <c r="P497" s="191">
        <f t="shared" si="253"/>
        <v>0</v>
      </c>
      <c r="Q497" s="191">
        <f t="shared" si="253"/>
        <v>0</v>
      </c>
      <c r="R497" s="191">
        <f t="shared" si="253"/>
        <v>0</v>
      </c>
      <c r="S497" s="191">
        <f t="shared" si="253"/>
        <v>0</v>
      </c>
      <c r="T497" s="191">
        <f t="shared" si="253"/>
        <v>0</v>
      </c>
      <c r="U497" s="191">
        <f t="shared" si="253"/>
        <v>0</v>
      </c>
      <c r="V497" s="191">
        <f t="shared" si="253"/>
        <v>0</v>
      </c>
      <c r="W497" s="193" t="str">
        <f t="shared" ref="W497" si="254">IF(ISERROR(V497/G497),"",V497/G497)</f>
        <v/>
      </c>
      <c r="X497" s="191">
        <f>SUM(X363,X421,X456,X472,X480,X496)</f>
        <v>0</v>
      </c>
      <c r="Y497" s="191">
        <f>SUM(Y363,Y421,Y456,Y472,Y480,Y496)</f>
        <v>0</v>
      </c>
      <c r="Z497" s="191">
        <f>SUM(Z363,Z421,Z456,Z472,Z480,Z496)</f>
        <v>0</v>
      </c>
      <c r="AA497" s="191">
        <f>SUM(AA363,AA421,AA456,AA472,AA480,AA496)</f>
        <v>0</v>
      </c>
    </row>
    <row r="498" spans="1:27" ht="20.100000000000001" customHeight="1">
      <c r="A498" s="470" t="s">
        <v>257</v>
      </c>
      <c r="B498" s="292" t="s">
        <v>258</v>
      </c>
      <c r="C498" s="473" t="s">
        <v>259</v>
      </c>
      <c r="D498" s="474"/>
      <c r="E498" s="475" t="s">
        <v>260</v>
      </c>
      <c r="F498" s="475"/>
      <c r="G498" s="478" t="s">
        <v>261</v>
      </c>
      <c r="H498" s="478"/>
      <c r="I498" s="475" t="s">
        <v>262</v>
      </c>
      <c r="J498" s="475"/>
      <c r="K498" s="475" t="s">
        <v>263</v>
      </c>
      <c r="L498" s="475"/>
      <c r="M498" s="475" t="s">
        <v>264</v>
      </c>
      <c r="N498" s="475"/>
      <c r="O498" s="475" t="s">
        <v>265</v>
      </c>
      <c r="P498" s="478" t="s">
        <v>266</v>
      </c>
      <c r="Q498" s="478"/>
      <c r="R498" s="478" t="s">
        <v>263</v>
      </c>
      <c r="S498" s="478"/>
      <c r="T498" s="478" t="s">
        <v>267</v>
      </c>
      <c r="U498" s="478"/>
      <c r="V498" s="478" t="s">
        <v>268</v>
      </c>
      <c r="W498" s="478"/>
      <c r="X498" s="478" t="s">
        <v>263</v>
      </c>
      <c r="Y498" s="478"/>
      <c r="Z498" s="478" t="s">
        <v>267</v>
      </c>
      <c r="AA498" s="478"/>
    </row>
    <row r="499" spans="1:27" ht="20.100000000000001" customHeight="1">
      <c r="A499" s="471"/>
      <c r="B499" s="292" t="s">
        <v>269</v>
      </c>
      <c r="C499" s="473">
        <v>0</v>
      </c>
      <c r="D499" s="474"/>
      <c r="E499" s="477">
        <f>C499*11</f>
        <v>0</v>
      </c>
      <c r="F499" s="477"/>
      <c r="G499" s="478">
        <v>0</v>
      </c>
      <c r="H499" s="478"/>
      <c r="I499" s="477">
        <f>G499*11</f>
        <v>0</v>
      </c>
      <c r="J499" s="477"/>
      <c r="K499" s="477">
        <f>E499-I499</f>
        <v>0</v>
      </c>
      <c r="L499" s="477"/>
      <c r="M499" s="479" t="str">
        <f>IF(ISERROR(K499/E499),"",K499/E499)</f>
        <v/>
      </c>
      <c r="N499" s="479"/>
      <c r="O499" s="475"/>
      <c r="P499" s="478" t="s">
        <v>208</v>
      </c>
      <c r="Q499" s="478"/>
      <c r="R499" s="480">
        <f>SUM(O363:U363)</f>
        <v>0</v>
      </c>
      <c r="S499" s="480"/>
      <c r="T499" s="481" t="str">
        <f t="array" ref="T499">IF(ISERROR(R499/R506),"",R499/R506)</f>
        <v/>
      </c>
      <c r="U499" s="481"/>
      <c r="V499" s="478" t="s">
        <v>270</v>
      </c>
      <c r="W499" s="478"/>
      <c r="X499" s="482">
        <f>SUM(O363,O421,O456,O472,O480,O496)</f>
        <v>0</v>
      </c>
      <c r="Y499" s="482"/>
      <c r="Z499" s="481" t="str">
        <f t="array" ref="Z499">IF(ISERROR(X499/X506),"",X499/X506)</f>
        <v/>
      </c>
      <c r="AA499" s="481"/>
    </row>
    <row r="500" spans="1:27" ht="20.100000000000001" customHeight="1">
      <c r="A500" s="471"/>
      <c r="B500" s="292" t="s">
        <v>271</v>
      </c>
      <c r="C500" s="473">
        <v>0</v>
      </c>
      <c r="D500" s="474"/>
      <c r="E500" s="477">
        <f>C500*11</f>
        <v>0</v>
      </c>
      <c r="F500" s="477"/>
      <c r="G500" s="478">
        <v>0</v>
      </c>
      <c r="H500" s="478"/>
      <c r="I500" s="477">
        <f>G500*11</f>
        <v>0</v>
      </c>
      <c r="J500" s="477"/>
      <c r="K500" s="477">
        <f>E500-I500</f>
        <v>0</v>
      </c>
      <c r="L500" s="477"/>
      <c r="M500" s="479" t="str">
        <f>IF(ISERROR(K500/E500),"",K500/E500)</f>
        <v/>
      </c>
      <c r="N500" s="479"/>
      <c r="O500" s="475"/>
      <c r="P500" s="478" t="s">
        <v>223</v>
      </c>
      <c r="Q500" s="478"/>
      <c r="R500" s="480">
        <f>SUM(O421:U421)</f>
        <v>0</v>
      </c>
      <c r="S500" s="480"/>
      <c r="T500" s="481" t="str">
        <f>IF(ISERROR(R500/R506),"",R500/R506)</f>
        <v/>
      </c>
      <c r="U500" s="481"/>
      <c r="V500" s="478" t="s">
        <v>272</v>
      </c>
      <c r="W500" s="478"/>
      <c r="X500" s="482">
        <f>SUM(O364,O422,O457,O473,O481,O497)</f>
        <v>0</v>
      </c>
      <c r="Y500" s="482"/>
      <c r="Z500" s="481" t="str">
        <f>IF(ISERROR(X500/X506),"",X500/X506)</f>
        <v/>
      </c>
      <c r="AA500" s="481"/>
    </row>
    <row r="501" spans="1:27" ht="20.100000000000001" customHeight="1">
      <c r="A501" s="471"/>
      <c r="B501" s="292" t="s">
        <v>273</v>
      </c>
      <c r="C501" s="473">
        <v>0</v>
      </c>
      <c r="D501" s="474"/>
      <c r="E501" s="477">
        <f>C501*11</f>
        <v>0</v>
      </c>
      <c r="F501" s="477"/>
      <c r="G501" s="478">
        <v>0</v>
      </c>
      <c r="H501" s="478"/>
      <c r="I501" s="477">
        <f>G501*11</f>
        <v>0</v>
      </c>
      <c r="J501" s="477"/>
      <c r="K501" s="477">
        <f>E501-I501</f>
        <v>0</v>
      </c>
      <c r="L501" s="477"/>
      <c r="M501" s="479" t="str">
        <f>IF(ISERROR(K501/E501),"",K501/E501)</f>
        <v/>
      </c>
      <c r="N501" s="479"/>
      <c r="O501" s="475"/>
      <c r="P501" s="478" t="s">
        <v>234</v>
      </c>
      <c r="Q501" s="478"/>
      <c r="R501" s="480">
        <f>SUM(O456:U456)</f>
        <v>0</v>
      </c>
      <c r="S501" s="480"/>
      <c r="T501" s="481" t="str">
        <f>IF(ISERROR(R501/R506),"",R501/R506)</f>
        <v/>
      </c>
      <c r="U501" s="481"/>
      <c r="V501" s="478" t="s">
        <v>274</v>
      </c>
      <c r="W501" s="478"/>
      <c r="X501" s="482">
        <f>SUM(O366,O423,O458,O474,O482,O498)</f>
        <v>0</v>
      </c>
      <c r="Y501" s="482"/>
      <c r="Z501" s="481" t="str">
        <f>IF(ISERROR(X501/X506),"",X501/X506)</f>
        <v/>
      </c>
      <c r="AA501" s="481"/>
    </row>
    <row r="502" spans="1:27" ht="20.100000000000001" customHeight="1">
      <c r="A502" s="471"/>
      <c r="B502" s="292" t="s">
        <v>275</v>
      </c>
      <c r="C502" s="473">
        <v>1</v>
      </c>
      <c r="D502" s="474"/>
      <c r="E502" s="477">
        <f>C502*11</f>
        <v>11</v>
      </c>
      <c r="F502" s="477"/>
      <c r="G502" s="478">
        <v>1</v>
      </c>
      <c r="H502" s="478"/>
      <c r="I502" s="477">
        <f>G502*11</f>
        <v>11</v>
      </c>
      <c r="J502" s="477"/>
      <c r="K502" s="477">
        <f>E502-I502</f>
        <v>0</v>
      </c>
      <c r="L502" s="477"/>
      <c r="M502" s="479">
        <f>IF(ISERROR(K502/E502),"",K502/E502)</f>
        <v>0</v>
      </c>
      <c r="N502" s="479"/>
      <c r="O502" s="475"/>
      <c r="P502" s="478" t="s">
        <v>241</v>
      </c>
      <c r="Q502" s="478"/>
      <c r="R502" s="480">
        <f>SUM(O472:U472)</f>
        <v>0</v>
      </c>
      <c r="S502" s="480"/>
      <c r="T502" s="481" t="str">
        <f>IF(ISERROR(R502/R506),"",R502/R506)</f>
        <v/>
      </c>
      <c r="U502" s="481"/>
      <c r="V502" s="478" t="s">
        <v>276</v>
      </c>
      <c r="W502" s="478"/>
      <c r="X502" s="482">
        <f>SUM(O367,O424,O459,O475,O483,O499)</f>
        <v>0</v>
      </c>
      <c r="Y502" s="482"/>
      <c r="Z502" s="481" t="str">
        <f>IF(ISERROR(X502/X506),"",X502/X506)</f>
        <v/>
      </c>
      <c r="AA502" s="481"/>
    </row>
    <row r="503" spans="1:27" ht="20.100000000000001" customHeight="1">
      <c r="A503" s="472"/>
      <c r="B503" s="292" t="s">
        <v>277</v>
      </c>
      <c r="C503" s="483">
        <f>SUM(C499:D502)</f>
        <v>1</v>
      </c>
      <c r="D503" s="484"/>
      <c r="E503" s="477">
        <f>SUM(E499:F502)</f>
        <v>11</v>
      </c>
      <c r="F503" s="477"/>
      <c r="G503" s="478">
        <f>SUM(G499:H502)</f>
        <v>1</v>
      </c>
      <c r="H503" s="478"/>
      <c r="I503" s="477">
        <f>SUM(I499:J502)</f>
        <v>11</v>
      </c>
      <c r="J503" s="477"/>
      <c r="K503" s="477">
        <f>SUM(K499:L502)</f>
        <v>0</v>
      </c>
      <c r="L503" s="477"/>
      <c r="M503" s="479">
        <f>IF(ISERROR(K503/E503),"",K503/E503)</f>
        <v>0</v>
      </c>
      <c r="N503" s="479"/>
      <c r="O503" s="475"/>
      <c r="P503" s="478" t="s">
        <v>244</v>
      </c>
      <c r="Q503" s="478"/>
      <c r="R503" s="480">
        <f>SUM(O480:U480)</f>
        <v>0</v>
      </c>
      <c r="S503" s="480"/>
      <c r="T503" s="481" t="str">
        <f>IF(ISERROR(R503/R506),"",R503/R506)</f>
        <v/>
      </c>
      <c r="U503" s="481"/>
      <c r="V503" s="478" t="s">
        <v>278</v>
      </c>
      <c r="W503" s="478"/>
      <c r="X503" s="482">
        <f>SUM(O368,O425,O460,O476,O484,O500)</f>
        <v>0</v>
      </c>
      <c r="Y503" s="482"/>
      <c r="Z503" s="481" t="str">
        <f>IF(ISERROR(X503/X506),"",X503/X506)</f>
        <v/>
      </c>
      <c r="AA503" s="481"/>
    </row>
    <row r="504" spans="1:27" ht="20.100000000000001" customHeight="1">
      <c r="A504" s="198" t="s">
        <v>310</v>
      </c>
      <c r="B504" s="292">
        <f>G497</f>
        <v>0</v>
      </c>
      <c r="C504" s="485" t="s">
        <v>280</v>
      </c>
      <c r="D504" s="486"/>
      <c r="E504" s="478">
        <f>H497</f>
        <v>0</v>
      </c>
      <c r="F504" s="478"/>
      <c r="G504" s="478" t="s">
        <v>281</v>
      </c>
      <c r="H504" s="478"/>
      <c r="I504" s="487" t="str">
        <f>L497</f>
        <v/>
      </c>
      <c r="J504" s="487"/>
      <c r="K504" s="475" t="s">
        <v>282</v>
      </c>
      <c r="L504" s="475"/>
      <c r="M504" s="487" t="str">
        <f>J497</f>
        <v/>
      </c>
      <c r="N504" s="487"/>
      <c r="O504" s="475"/>
      <c r="P504" s="478" t="s">
        <v>254</v>
      </c>
      <c r="Q504" s="478"/>
      <c r="R504" s="480">
        <f>SUM(O496:U496)</f>
        <v>0</v>
      </c>
      <c r="S504" s="480"/>
      <c r="T504" s="481" t="str">
        <f>IF(ISERROR(R504/R506),"",R504/R506)</f>
        <v/>
      </c>
      <c r="U504" s="481"/>
      <c r="V504" s="478" t="s">
        <v>283</v>
      </c>
      <c r="W504" s="478"/>
      <c r="X504" s="482">
        <f>SUM(O369,O426,O461,O477,O485,O501)</f>
        <v>0</v>
      </c>
      <c r="Y504" s="482"/>
      <c r="Z504" s="481" t="str">
        <f>IF(ISERROR(X504/X506),"",X504/X506)</f>
        <v/>
      </c>
      <c r="AA504" s="481"/>
    </row>
    <row r="505" spans="1:27" ht="20.100000000000001" customHeight="1">
      <c r="A505" s="199" t="s">
        <v>311</v>
      </c>
      <c r="B505" s="292">
        <f>I497+C503</f>
        <v>1</v>
      </c>
      <c r="C505" s="488" t="s">
        <v>262</v>
      </c>
      <c r="D505" s="489"/>
      <c r="E505" s="490">
        <f>K497+I503</f>
        <v>11</v>
      </c>
      <c r="F505" s="490"/>
      <c r="G505" s="478" t="s">
        <v>285</v>
      </c>
      <c r="H505" s="478"/>
      <c r="I505" s="487">
        <f>B505-E505</f>
        <v>-10</v>
      </c>
      <c r="J505" s="487"/>
      <c r="K505" s="475" t="s">
        <v>286</v>
      </c>
      <c r="L505" s="475"/>
      <c r="M505" s="479">
        <f>IF(ISERROR(I505/E505),"",I505/E505)</f>
        <v>-0.90909090909090906</v>
      </c>
      <c r="N505" s="479"/>
      <c r="O505" s="475"/>
      <c r="P505" s="478" t="s">
        <v>255</v>
      </c>
      <c r="Q505" s="478"/>
      <c r="R505" s="480"/>
      <c r="S505" s="480"/>
      <c r="T505" s="481" t="str">
        <f>IF(ISERROR(R505/R506),"",R505/R506)</f>
        <v/>
      </c>
      <c r="U505" s="481"/>
      <c r="V505" s="478" t="s">
        <v>275</v>
      </c>
      <c r="W505" s="478"/>
      <c r="X505" s="482">
        <f>SUM(O370,O427,O462,O479,O486,O502)</f>
        <v>0</v>
      </c>
      <c r="Y505" s="482"/>
      <c r="Z505" s="481" t="str">
        <f>IF(ISERROR(X505/X506),"",X505/X506)</f>
        <v/>
      </c>
      <c r="AA505" s="481"/>
    </row>
    <row r="506" spans="1:27" ht="20.100000000000001" customHeight="1">
      <c r="A506" s="199" t="s">
        <v>312</v>
      </c>
      <c r="B506" s="292">
        <f>N497</f>
        <v>0</v>
      </c>
      <c r="C506" s="488" t="s">
        <v>288</v>
      </c>
      <c r="D506" s="489"/>
      <c r="E506" s="481">
        <f>IF(ISERROR(B506/B505),"",B506/B505)</f>
        <v>0</v>
      </c>
      <c r="F506" s="481"/>
      <c r="G506" s="478" t="s">
        <v>289</v>
      </c>
      <c r="H506" s="478"/>
      <c r="I506" s="475">
        <f>V497</f>
        <v>0</v>
      </c>
      <c r="J506" s="475"/>
      <c r="K506" s="475" t="s">
        <v>290</v>
      </c>
      <c r="L506" s="475"/>
      <c r="M506" s="479" t="str">
        <f t="array" ref="M506">IF(ISERROR(I506/B504),"",I506/B504)</f>
        <v/>
      </c>
      <c r="N506" s="479"/>
      <c r="O506" s="475"/>
      <c r="P506" s="478" t="s">
        <v>277</v>
      </c>
      <c r="Q506" s="478"/>
      <c r="R506" s="480">
        <f>SUM(R499:S505)</f>
        <v>0</v>
      </c>
      <c r="S506" s="480"/>
      <c r="T506" s="481"/>
      <c r="U506" s="481"/>
      <c r="V506" s="478" t="s">
        <v>277</v>
      </c>
      <c r="W506" s="478"/>
      <c r="X506" s="482">
        <f>SUM(X499:Y505)</f>
        <v>0</v>
      </c>
      <c r="Y506" s="482"/>
      <c r="Z506" s="481"/>
      <c r="AA506" s="481"/>
    </row>
    <row r="507" spans="1:27" ht="34.5" customHeight="1">
      <c r="A507" s="230" t="s">
        <v>352</v>
      </c>
      <c r="B507" s="231"/>
      <c r="C507" s="153"/>
      <c r="D507" s="153"/>
      <c r="E507" s="200"/>
      <c r="F507" s="200"/>
      <c r="G507" s="514" t="str">
        <f>IF(ISERROR(#REF!/#REF!),"",#REF!/#REF!)</f>
        <v/>
      </c>
      <c r="H507" s="514"/>
      <c r="I507" s="514"/>
      <c r="J507" s="156"/>
      <c r="K507" s="201"/>
      <c r="L507" s="153"/>
      <c r="M507" s="153"/>
      <c r="N507" s="514" t="str">
        <f>IF(ISERROR(G507/#REF!),"",G507/#REF!)</f>
        <v/>
      </c>
      <c r="O507" s="514"/>
      <c r="P507" s="514"/>
      <c r="Q507" s="514"/>
      <c r="R507" s="514"/>
      <c r="S507" s="295"/>
      <c r="T507" s="200"/>
      <c r="U507" s="200"/>
      <c r="V507" s="156"/>
      <c r="W507" s="156"/>
      <c r="X507" s="202"/>
      <c r="Y507" s="202"/>
      <c r="Z507" s="202"/>
      <c r="AA507" s="203"/>
    </row>
    <row r="508" spans="1:27" ht="20.100000000000001" customHeight="1">
      <c r="A508" s="204" t="s">
        <v>313</v>
      </c>
      <c r="B508" s="154"/>
      <c r="C508" s="153"/>
      <c r="D508" s="153"/>
      <c r="E508" s="153"/>
      <c r="F508" s="153"/>
      <c r="G508" s="205"/>
      <c r="H508" s="153"/>
      <c r="I508" s="154"/>
      <c r="J508" s="156"/>
      <c r="K508" s="201"/>
      <c r="L508" s="153"/>
      <c r="M508" s="153"/>
      <c r="N508" s="153"/>
      <c r="O508" s="153"/>
      <c r="P508" s="153"/>
      <c r="Q508" s="153"/>
      <c r="R508" s="153"/>
      <c r="S508" s="153"/>
      <c r="T508" s="153"/>
      <c r="U508" s="206"/>
      <c r="V508" s="206"/>
      <c r="W508" s="206"/>
      <c r="X508" s="153"/>
      <c r="Y508" s="153"/>
      <c r="Z508" s="153"/>
      <c r="AA508" s="154"/>
    </row>
    <row r="509" spans="1:27" ht="20.100000000000001" customHeight="1">
      <c r="A509" s="517" t="s">
        <v>279</v>
      </c>
      <c r="B509" s="517"/>
      <c r="C509" s="473">
        <f>SUM(B170,B337,B504)</f>
        <v>0</v>
      </c>
      <c r="D509" s="474"/>
      <c r="E509" s="517" t="s">
        <v>280</v>
      </c>
      <c r="F509" s="517"/>
      <c r="G509" s="490">
        <f>SUM(E170,E337,E504)</f>
        <v>0</v>
      </c>
      <c r="H509" s="490"/>
      <c r="I509" s="478" t="s">
        <v>281</v>
      </c>
      <c r="J509" s="517"/>
      <c r="K509" s="473">
        <f>IF(ISERROR(C509/G510),"",C509/G510)</f>
        <v>0</v>
      </c>
      <c r="L509" s="474"/>
      <c r="M509" s="478" t="s">
        <v>282</v>
      </c>
      <c r="N509" s="478"/>
      <c r="O509" s="512">
        <f t="array" ref="O509">IF(ISERROR(C509/C510),"",C509/C510)</f>
        <v>0</v>
      </c>
      <c r="P509" s="513"/>
      <c r="Q509" s="153"/>
      <c r="R509" s="153"/>
      <c r="S509" s="153"/>
      <c r="T509" s="153"/>
      <c r="U509" s="206"/>
      <c r="V509" s="206"/>
      <c r="W509" s="206"/>
      <c r="X509" s="153"/>
      <c r="Y509" s="153"/>
      <c r="Z509" s="153"/>
      <c r="AA509" s="154"/>
    </row>
    <row r="510" spans="1:27" ht="20.100000000000001" customHeight="1">
      <c r="A510" s="478" t="s">
        <v>284</v>
      </c>
      <c r="B510" s="478"/>
      <c r="C510" s="473">
        <f>SUM(B171,B338,B505)</f>
        <v>7</v>
      </c>
      <c r="D510" s="474"/>
      <c r="E510" s="478" t="s">
        <v>262</v>
      </c>
      <c r="F510" s="478"/>
      <c r="G510" s="490">
        <f>SUM(E171,E338,E505)</f>
        <v>82</v>
      </c>
      <c r="H510" s="490"/>
      <c r="I510" s="488" t="s">
        <v>285</v>
      </c>
      <c r="J510" s="489"/>
      <c r="K510" s="485">
        <f>C510-G510</f>
        <v>-75</v>
      </c>
      <c r="L510" s="486"/>
      <c r="M510" s="485" t="s">
        <v>286</v>
      </c>
      <c r="N510" s="486"/>
      <c r="O510" s="515">
        <f>IF(ISERROR(K510/C510),"",K510/C510)</f>
        <v>-10.714285714285714</v>
      </c>
      <c r="P510" s="516"/>
      <c r="Q510" s="153"/>
      <c r="R510" s="153"/>
      <c r="S510" s="153"/>
      <c r="T510" s="153"/>
      <c r="U510" s="206"/>
      <c r="V510" s="206"/>
      <c r="W510" s="206"/>
      <c r="X510" s="153"/>
      <c r="Y510" s="153"/>
      <c r="Z510" s="153"/>
      <c r="AA510" s="154"/>
    </row>
    <row r="511" spans="1:27" ht="20.100000000000001" customHeight="1">
      <c r="A511" s="488" t="s">
        <v>287</v>
      </c>
      <c r="B511" s="489"/>
      <c r="C511" s="473">
        <f>SUM(B172,B339,B506)</f>
        <v>0</v>
      </c>
      <c r="D511" s="474"/>
      <c r="E511" s="488" t="s">
        <v>288</v>
      </c>
      <c r="F511" s="489"/>
      <c r="G511" s="481">
        <f>IF(ISERROR(C511/C510),"",C511/C510)</f>
        <v>0</v>
      </c>
      <c r="H511" s="481"/>
      <c r="I511" s="478" t="s">
        <v>289</v>
      </c>
      <c r="J511" s="517"/>
      <c r="K511" s="490">
        <f>SUM(I172,I339,I506)</f>
        <v>0</v>
      </c>
      <c r="L511" s="490"/>
      <c r="M511" s="517" t="s">
        <v>290</v>
      </c>
      <c r="N511" s="517"/>
      <c r="O511" s="515" t="str">
        <f t="array" ref="O511">IF(ISERROR(K511/C509),"",K511/C509)</f>
        <v/>
      </c>
      <c r="P511" s="516"/>
      <c r="Q511" s="153"/>
      <c r="R511" s="153"/>
      <c r="S511" s="153"/>
      <c r="T511" s="153"/>
      <c r="U511" s="206"/>
      <c r="V511" s="206"/>
      <c r="W511" s="206"/>
      <c r="X511" s="153"/>
      <c r="Y511" s="153"/>
      <c r="Z511" s="153"/>
      <c r="AA511" s="154"/>
    </row>
    <row r="512" spans="1:27" ht="20.100000000000001" customHeight="1">
      <c r="A512" s="204" t="s">
        <v>314</v>
      </c>
      <c r="B512" s="154"/>
      <c r="C512" s="207"/>
      <c r="D512" s="207"/>
      <c r="E512" s="208"/>
      <c r="F512" s="208"/>
      <c r="G512" s="209"/>
      <c r="H512" s="210"/>
      <c r="I512" s="295"/>
      <c r="J512" s="156"/>
      <c r="K512" s="211"/>
      <c r="L512" s="154"/>
      <c r="M512" s="154"/>
      <c r="N512" s="200"/>
      <c r="O512" s="200"/>
      <c r="P512" s="200"/>
      <c r="Q512" s="200"/>
      <c r="R512" s="200"/>
      <c r="S512" s="200"/>
      <c r="T512" s="154"/>
      <c r="U512" s="154"/>
      <c r="V512" s="208"/>
      <c r="W512" s="154"/>
      <c r="X512" s="153"/>
      <c r="Y512" s="153"/>
      <c r="Z512" s="153"/>
      <c r="AA512" s="149"/>
    </row>
    <row r="513" spans="1:27" ht="20.100000000000001" customHeight="1">
      <c r="A513" s="488" t="s">
        <v>315</v>
      </c>
      <c r="B513" s="489"/>
      <c r="C513" s="488" t="s">
        <v>316</v>
      </c>
      <c r="D513" s="489"/>
      <c r="E513" s="488" t="s">
        <v>267</v>
      </c>
      <c r="F513" s="489"/>
      <c r="G513" s="470" t="s">
        <v>265</v>
      </c>
      <c r="H513" s="518"/>
      <c r="I513" s="488" t="s">
        <v>266</v>
      </c>
      <c r="J513" s="486"/>
      <c r="K513" s="488" t="s">
        <v>317</v>
      </c>
      <c r="L513" s="489"/>
      <c r="M513" s="488" t="s">
        <v>267</v>
      </c>
      <c r="N513" s="489"/>
      <c r="O513" s="478" t="s">
        <v>268</v>
      </c>
      <c r="P513" s="478"/>
      <c r="Q513" s="488" t="s">
        <v>317</v>
      </c>
      <c r="R513" s="489"/>
      <c r="S513" s="488" t="s">
        <v>267</v>
      </c>
      <c r="T513" s="489"/>
      <c r="U513" s="147"/>
      <c r="V513" s="147"/>
      <c r="W513" s="153"/>
      <c r="X513" s="212"/>
      <c r="Y513" s="147"/>
      <c r="Z513" s="200"/>
      <c r="AA513" s="200"/>
    </row>
    <row r="514" spans="1:27" ht="20.100000000000001" customHeight="1">
      <c r="A514" s="521" t="s">
        <v>208</v>
      </c>
      <c r="B514" s="489"/>
      <c r="C514" s="488">
        <f>SUM(G28,G198,G363)</f>
        <v>0</v>
      </c>
      <c r="D514" s="489"/>
      <c r="E514" s="522" t="str">
        <f>IF(ISERROR(C514/C520),"",C514/C520)</f>
        <v/>
      </c>
      <c r="F514" s="523"/>
      <c r="G514" s="471"/>
      <c r="H514" s="519"/>
      <c r="I514" s="524" t="s">
        <v>318</v>
      </c>
      <c r="J514" s="525"/>
      <c r="K514" s="485">
        <f t="shared" ref="K514:K519" si="255">SUM(R165,U332,U499)</f>
        <v>0</v>
      </c>
      <c r="L514" s="486"/>
      <c r="M514" s="522" t="str">
        <f t="array" ref="M514">IF(ISERROR(K514/K520),"",K514/K520)</f>
        <v/>
      </c>
      <c r="N514" s="523"/>
      <c r="O514" s="478" t="s">
        <v>270</v>
      </c>
      <c r="P514" s="478"/>
      <c r="Q514" s="512">
        <f t="shared" ref="Q514:Q519" si="256">SUM(X165,AA332,AA499)</f>
        <v>0</v>
      </c>
      <c r="R514" s="513"/>
      <c r="S514" s="522" t="str">
        <f t="array" ref="S514">IF(ISERROR(Q514/Q520),"",Q514/Q520)</f>
        <v/>
      </c>
      <c r="T514" s="523"/>
      <c r="U514" s="147"/>
      <c r="V514" s="147"/>
      <c r="W514" s="210"/>
      <c r="X514" s="212"/>
      <c r="Y514" s="147"/>
      <c r="Z514" s="200"/>
      <c r="AA514" s="200"/>
    </row>
    <row r="515" spans="1:27" ht="20.100000000000001" customHeight="1">
      <c r="A515" s="521" t="s">
        <v>223</v>
      </c>
      <c r="B515" s="489"/>
      <c r="C515" s="488">
        <f>SUM(G86,G256,G421)</f>
        <v>0</v>
      </c>
      <c r="D515" s="489"/>
      <c r="E515" s="522" t="str">
        <f>IF(ISERROR(C515/C520),"",C515/C520)</f>
        <v/>
      </c>
      <c r="F515" s="523"/>
      <c r="G515" s="471"/>
      <c r="H515" s="519"/>
      <c r="I515" s="524" t="s">
        <v>319</v>
      </c>
      <c r="J515" s="525"/>
      <c r="K515" s="485">
        <f t="shared" si="255"/>
        <v>0</v>
      </c>
      <c r="L515" s="486"/>
      <c r="M515" s="522" t="str">
        <f>IF(ISERROR(K515/K520),"",K515/K520)</f>
        <v/>
      </c>
      <c r="N515" s="523"/>
      <c r="O515" s="478" t="s">
        <v>272</v>
      </c>
      <c r="P515" s="478"/>
      <c r="Q515" s="512">
        <f t="shared" si="256"/>
        <v>0</v>
      </c>
      <c r="R515" s="513"/>
      <c r="S515" s="522" t="str">
        <f>IF(ISERROR(Q515/Q520),"",Q515/Q520)</f>
        <v/>
      </c>
      <c r="T515" s="523"/>
      <c r="U515" s="147"/>
      <c r="V515" s="147"/>
      <c r="W515" s="210"/>
      <c r="X515" s="212"/>
      <c r="Y515" s="147"/>
      <c r="Z515" s="200"/>
      <c r="AA515" s="200"/>
    </row>
    <row r="516" spans="1:27" ht="20.100000000000001" customHeight="1">
      <c r="A516" s="521" t="s">
        <v>234</v>
      </c>
      <c r="B516" s="489"/>
      <c r="C516" s="488">
        <f>SUM(G121,G291,G456)</f>
        <v>0</v>
      </c>
      <c r="D516" s="489"/>
      <c r="E516" s="522" t="str">
        <f>IF(ISERROR(C516/C520),"",C516/C520)</f>
        <v/>
      </c>
      <c r="F516" s="523"/>
      <c r="G516" s="471"/>
      <c r="H516" s="519"/>
      <c r="I516" s="524" t="s">
        <v>320</v>
      </c>
      <c r="J516" s="525"/>
      <c r="K516" s="485">
        <f t="shared" si="255"/>
        <v>0</v>
      </c>
      <c r="L516" s="486"/>
      <c r="M516" s="522" t="str">
        <f>IF(ISERROR(K516/K520),"",K516/K520)</f>
        <v/>
      </c>
      <c r="N516" s="523"/>
      <c r="O516" s="478" t="s">
        <v>274</v>
      </c>
      <c r="P516" s="478"/>
      <c r="Q516" s="512">
        <f t="shared" si="256"/>
        <v>0</v>
      </c>
      <c r="R516" s="513"/>
      <c r="S516" s="522" t="str">
        <f>IF(ISERROR(Q516/Q520),"",Q516/Q520)</f>
        <v/>
      </c>
      <c r="T516" s="523"/>
      <c r="U516" s="147"/>
      <c r="V516" s="147"/>
      <c r="W516" s="210"/>
      <c r="X516" s="212"/>
      <c r="Y516" s="147"/>
      <c r="Z516" s="200"/>
      <c r="AA516" s="200"/>
    </row>
    <row r="517" spans="1:27" ht="20.100000000000001" customHeight="1">
      <c r="A517" s="521" t="s">
        <v>241</v>
      </c>
      <c r="B517" s="489"/>
      <c r="C517" s="488">
        <f>SUM(G137,G307,G472)</f>
        <v>0</v>
      </c>
      <c r="D517" s="489"/>
      <c r="E517" s="522" t="str">
        <f>IF(ISERROR(C517/C520),"",C517/C520)</f>
        <v/>
      </c>
      <c r="F517" s="523"/>
      <c r="G517" s="471"/>
      <c r="H517" s="519"/>
      <c r="I517" s="524" t="s">
        <v>321</v>
      </c>
      <c r="J517" s="525"/>
      <c r="K517" s="485">
        <f t="shared" si="255"/>
        <v>0</v>
      </c>
      <c r="L517" s="486"/>
      <c r="M517" s="522" t="str">
        <f>IF(ISERROR(K517/K520),"",K517/K520)</f>
        <v/>
      </c>
      <c r="N517" s="523"/>
      <c r="O517" s="478" t="s">
        <v>322</v>
      </c>
      <c r="P517" s="478"/>
      <c r="Q517" s="512">
        <f t="shared" si="256"/>
        <v>0</v>
      </c>
      <c r="R517" s="513"/>
      <c r="S517" s="522" t="str">
        <f>IF(ISERROR(Q517/Q520),"",Q517/Q520)</f>
        <v/>
      </c>
      <c r="T517" s="523"/>
      <c r="U517" s="147"/>
      <c r="V517" s="147"/>
      <c r="W517" s="210"/>
      <c r="X517" s="212"/>
      <c r="Y517" s="147"/>
      <c r="Z517" s="200"/>
      <c r="AA517" s="200"/>
    </row>
    <row r="518" spans="1:27" ht="20.100000000000001" customHeight="1">
      <c r="A518" s="521" t="s">
        <v>244</v>
      </c>
      <c r="B518" s="489"/>
      <c r="C518" s="488">
        <f>SUM(G145,G315,G480)</f>
        <v>0</v>
      </c>
      <c r="D518" s="489"/>
      <c r="E518" s="522" t="str">
        <f>IF(ISERROR(C518/C520),"",C518/C520)</f>
        <v/>
      </c>
      <c r="F518" s="523"/>
      <c r="G518" s="471"/>
      <c r="H518" s="519"/>
      <c r="I518" s="524" t="s">
        <v>323</v>
      </c>
      <c r="J518" s="525"/>
      <c r="K518" s="485">
        <f t="shared" si="255"/>
        <v>0</v>
      </c>
      <c r="L518" s="486"/>
      <c r="M518" s="522" t="str">
        <f>IF(ISERROR(K518/K520),"",K518/K520)</f>
        <v/>
      </c>
      <c r="N518" s="523"/>
      <c r="O518" s="478" t="s">
        <v>278</v>
      </c>
      <c r="P518" s="478"/>
      <c r="Q518" s="512">
        <f t="shared" si="256"/>
        <v>0</v>
      </c>
      <c r="R518" s="513"/>
      <c r="S518" s="522" t="str">
        <f>IF(ISERROR(Q518/Q520),"",Q518/Q520)</f>
        <v/>
      </c>
      <c r="T518" s="523"/>
      <c r="U518" s="147"/>
      <c r="V518" s="147"/>
      <c r="W518" s="210"/>
      <c r="X518" s="212"/>
      <c r="Y518" s="147"/>
      <c r="Z518" s="200"/>
      <c r="AA518" s="200"/>
    </row>
    <row r="519" spans="1:27" ht="20.100000000000001" customHeight="1">
      <c r="A519" s="521" t="s">
        <v>254</v>
      </c>
      <c r="B519" s="489"/>
      <c r="C519" s="488">
        <f>SUM(G162,G329,G496)</f>
        <v>0</v>
      </c>
      <c r="D519" s="489"/>
      <c r="E519" s="522" t="str">
        <f>IF(ISERROR(C519/C520),"",C519/C520)</f>
        <v/>
      </c>
      <c r="F519" s="523"/>
      <c r="G519" s="471"/>
      <c r="H519" s="519"/>
      <c r="I519" s="524" t="s">
        <v>324</v>
      </c>
      <c r="J519" s="525"/>
      <c r="K519" s="485">
        <f t="shared" si="255"/>
        <v>0</v>
      </c>
      <c r="L519" s="486"/>
      <c r="M519" s="522" t="str">
        <f>IF(ISERROR(K519/K520),"",K519/K520)</f>
        <v/>
      </c>
      <c r="N519" s="523"/>
      <c r="O519" s="478" t="s">
        <v>283</v>
      </c>
      <c r="P519" s="478"/>
      <c r="Q519" s="512">
        <f t="shared" si="256"/>
        <v>0</v>
      </c>
      <c r="R519" s="513"/>
      <c r="S519" s="522" t="str">
        <f>IF(ISERROR(Q519/Q520),"",Q519/Q520)</f>
        <v/>
      </c>
      <c r="T519" s="523"/>
      <c r="U519" s="147"/>
      <c r="V519" s="147"/>
      <c r="W519" s="210"/>
      <c r="X519" s="212"/>
      <c r="Y519" s="147"/>
      <c r="Z519" s="200"/>
      <c r="AA519" s="200"/>
    </row>
    <row r="520" spans="1:27" ht="20.100000000000001" customHeight="1">
      <c r="A520" s="488" t="s">
        <v>277</v>
      </c>
      <c r="B520" s="489"/>
      <c r="C520" s="488">
        <f>SUM(C514:C519)</f>
        <v>0</v>
      </c>
      <c r="D520" s="489"/>
      <c r="E520" s="522">
        <f>SUM(E514:F519)</f>
        <v>0</v>
      </c>
      <c r="F520" s="523"/>
      <c r="G520" s="472"/>
      <c r="H520" s="520"/>
      <c r="I520" s="488" t="s">
        <v>277</v>
      </c>
      <c r="J520" s="486"/>
      <c r="K520" s="485">
        <f>SUM(R172,U339,U506)</f>
        <v>0</v>
      </c>
      <c r="L520" s="486"/>
      <c r="M520" s="522"/>
      <c r="N520" s="523"/>
      <c r="O520" s="478" t="s">
        <v>277</v>
      </c>
      <c r="P520" s="478"/>
      <c r="Q520" s="512">
        <f>SUM(Q514:R519)</f>
        <v>0</v>
      </c>
      <c r="R520" s="513"/>
      <c r="S520" s="522">
        <f>SUM(S514:T519)</f>
        <v>0</v>
      </c>
      <c r="T520" s="523"/>
      <c r="U520" s="147"/>
      <c r="V520" s="147"/>
      <c r="W520" s="153"/>
      <c r="X520" s="212"/>
      <c r="Y520" s="147"/>
      <c r="Z520" s="200"/>
      <c r="AA520" s="200"/>
    </row>
    <row r="521" spans="1:27" ht="20.100000000000001" customHeight="1">
      <c r="A521" s="213" t="s">
        <v>325</v>
      </c>
      <c r="B521" s="214"/>
      <c r="C521" s="215"/>
      <c r="D521" s="215"/>
      <c r="E521" s="215"/>
      <c r="F521" s="215"/>
      <c r="G521" s="216"/>
      <c r="H521" s="217"/>
      <c r="I521" s="218"/>
      <c r="J521" s="217"/>
      <c r="K521" s="219"/>
      <c r="L521" s="217"/>
      <c r="M521" s="217"/>
      <c r="N521" s="217"/>
      <c r="O521" s="217"/>
      <c r="P521" s="217"/>
      <c r="Q521" s="217"/>
      <c r="R521" s="217"/>
      <c r="S521" s="217"/>
      <c r="T521" s="217"/>
      <c r="U521" s="220"/>
      <c r="V521" s="220"/>
      <c r="W521" s="220"/>
      <c r="X521" s="221"/>
      <c r="Y521" s="221"/>
      <c r="Z521" s="220"/>
      <c r="AA521" s="212"/>
    </row>
    <row r="522" spans="1:27" ht="20.100000000000001" customHeight="1">
      <c r="A522" s="524" t="s">
        <v>326</v>
      </c>
      <c r="B522" s="484"/>
      <c r="C522" s="287" t="s">
        <v>327</v>
      </c>
      <c r="D522" s="287" t="s">
        <v>328</v>
      </c>
      <c r="E522" s="287" t="s">
        <v>329</v>
      </c>
      <c r="F522" s="287" t="s">
        <v>330</v>
      </c>
      <c r="G522" s="196" t="s">
        <v>331</v>
      </c>
      <c r="H522" s="160" t="s">
        <v>332</v>
      </c>
      <c r="I522" s="160" t="s">
        <v>333</v>
      </c>
      <c r="J522" s="160" t="s">
        <v>334</v>
      </c>
      <c r="K522" s="289" t="s">
        <v>335</v>
      </c>
      <c r="L522" s="160" t="s">
        <v>336</v>
      </c>
      <c r="M522" s="160" t="s">
        <v>337</v>
      </c>
      <c r="N522" s="160" t="s">
        <v>338</v>
      </c>
      <c r="O522" s="160" t="s">
        <v>339</v>
      </c>
      <c r="P522" s="296" t="s">
        <v>340</v>
      </c>
      <c r="Q522" s="160" t="s">
        <v>341</v>
      </c>
      <c r="R522" s="140" t="s">
        <v>342</v>
      </c>
      <c r="S522" s="287" t="s">
        <v>343</v>
      </c>
      <c r="T522" s="287" t="s">
        <v>344</v>
      </c>
      <c r="U522" s="222"/>
      <c r="V522" s="222"/>
      <c r="X522" s="147"/>
      <c r="Y522" s="147"/>
      <c r="Z522" s="200"/>
      <c r="AA522" s="200"/>
    </row>
    <row r="523" spans="1:27" ht="20.100000000000001" customHeight="1">
      <c r="A523" s="526" t="s">
        <v>345</v>
      </c>
      <c r="B523" s="527"/>
      <c r="C523" s="137">
        <f>D523+E523+F523-G523-O523-P523</f>
        <v>0</v>
      </c>
      <c r="D523" s="137"/>
      <c r="E523" s="137"/>
      <c r="F523" s="137"/>
      <c r="G523" s="138"/>
      <c r="H523" s="137"/>
      <c r="I523" s="137"/>
      <c r="J523" s="137">
        <f>C523-H523-I523</f>
        <v>0</v>
      </c>
      <c r="K523" s="137"/>
      <c r="L523" s="137"/>
      <c r="M523" s="137"/>
      <c r="N523" s="137"/>
      <c r="O523" s="137"/>
      <c r="P523" s="139"/>
      <c r="Q523" s="137">
        <f>J523-K523-L523</f>
        <v>0</v>
      </c>
      <c r="R523" s="140">
        <f>Q523*11-M523-N523</f>
        <v>0</v>
      </c>
      <c r="S523" s="290" t="str">
        <f t="array" ref="S523">IF(ISERROR(Q523/J523),"",Q523/J523)</f>
        <v/>
      </c>
      <c r="T523" s="290" t="str">
        <f t="array" ref="T523">IF(ISERROR((O523:P523)/C523),"",SUM(O523:P523)/C523)</f>
        <v/>
      </c>
      <c r="X523" s="147"/>
      <c r="Y523" s="147"/>
      <c r="Z523" s="200"/>
      <c r="AA523" s="200"/>
    </row>
    <row r="524" spans="1:27" ht="20.100000000000001" customHeight="1">
      <c r="A524" s="526" t="s">
        <v>346</v>
      </c>
      <c r="B524" s="527"/>
      <c r="C524" s="137">
        <f>D524+E524+F524-G524-O524-P524</f>
        <v>0</v>
      </c>
      <c r="D524" s="141"/>
      <c r="E524" s="141"/>
      <c r="F524" s="141"/>
      <c r="G524" s="138"/>
      <c r="H524" s="137"/>
      <c r="I524" s="137"/>
      <c r="J524" s="137">
        <f>C524-H524-I524</f>
        <v>0</v>
      </c>
      <c r="K524" s="137"/>
      <c r="L524" s="137"/>
      <c r="M524" s="137"/>
      <c r="N524" s="137"/>
      <c r="O524" s="141"/>
      <c r="P524" s="142"/>
      <c r="Q524" s="137">
        <f>J524-K524-L524</f>
        <v>0</v>
      </c>
      <c r="R524" s="140">
        <f>Q524*11-M524-N524</f>
        <v>0</v>
      </c>
      <c r="S524" s="290" t="str">
        <f t="array" ref="S524">IF(ISERROR(Q524/J524),"",Q524/J524)</f>
        <v/>
      </c>
      <c r="T524" s="290" t="str">
        <f t="array" ref="T524">IF(ISERROR((O524:P524)/C524),"",SUM(O524:P524)/C524)</f>
        <v/>
      </c>
      <c r="X524" s="147"/>
      <c r="Y524" s="147"/>
      <c r="Z524" s="200"/>
      <c r="AA524" s="200"/>
    </row>
    <row r="525" spans="1:27" ht="20.100000000000001" customHeight="1">
      <c r="A525" s="526" t="s">
        <v>347</v>
      </c>
      <c r="B525" s="527"/>
      <c r="C525" s="137">
        <f>D525+E525+F525-G525-O525-P525</f>
        <v>0</v>
      </c>
      <c r="D525" s="141"/>
      <c r="E525" s="141"/>
      <c r="F525" s="141"/>
      <c r="G525" s="138"/>
      <c r="H525" s="137"/>
      <c r="I525" s="137"/>
      <c r="J525" s="137">
        <f>C525-H525-I525</f>
        <v>0</v>
      </c>
      <c r="K525" s="137"/>
      <c r="L525" s="137"/>
      <c r="M525" s="137"/>
      <c r="N525" s="137"/>
      <c r="O525" s="141"/>
      <c r="P525" s="142"/>
      <c r="Q525" s="137">
        <f>J525-K525-L525</f>
        <v>0</v>
      </c>
      <c r="R525" s="140">
        <f>Q525*11-M525-N525</f>
        <v>0</v>
      </c>
      <c r="S525" s="290" t="str">
        <f t="array" ref="S525">IF(ISERROR(Q525/J525),"",Q525/J525)</f>
        <v/>
      </c>
      <c r="T525" s="290" t="str">
        <f t="array" ref="T525">IF(ISERROR((O525:P525)/C525),"",SUM(O525:P525)/C525)</f>
        <v/>
      </c>
      <c r="V525" s="222"/>
      <c r="X525" s="147"/>
      <c r="Y525" s="147"/>
      <c r="Z525" s="200"/>
      <c r="AA525" s="200"/>
    </row>
    <row r="526" spans="1:27" ht="20.100000000000001" customHeight="1">
      <c r="A526" s="528" t="s">
        <v>348</v>
      </c>
      <c r="B526" s="529"/>
      <c r="C526" s="143">
        <f>SUM(C523:C525)</f>
        <v>0</v>
      </c>
      <c r="D526" s="143">
        <f t="shared" ref="D526:N526" si="257">SUM(D523:D525)</f>
        <v>0</v>
      </c>
      <c r="E526" s="143">
        <f t="shared" si="257"/>
        <v>0</v>
      </c>
      <c r="F526" s="143">
        <f t="shared" si="257"/>
        <v>0</v>
      </c>
      <c r="G526" s="144">
        <f t="shared" si="257"/>
        <v>0</v>
      </c>
      <c r="H526" s="143">
        <f t="shared" si="257"/>
        <v>0</v>
      </c>
      <c r="I526" s="143">
        <f t="shared" si="257"/>
        <v>0</v>
      </c>
      <c r="J526" s="143">
        <f t="shared" si="257"/>
        <v>0</v>
      </c>
      <c r="K526" s="143">
        <f t="shared" si="257"/>
        <v>0</v>
      </c>
      <c r="L526" s="143">
        <f t="shared" si="257"/>
        <v>0</v>
      </c>
      <c r="M526" s="143">
        <f t="shared" si="257"/>
        <v>0</v>
      </c>
      <c r="N526" s="143">
        <f t="shared" si="257"/>
        <v>0</v>
      </c>
      <c r="O526" s="143">
        <f>SUM(O523:O525)</f>
        <v>0</v>
      </c>
      <c r="P526" s="143">
        <f>SUM(P523:P525)</f>
        <v>0</v>
      </c>
      <c r="Q526" s="143">
        <f>SUM(Q523:Q525)</f>
        <v>0</v>
      </c>
      <c r="R526" s="145">
        <f>SUM(R523:R525)</f>
        <v>0</v>
      </c>
      <c r="S526" s="146" t="str">
        <f t="array" ref="S526">IF(ISERROR(Q526/J526),"",Q526/J526)</f>
        <v/>
      </c>
      <c r="T526" s="146" t="str">
        <f t="array" ref="T526">IF(ISERROR((O526:P526)/C526),"",SUM(O526:P526)/C526)</f>
        <v/>
      </c>
      <c r="U526" s="223"/>
      <c r="V526" s="223"/>
      <c r="W526" s="223"/>
      <c r="X526" s="224"/>
      <c r="Y526" s="224"/>
      <c r="Z526" s="225"/>
      <c r="AA526" s="225"/>
    </row>
    <row r="527" spans="1:27">
      <c r="A527" s="147"/>
      <c r="B527" s="147"/>
      <c r="C527" s="147"/>
      <c r="D527" s="147"/>
      <c r="E527" s="147"/>
      <c r="F527" s="147"/>
      <c r="G527" s="148"/>
      <c r="H527" s="147"/>
      <c r="I527" s="149"/>
      <c r="J527" s="150"/>
      <c r="K527" s="151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</row>
    <row r="528" spans="1:27">
      <c r="A528" s="147"/>
      <c r="B528" s="147" t="s">
        <v>349</v>
      </c>
      <c r="C528" s="147"/>
      <c r="D528" s="147"/>
      <c r="E528" s="147"/>
      <c r="F528" s="147"/>
      <c r="G528" s="148"/>
      <c r="H528" s="147"/>
      <c r="I528" s="149" t="s">
        <v>350</v>
      </c>
      <c r="J528" s="251" t="s">
        <v>484</v>
      </c>
      <c r="K528" s="151"/>
      <c r="L528" s="147"/>
      <c r="M528" s="147"/>
      <c r="N528" s="147"/>
      <c r="O528" s="147"/>
      <c r="P528" s="147"/>
      <c r="Q528" s="147"/>
      <c r="R528" s="147" t="s">
        <v>351</v>
      </c>
      <c r="S528" s="256" t="s">
        <v>438</v>
      </c>
      <c r="T528" s="147"/>
      <c r="V528" s="147"/>
      <c r="W528" s="147"/>
      <c r="X528" s="147"/>
      <c r="Y528" s="147"/>
      <c r="Z528" s="147"/>
      <c r="AA528" s="147"/>
    </row>
  </sheetData>
  <mergeCells count="541">
    <mergeCell ref="A526:B526"/>
    <mergeCell ref="Q520:R520"/>
    <mergeCell ref="S520:T520"/>
    <mergeCell ref="A522:B522"/>
    <mergeCell ref="A523:B523"/>
    <mergeCell ref="A524:B524"/>
    <mergeCell ref="A525:B525"/>
    <mergeCell ref="A520:B520"/>
    <mergeCell ref="C520:D520"/>
    <mergeCell ref="E520:F520"/>
    <mergeCell ref="I520:J520"/>
    <mergeCell ref="K520:L520"/>
    <mergeCell ref="M520:N520"/>
    <mergeCell ref="O520:P520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Q515:R515"/>
    <mergeCell ref="S515:T515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A516:B516"/>
    <mergeCell ref="C516:D516"/>
    <mergeCell ref="E516:F516"/>
    <mergeCell ref="I516:J516"/>
    <mergeCell ref="K516:L516"/>
    <mergeCell ref="M516:N516"/>
    <mergeCell ref="Q517:R517"/>
    <mergeCell ref="S517:T517"/>
    <mergeCell ref="Q513:R513"/>
    <mergeCell ref="S513:T513"/>
    <mergeCell ref="A514:B514"/>
    <mergeCell ref="C514:D514"/>
    <mergeCell ref="E514:F514"/>
    <mergeCell ref="I514:J514"/>
    <mergeCell ref="K514:L514"/>
    <mergeCell ref="M514:N514"/>
    <mergeCell ref="O514:P514"/>
    <mergeCell ref="Q514:R514"/>
    <mergeCell ref="S514:T514"/>
    <mergeCell ref="M511:N511"/>
    <mergeCell ref="O511:P511"/>
    <mergeCell ref="A513:B513"/>
    <mergeCell ref="C513:D513"/>
    <mergeCell ref="E513:F513"/>
    <mergeCell ref="G513:H520"/>
    <mergeCell ref="I513:J513"/>
    <mergeCell ref="K513:L513"/>
    <mergeCell ref="M513:N513"/>
    <mergeCell ref="O513:P513"/>
    <mergeCell ref="A511:B511"/>
    <mergeCell ref="C511:D511"/>
    <mergeCell ref="E511:F511"/>
    <mergeCell ref="G511:H511"/>
    <mergeCell ref="I511:J511"/>
    <mergeCell ref="K511:L511"/>
    <mergeCell ref="A515:B515"/>
    <mergeCell ref="C515:D515"/>
    <mergeCell ref="E515:F515"/>
    <mergeCell ref="I515:J515"/>
    <mergeCell ref="K515:L515"/>
    <mergeCell ref="M515:N515"/>
    <mergeCell ref="O515:P515"/>
    <mergeCell ref="A518:B518"/>
    <mergeCell ref="Z506:AA506"/>
    <mergeCell ref="G507:I507"/>
    <mergeCell ref="N507:R507"/>
    <mergeCell ref="V505:W505"/>
    <mergeCell ref="X505:Y505"/>
    <mergeCell ref="Z505:AA505"/>
    <mergeCell ref="M509:N509"/>
    <mergeCell ref="O509:P509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09:B509"/>
    <mergeCell ref="C509:D509"/>
    <mergeCell ref="E509:F509"/>
    <mergeCell ref="G509:H509"/>
    <mergeCell ref="I509:J509"/>
    <mergeCell ref="K509:L509"/>
    <mergeCell ref="T505:U505"/>
    <mergeCell ref="M504:N504"/>
    <mergeCell ref="P504:Q504"/>
    <mergeCell ref="R504:S504"/>
    <mergeCell ref="T504:U504"/>
    <mergeCell ref="V504:W504"/>
    <mergeCell ref="X504:Y504"/>
    <mergeCell ref="R506:S506"/>
    <mergeCell ref="T506:U506"/>
    <mergeCell ref="V506:W506"/>
    <mergeCell ref="X506:Y506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C506:D506"/>
    <mergeCell ref="E506:F506"/>
    <mergeCell ref="G506:H506"/>
    <mergeCell ref="I506:J506"/>
    <mergeCell ref="K506:L506"/>
    <mergeCell ref="M506:N506"/>
    <mergeCell ref="P506:Q506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C503:D503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C501:D501"/>
    <mergeCell ref="E501:F501"/>
    <mergeCell ref="G501:H501"/>
    <mergeCell ref="I501:J501"/>
    <mergeCell ref="K501:L501"/>
    <mergeCell ref="Z501:AA501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M501:N501"/>
    <mergeCell ref="P501:Q501"/>
    <mergeCell ref="R501:S501"/>
    <mergeCell ref="T501:U501"/>
    <mergeCell ref="V501:W501"/>
    <mergeCell ref="X501:Y501"/>
    <mergeCell ref="V502:W502"/>
    <mergeCell ref="X502:Y502"/>
    <mergeCell ref="Z502:AA502"/>
    <mergeCell ref="Z499:AA499"/>
    <mergeCell ref="C500:D500"/>
    <mergeCell ref="E500:F500"/>
    <mergeCell ref="G500:H500"/>
    <mergeCell ref="I500:J500"/>
    <mergeCell ref="K500:L500"/>
    <mergeCell ref="R500:S500"/>
    <mergeCell ref="T500:U500"/>
    <mergeCell ref="V500:W500"/>
    <mergeCell ref="X500:Y500"/>
    <mergeCell ref="Z500:AA500"/>
    <mergeCell ref="R498:S498"/>
    <mergeCell ref="T498:U498"/>
    <mergeCell ref="V498:W498"/>
    <mergeCell ref="X498:Y498"/>
    <mergeCell ref="Z498:AA498"/>
    <mergeCell ref="C499:D499"/>
    <mergeCell ref="E499:F499"/>
    <mergeCell ref="G499:H499"/>
    <mergeCell ref="I499:J499"/>
    <mergeCell ref="K499:L499"/>
    <mergeCell ref="G498:H498"/>
    <mergeCell ref="I498:J498"/>
    <mergeCell ref="K498:L498"/>
    <mergeCell ref="M498:N498"/>
    <mergeCell ref="O498:O506"/>
    <mergeCell ref="P498:Q498"/>
    <mergeCell ref="M499:N499"/>
    <mergeCell ref="P499:Q499"/>
    <mergeCell ref="M500:N500"/>
    <mergeCell ref="P500:Q500"/>
    <mergeCell ref="R499:S499"/>
    <mergeCell ref="T499:U499"/>
    <mergeCell ref="V499:W499"/>
    <mergeCell ref="X499:Y499"/>
    <mergeCell ref="A496:B496"/>
    <mergeCell ref="A497:F497"/>
    <mergeCell ref="A498:A503"/>
    <mergeCell ref="C498:D498"/>
    <mergeCell ref="E498:F498"/>
    <mergeCell ref="AA342:AA343"/>
    <mergeCell ref="A363:B363"/>
    <mergeCell ref="A421:B421"/>
    <mergeCell ref="A456:B456"/>
    <mergeCell ref="A472:B472"/>
    <mergeCell ref="A480:B480"/>
    <mergeCell ref="S342:S343"/>
    <mergeCell ref="T342:T343"/>
    <mergeCell ref="U342:U343"/>
    <mergeCell ref="X342:X343"/>
    <mergeCell ref="Y342:Y343"/>
    <mergeCell ref="Z342:Z343"/>
    <mergeCell ref="M341:M343"/>
    <mergeCell ref="N341:N343"/>
    <mergeCell ref="O341:U341"/>
    <mergeCell ref="V341:V343"/>
    <mergeCell ref="W341:W343"/>
    <mergeCell ref="A341:A343"/>
    <mergeCell ref="B341:B343"/>
    <mergeCell ref="C341:C343"/>
    <mergeCell ref="D341:D343"/>
    <mergeCell ref="E341:E343"/>
    <mergeCell ref="X341:AA341"/>
    <mergeCell ref="O342:O343"/>
    <mergeCell ref="P342:P343"/>
    <mergeCell ref="Q342:Q343"/>
    <mergeCell ref="R342:R343"/>
    <mergeCell ref="F341:F343"/>
    <mergeCell ref="G341:H342"/>
    <mergeCell ref="I341:I343"/>
    <mergeCell ref="J341:J343"/>
    <mergeCell ref="K341:K343"/>
    <mergeCell ref="L341:L343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9:W339"/>
    <mergeCell ref="X339:Y339"/>
    <mergeCell ref="Z339:AA339"/>
    <mergeCell ref="X336:Y336"/>
    <mergeCell ref="Z336:AA336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8:W338"/>
    <mergeCell ref="Z334:AA334"/>
    <mergeCell ref="T333:U333"/>
    <mergeCell ref="V333:W333"/>
    <mergeCell ref="X333:Y333"/>
    <mergeCell ref="Z333:AA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I335:J335"/>
    <mergeCell ref="K335:L335"/>
    <mergeCell ref="M335:N335"/>
    <mergeCell ref="P335:Q335"/>
    <mergeCell ref="R335:S335"/>
    <mergeCell ref="T335:U335"/>
    <mergeCell ref="R336:S336"/>
    <mergeCell ref="T336:U336"/>
    <mergeCell ref="V336:W336"/>
    <mergeCell ref="T332:U332"/>
    <mergeCell ref="V332:W332"/>
    <mergeCell ref="X332:Y332"/>
    <mergeCell ref="R332:S332"/>
    <mergeCell ref="P333:Q333"/>
    <mergeCell ref="R333:S333"/>
    <mergeCell ref="P334:Q334"/>
    <mergeCell ref="R334:S334"/>
    <mergeCell ref="T334:U334"/>
    <mergeCell ref="V334:W334"/>
    <mergeCell ref="X334:Y334"/>
    <mergeCell ref="M332:N332"/>
    <mergeCell ref="I331:J331"/>
    <mergeCell ref="K331:L331"/>
    <mergeCell ref="M331:N331"/>
    <mergeCell ref="O331:O339"/>
    <mergeCell ref="P331:Q331"/>
    <mergeCell ref="R331:S331"/>
    <mergeCell ref="P332:Q332"/>
    <mergeCell ref="C334:D334"/>
    <mergeCell ref="E334:F334"/>
    <mergeCell ref="G334:H334"/>
    <mergeCell ref="I334:J334"/>
    <mergeCell ref="K334:L334"/>
    <mergeCell ref="M334:N334"/>
    <mergeCell ref="A330:F330"/>
    <mergeCell ref="A331:A336"/>
    <mergeCell ref="C331:D331"/>
    <mergeCell ref="E331:F331"/>
    <mergeCell ref="G331:H331"/>
    <mergeCell ref="C335:D335"/>
    <mergeCell ref="E335:F335"/>
    <mergeCell ref="G335:H335"/>
    <mergeCell ref="Z332:AA332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Z331:AA331"/>
    <mergeCell ref="C332:D332"/>
    <mergeCell ref="E332:F332"/>
    <mergeCell ref="G332:H332"/>
    <mergeCell ref="I332:J332"/>
    <mergeCell ref="K332:L332"/>
    <mergeCell ref="A307:B307"/>
    <mergeCell ref="A315:B315"/>
    <mergeCell ref="A329:B329"/>
    <mergeCell ref="U175:U176"/>
    <mergeCell ref="X175:X176"/>
    <mergeCell ref="Y175:Y176"/>
    <mergeCell ref="A198:B198"/>
    <mergeCell ref="I174:I176"/>
    <mergeCell ref="J174:J176"/>
    <mergeCell ref="K174:K176"/>
    <mergeCell ref="L174:L176"/>
    <mergeCell ref="M174:M176"/>
    <mergeCell ref="N174:N176"/>
    <mergeCell ref="X174:AA174"/>
    <mergeCell ref="O175:O176"/>
    <mergeCell ref="P175:P176"/>
    <mergeCell ref="Q175:Q176"/>
    <mergeCell ref="R175:R176"/>
    <mergeCell ref="S175:S176"/>
    <mergeCell ref="T175:T176"/>
    <mergeCell ref="A256:B256"/>
    <mergeCell ref="A291:B291"/>
    <mergeCell ref="V172:W172"/>
    <mergeCell ref="X172:Y172"/>
    <mergeCell ref="Z172:AA172"/>
    <mergeCell ref="A174:A176"/>
    <mergeCell ref="B174:B176"/>
    <mergeCell ref="C174:C176"/>
    <mergeCell ref="D174:D176"/>
    <mergeCell ref="E174:E176"/>
    <mergeCell ref="F174:F176"/>
    <mergeCell ref="G174:H175"/>
    <mergeCell ref="Z175:Z176"/>
    <mergeCell ref="AA175:AA176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O174:U174"/>
    <mergeCell ref="V174:V176"/>
    <mergeCell ref="W174:W176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K166:L166"/>
    <mergeCell ref="M166:N166"/>
    <mergeCell ref="P166:Q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K164:L164"/>
    <mergeCell ref="M164:N164"/>
    <mergeCell ref="O164:O172"/>
    <mergeCell ref="P164:Q164"/>
    <mergeCell ref="R164:S164"/>
    <mergeCell ref="T164:U164"/>
    <mergeCell ref="R165:S165"/>
    <mergeCell ref="T165:U165"/>
    <mergeCell ref="R166:S166"/>
    <mergeCell ref="T166:U166"/>
    <mergeCell ref="V165:W165"/>
    <mergeCell ref="X165:Y165"/>
    <mergeCell ref="Z165:AA165"/>
    <mergeCell ref="C166:D166"/>
    <mergeCell ref="A163:F163"/>
    <mergeCell ref="A164:A169"/>
    <mergeCell ref="C164:D164"/>
    <mergeCell ref="E164:F164"/>
    <mergeCell ref="G164:H164"/>
    <mergeCell ref="I164:J164"/>
    <mergeCell ref="A121:B121"/>
    <mergeCell ref="A137:B137"/>
    <mergeCell ref="A145:B145"/>
    <mergeCell ref="A162:B162"/>
    <mergeCell ref="E166:F166"/>
    <mergeCell ref="G166:H166"/>
    <mergeCell ref="I166:J166"/>
    <mergeCell ref="C168:D168"/>
    <mergeCell ref="E168:F168"/>
    <mergeCell ref="G168:H168"/>
    <mergeCell ref="I168:J168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0"/>
  <sheetViews>
    <sheetView topLeftCell="A511" workbookViewId="0">
      <selection activeCell="G462" sqref="G462"/>
    </sheetView>
  </sheetViews>
  <sheetFormatPr defaultRowHeight="14.25"/>
  <cols>
    <col min="1" max="1" width="14.125" customWidth="1"/>
    <col min="2" max="2" width="18.25" style="76" customWidth="1"/>
    <col min="3" max="3" width="11.2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53" customWidth="1"/>
    <col min="11" max="11" width="10.5" style="57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77" bestFit="1" customWidth="1"/>
    <col min="23" max="27" width="9.125" bestFit="1" customWidth="1"/>
    <col min="30" max="30" width="9" style="66"/>
    <col min="35" max="53" width="9" style="66"/>
  </cols>
  <sheetData>
    <row r="1" spans="1:106" ht="17.25">
      <c r="A1" s="30" t="s">
        <v>22</v>
      </c>
      <c r="B1" s="67"/>
      <c r="C1" s="30"/>
      <c r="D1" s="30"/>
      <c r="E1" s="15"/>
      <c r="F1" s="15"/>
      <c r="G1" s="4"/>
      <c r="H1" s="15"/>
      <c r="I1" s="4"/>
      <c r="J1" s="50"/>
      <c r="K1" s="35"/>
      <c r="L1" s="15"/>
      <c r="M1" s="15"/>
      <c r="N1" s="15"/>
      <c r="O1" s="15"/>
      <c r="P1" s="15"/>
      <c r="Q1" s="15"/>
      <c r="R1" s="15"/>
      <c r="S1" s="15"/>
      <c r="T1" s="15"/>
      <c r="U1" s="15"/>
      <c r="V1" s="266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106" ht="19.5">
      <c r="A2" s="590" t="s">
        <v>23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</row>
    <row r="3" spans="1:106" ht="15.75">
      <c r="A3" s="7" t="s">
        <v>24</v>
      </c>
      <c r="B3" s="7"/>
      <c r="C3" s="7"/>
      <c r="D3" s="7"/>
      <c r="E3" s="7"/>
      <c r="F3" s="7"/>
      <c r="G3" s="7"/>
      <c r="H3" s="7"/>
      <c r="I3" s="7"/>
      <c r="J3" s="51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6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67" t="s">
        <v>12</v>
      </c>
      <c r="B4" s="567" t="s">
        <v>25</v>
      </c>
      <c r="C4" s="567" t="s">
        <v>26</v>
      </c>
      <c r="D4" s="567" t="s">
        <v>27</v>
      </c>
      <c r="E4" s="573" t="s">
        <v>28</v>
      </c>
      <c r="F4" s="576" t="s">
        <v>29</v>
      </c>
      <c r="G4" s="546" t="s">
        <v>30</v>
      </c>
      <c r="H4" s="546"/>
      <c r="I4" s="567" t="s">
        <v>31</v>
      </c>
      <c r="J4" s="561" t="s">
        <v>32</v>
      </c>
      <c r="K4" s="564" t="s">
        <v>33</v>
      </c>
      <c r="L4" s="567" t="s">
        <v>34</v>
      </c>
      <c r="M4" s="570" t="s">
        <v>35</v>
      </c>
      <c r="N4" s="553" t="s">
        <v>36</v>
      </c>
      <c r="O4" s="546" t="s">
        <v>37</v>
      </c>
      <c r="P4" s="546"/>
      <c r="Q4" s="546"/>
      <c r="R4" s="546"/>
      <c r="S4" s="546"/>
      <c r="T4" s="546"/>
      <c r="U4" s="546"/>
      <c r="V4" s="552" t="s">
        <v>38</v>
      </c>
      <c r="W4" s="553" t="s">
        <v>39</v>
      </c>
      <c r="X4" s="546" t="s">
        <v>40</v>
      </c>
      <c r="Y4" s="546"/>
      <c r="Z4" s="546"/>
      <c r="AA4" s="546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</row>
    <row r="5" spans="1:106" ht="15.75" customHeight="1">
      <c r="A5" s="568"/>
      <c r="B5" s="568"/>
      <c r="C5" s="568"/>
      <c r="D5" s="568"/>
      <c r="E5" s="574"/>
      <c r="F5" s="577"/>
      <c r="G5" s="546"/>
      <c r="H5" s="546"/>
      <c r="I5" s="568"/>
      <c r="J5" s="562"/>
      <c r="K5" s="565"/>
      <c r="L5" s="568"/>
      <c r="M5" s="571"/>
      <c r="N5" s="553"/>
      <c r="O5" s="546" t="s">
        <v>41</v>
      </c>
      <c r="P5" s="546" t="s">
        <v>42</v>
      </c>
      <c r="Q5" s="546" t="s">
        <v>43</v>
      </c>
      <c r="R5" s="550" t="s">
        <v>44</v>
      </c>
      <c r="S5" s="541" t="s">
        <v>45</v>
      </c>
      <c r="T5" s="546" t="s">
        <v>46</v>
      </c>
      <c r="U5" s="546" t="s">
        <v>47</v>
      </c>
      <c r="V5" s="552"/>
      <c r="W5" s="553"/>
      <c r="X5" s="546" t="s">
        <v>13</v>
      </c>
      <c r="Y5" s="546" t="s">
        <v>48</v>
      </c>
      <c r="Z5" s="546" t="s">
        <v>49</v>
      </c>
      <c r="AA5" s="546" t="s">
        <v>47</v>
      </c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</row>
    <row r="6" spans="1:106" ht="15.75">
      <c r="A6" s="569"/>
      <c r="B6" s="569"/>
      <c r="C6" s="569"/>
      <c r="D6" s="569"/>
      <c r="E6" s="575"/>
      <c r="F6" s="578"/>
      <c r="G6" s="97" t="s">
        <v>50</v>
      </c>
      <c r="H6" s="97" t="s">
        <v>51</v>
      </c>
      <c r="I6" s="569"/>
      <c r="J6" s="563"/>
      <c r="K6" s="566"/>
      <c r="L6" s="569"/>
      <c r="M6" s="571"/>
      <c r="N6" s="553"/>
      <c r="O6" s="546"/>
      <c r="P6" s="546"/>
      <c r="Q6" s="546"/>
      <c r="R6" s="550"/>
      <c r="S6" s="541"/>
      <c r="T6" s="546"/>
      <c r="U6" s="546"/>
      <c r="V6" s="552"/>
      <c r="W6" s="553"/>
      <c r="X6" s="546"/>
      <c r="Y6" s="546"/>
      <c r="Z6" s="546"/>
      <c r="AA6" s="546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</row>
    <row r="7" spans="1:106" s="95" customFormat="1" ht="15.75">
      <c r="A7" s="90">
        <v>200032</v>
      </c>
      <c r="B7" s="91" t="s">
        <v>52</v>
      </c>
      <c r="C7" s="90" t="s">
        <v>53</v>
      </c>
      <c r="D7" s="89">
        <v>5.03</v>
      </c>
      <c r="E7" s="89"/>
      <c r="F7" s="92"/>
      <c r="G7" s="118">
        <f>SUM('5:6'!G7)</f>
        <v>0</v>
      </c>
      <c r="H7" s="120">
        <f t="shared" ref="H7:H27" si="0">D7*G7</f>
        <v>0</v>
      </c>
      <c r="I7" s="118">
        <f>SUM('5:6'!I7)</f>
        <v>0</v>
      </c>
      <c r="J7" s="38" t="str">
        <f>IF(ISERROR(G7/I7),"",G7/I7)</f>
        <v/>
      </c>
      <c r="K7" s="121">
        <f t="array" ref="K7">IF(ISERROR(G7/L7),"",G7/L7)</f>
        <v>0</v>
      </c>
      <c r="L7" s="93">
        <v>16</v>
      </c>
      <c r="M7" s="122">
        <f t="shared" ref="M7:M27" si="1">IF(ISERROR(I7-K7),"",I7-K7)</f>
        <v>0</v>
      </c>
      <c r="N7" s="118">
        <f>SUM('5:6'!N7)</f>
        <v>0</v>
      </c>
      <c r="O7" s="118">
        <f>SUM('5:6'!O7)</f>
        <v>0</v>
      </c>
      <c r="P7" s="118">
        <f>SUM('5:6'!P7)</f>
        <v>0</v>
      </c>
      <c r="Q7" s="118">
        <f>SUM('5:6'!Q7)</f>
        <v>0</v>
      </c>
      <c r="R7" s="118">
        <f>SUM('5:6'!R7)</f>
        <v>0</v>
      </c>
      <c r="S7" s="118">
        <f>SUM('5:6'!S7)</f>
        <v>0</v>
      </c>
      <c r="T7" s="118">
        <f>SUM('5:6'!T7)</f>
        <v>0</v>
      </c>
      <c r="U7" s="118">
        <f>SUM('5:6'!U7)</f>
        <v>0</v>
      </c>
      <c r="V7" s="268">
        <f t="shared" ref="V7:V27" si="2">SUM(X7:AA7)</f>
        <v>0</v>
      </c>
      <c r="W7" s="40" t="str">
        <f t="shared" ref="W7:W27" si="3">IF(ISERROR(V7/G7),"",V7/G7)</f>
        <v/>
      </c>
      <c r="X7" s="118">
        <f>SUM('5:6'!X7)</f>
        <v>0</v>
      </c>
      <c r="Y7" s="118">
        <f>SUM('5:6'!Y7)</f>
        <v>0</v>
      </c>
      <c r="Z7" s="118">
        <f>SUM('5:6'!Z7)</f>
        <v>0</v>
      </c>
      <c r="AA7" s="118">
        <f>SUM('5:6'!AA7)</f>
        <v>0</v>
      </c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</row>
    <row r="8" spans="1:106" ht="15.75">
      <c r="A8" s="20">
        <v>200038</v>
      </c>
      <c r="B8" s="69" t="s">
        <v>54</v>
      </c>
      <c r="C8" s="17" t="s">
        <v>53</v>
      </c>
      <c r="D8" s="18">
        <v>5.03</v>
      </c>
      <c r="E8" s="18"/>
      <c r="F8" s="6"/>
      <c r="G8" s="118">
        <f>SUM('5:6'!G8)</f>
        <v>0</v>
      </c>
      <c r="H8" s="120">
        <f t="shared" si="0"/>
        <v>0</v>
      </c>
      <c r="I8" s="118">
        <f>SUM('5:6'!I8)</f>
        <v>0</v>
      </c>
      <c r="J8" s="38" t="str">
        <f t="array" ref="J8">IF(ISERROR(G8/I8),"",G8/I8)</f>
        <v/>
      </c>
      <c r="K8" s="42">
        <f t="array" ref="K8">IF(ISERROR(G8/L8),"",G8/L8)</f>
        <v>0</v>
      </c>
      <c r="L8" s="107">
        <v>19</v>
      </c>
      <c r="M8" s="43">
        <f t="shared" si="1"/>
        <v>0</v>
      </c>
      <c r="N8" s="118">
        <f>SUM('5:6'!N8)</f>
        <v>0</v>
      </c>
      <c r="O8" s="118">
        <f>SUM('5:6'!O8)</f>
        <v>0</v>
      </c>
      <c r="P8" s="118">
        <f>SUM('5:6'!P8)</f>
        <v>0</v>
      </c>
      <c r="Q8" s="118">
        <f>SUM('5:6'!Q8)</f>
        <v>0</v>
      </c>
      <c r="R8" s="118">
        <f>SUM('5:6'!R8)</f>
        <v>0</v>
      </c>
      <c r="S8" s="118">
        <f>SUM('5:6'!S8)</f>
        <v>0</v>
      </c>
      <c r="T8" s="118">
        <f>SUM('5:6'!T8)</f>
        <v>0</v>
      </c>
      <c r="U8" s="118">
        <f>SUM('5:6'!U8)</f>
        <v>0</v>
      </c>
      <c r="V8" s="268">
        <f t="shared" si="2"/>
        <v>0</v>
      </c>
      <c r="W8" s="40" t="str">
        <f t="shared" si="3"/>
        <v/>
      </c>
      <c r="X8" s="118">
        <f>SUM('5:6'!X8)</f>
        <v>0</v>
      </c>
      <c r="Y8" s="118">
        <f>SUM('5:6'!Y8)</f>
        <v>0</v>
      </c>
      <c r="Z8" s="118">
        <f>SUM('5:6'!Z8)</f>
        <v>0</v>
      </c>
      <c r="AA8" s="118">
        <f>SUM('5:6'!AA8)</f>
        <v>0</v>
      </c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</row>
    <row r="9" spans="1:106" ht="15.75">
      <c r="A9" s="21">
        <v>200039</v>
      </c>
      <c r="B9" s="69" t="s">
        <v>54</v>
      </c>
      <c r="C9" s="17" t="s">
        <v>55</v>
      </c>
      <c r="D9" s="18">
        <v>5.03</v>
      </c>
      <c r="E9" s="18"/>
      <c r="F9" s="6"/>
      <c r="G9" s="118">
        <f>SUM('5:6'!G9)</f>
        <v>0</v>
      </c>
      <c r="H9" s="120">
        <f t="shared" si="0"/>
        <v>0</v>
      </c>
      <c r="I9" s="118">
        <f>SUM('5:6'!I9)</f>
        <v>0</v>
      </c>
      <c r="J9" s="38" t="str">
        <f t="array" ref="J9">IF(ISERROR(G9/I9),"",G9/I9)</f>
        <v/>
      </c>
      <c r="K9" s="42">
        <f t="array" ref="K9">IF(ISERROR(G9/L9),"",G9/L9)</f>
        <v>0</v>
      </c>
      <c r="L9" s="107">
        <v>19</v>
      </c>
      <c r="M9" s="43">
        <f t="shared" si="1"/>
        <v>0</v>
      </c>
      <c r="N9" s="118">
        <f>SUM('5:6'!N9)</f>
        <v>0</v>
      </c>
      <c r="O9" s="118">
        <f>SUM('5:6'!O9)</f>
        <v>0</v>
      </c>
      <c r="P9" s="118">
        <f>SUM('5:6'!P9)</f>
        <v>0</v>
      </c>
      <c r="Q9" s="118">
        <f>SUM('5:6'!Q9)</f>
        <v>0</v>
      </c>
      <c r="R9" s="118">
        <f>SUM('5:6'!R9)</f>
        <v>0</v>
      </c>
      <c r="S9" s="118">
        <f>SUM('5:6'!S9)</f>
        <v>0</v>
      </c>
      <c r="T9" s="118">
        <f>SUM('5:6'!T9)</f>
        <v>0</v>
      </c>
      <c r="U9" s="118">
        <f>SUM('5:6'!U9)</f>
        <v>0</v>
      </c>
      <c r="V9" s="268">
        <f t="shared" si="2"/>
        <v>0</v>
      </c>
      <c r="W9" s="40" t="str">
        <f t="shared" si="3"/>
        <v/>
      </c>
      <c r="X9" s="118">
        <f>SUM('5:6'!X9)</f>
        <v>0</v>
      </c>
      <c r="Y9" s="118">
        <f>SUM('5:6'!Y9)</f>
        <v>0</v>
      </c>
      <c r="Z9" s="118">
        <f>SUM('5:6'!Z9)</f>
        <v>0</v>
      </c>
      <c r="AA9" s="118">
        <f>SUM('5:6'!AA9)</f>
        <v>0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</row>
    <row r="10" spans="1:106" ht="15.75">
      <c r="A10" s="20">
        <v>200045</v>
      </c>
      <c r="B10" s="69" t="s">
        <v>56</v>
      </c>
      <c r="C10" s="17" t="s">
        <v>53</v>
      </c>
      <c r="D10" s="18">
        <v>5.03</v>
      </c>
      <c r="E10" s="18"/>
      <c r="F10" s="6"/>
      <c r="G10" s="118">
        <f>SUM('5:6'!G10)</f>
        <v>0</v>
      </c>
      <c r="H10" s="120">
        <f t="shared" si="0"/>
        <v>0</v>
      </c>
      <c r="I10" s="118">
        <f>SUM('5:6'!I10)</f>
        <v>0</v>
      </c>
      <c r="J10" s="38" t="str">
        <f t="array" ref="J10">IF(ISERROR(G10/I10),"",G10/I10)</f>
        <v/>
      </c>
      <c r="K10" s="42">
        <f t="array" ref="K10">IF(ISERROR(G10/L10),"",G10/L10)</f>
        <v>0</v>
      </c>
      <c r="L10" s="107">
        <v>19</v>
      </c>
      <c r="M10" s="43">
        <f t="shared" si="1"/>
        <v>0</v>
      </c>
      <c r="N10" s="118">
        <f>SUM('5:6'!N10)</f>
        <v>0</v>
      </c>
      <c r="O10" s="118">
        <f>SUM('5:6'!O10)</f>
        <v>0</v>
      </c>
      <c r="P10" s="118">
        <f>SUM('5:6'!P10)</f>
        <v>0</v>
      </c>
      <c r="Q10" s="118">
        <f>SUM('5:6'!Q10)</f>
        <v>0</v>
      </c>
      <c r="R10" s="118">
        <f>SUM('5:6'!R10)</f>
        <v>0</v>
      </c>
      <c r="S10" s="118">
        <f>SUM('5:6'!S10)</f>
        <v>0</v>
      </c>
      <c r="T10" s="118">
        <f>SUM('5:6'!T10)</f>
        <v>0</v>
      </c>
      <c r="U10" s="118">
        <f>SUM('5:6'!U10)</f>
        <v>0</v>
      </c>
      <c r="V10" s="268">
        <f t="shared" si="2"/>
        <v>0</v>
      </c>
      <c r="W10" s="40" t="str">
        <f t="shared" si="3"/>
        <v/>
      </c>
      <c r="X10" s="118">
        <f>SUM('5:6'!X10)</f>
        <v>0</v>
      </c>
      <c r="Y10" s="118">
        <f>SUM('5:6'!Y10)</f>
        <v>0</v>
      </c>
      <c r="Z10" s="118">
        <f>SUM('5:6'!Z10)</f>
        <v>0</v>
      </c>
      <c r="AA10" s="118">
        <f>SUM('5:6'!AA10)</f>
        <v>0</v>
      </c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</row>
    <row r="11" spans="1:106" ht="15.75">
      <c r="A11" s="20">
        <v>200050</v>
      </c>
      <c r="B11" s="69" t="s">
        <v>56</v>
      </c>
      <c r="C11" s="17" t="s">
        <v>57</v>
      </c>
      <c r="D11" s="18">
        <v>5.03</v>
      </c>
      <c r="E11" s="18"/>
      <c r="F11" s="6"/>
      <c r="G11" s="118">
        <f>SUM('5:6'!G11)</f>
        <v>0</v>
      </c>
      <c r="H11" s="120">
        <f t="shared" si="0"/>
        <v>0</v>
      </c>
      <c r="I11" s="118">
        <f>SUM('5:6'!I11)</f>
        <v>0</v>
      </c>
      <c r="J11" s="38" t="str">
        <f t="array" ref="J11">IF(ISERROR(G11/I11),"",G11/I11)</f>
        <v/>
      </c>
      <c r="K11" s="42">
        <f t="array" ref="K11">IF(ISERROR(G11/L11),"",G11/L11)</f>
        <v>0</v>
      </c>
      <c r="L11" s="107">
        <v>20</v>
      </c>
      <c r="M11" s="43">
        <f t="shared" si="1"/>
        <v>0</v>
      </c>
      <c r="N11" s="118">
        <f>SUM('5:6'!N11)</f>
        <v>0</v>
      </c>
      <c r="O11" s="118">
        <f>SUM('5:6'!O11)</f>
        <v>0</v>
      </c>
      <c r="P11" s="118">
        <f>SUM('5:6'!P11)</f>
        <v>0</v>
      </c>
      <c r="Q11" s="118">
        <f>SUM('5:6'!Q11)</f>
        <v>0</v>
      </c>
      <c r="R11" s="118">
        <f>SUM('5:6'!R11)</f>
        <v>0</v>
      </c>
      <c r="S11" s="118">
        <f>SUM('5:6'!S11)</f>
        <v>0</v>
      </c>
      <c r="T11" s="118">
        <f>SUM('5:6'!T11)</f>
        <v>0</v>
      </c>
      <c r="U11" s="118">
        <f>SUM('5:6'!U11)</f>
        <v>0</v>
      </c>
      <c r="V11" s="268">
        <f t="shared" si="2"/>
        <v>0</v>
      </c>
      <c r="W11" s="40" t="str">
        <f t="shared" si="3"/>
        <v/>
      </c>
      <c r="X11" s="118">
        <f>SUM('5:6'!X11)</f>
        <v>0</v>
      </c>
      <c r="Y11" s="118">
        <f>SUM('5:6'!Y11)</f>
        <v>0</v>
      </c>
      <c r="Z11" s="118">
        <f>SUM('5:6'!Z11)</f>
        <v>0</v>
      </c>
      <c r="AA11" s="118">
        <f>SUM('5:6'!AA11)</f>
        <v>0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</row>
    <row r="12" spans="1:106" ht="15.75">
      <c r="A12" s="20">
        <v>200076</v>
      </c>
      <c r="B12" s="69" t="s">
        <v>58</v>
      </c>
      <c r="C12" s="17" t="s">
        <v>53</v>
      </c>
      <c r="D12" s="18">
        <v>5.04</v>
      </c>
      <c r="E12" s="18"/>
      <c r="F12" s="6"/>
      <c r="G12" s="118">
        <f>SUM('5:6'!G12)</f>
        <v>0</v>
      </c>
      <c r="H12" s="120">
        <f t="shared" si="0"/>
        <v>0</v>
      </c>
      <c r="I12" s="118">
        <f>SUM('5:6'!I12)</f>
        <v>0</v>
      </c>
      <c r="J12" s="38" t="str">
        <f t="array" ref="J12">IF(ISERROR(G12/I12),"",G12/I12)</f>
        <v/>
      </c>
      <c r="K12" s="42">
        <f t="array" ref="K12">IF(ISERROR(G12/L12),"",G12/L12)</f>
        <v>0</v>
      </c>
      <c r="L12" s="107">
        <v>19</v>
      </c>
      <c r="M12" s="43">
        <f t="shared" si="1"/>
        <v>0</v>
      </c>
      <c r="N12" s="118">
        <f>SUM('5:6'!N12)</f>
        <v>0</v>
      </c>
      <c r="O12" s="118">
        <f>SUM('5:6'!O12)</f>
        <v>0</v>
      </c>
      <c r="P12" s="118">
        <f>SUM('5:6'!P12)</f>
        <v>0</v>
      </c>
      <c r="Q12" s="118">
        <f>SUM('5:6'!Q12)</f>
        <v>0</v>
      </c>
      <c r="R12" s="118">
        <f>SUM('5:6'!R12)</f>
        <v>0</v>
      </c>
      <c r="S12" s="118">
        <f>SUM('5:6'!S12)</f>
        <v>0</v>
      </c>
      <c r="T12" s="118">
        <f>SUM('5:6'!T12)</f>
        <v>0</v>
      </c>
      <c r="U12" s="118">
        <f>SUM('5:6'!U12)</f>
        <v>0</v>
      </c>
      <c r="V12" s="268">
        <f t="shared" si="2"/>
        <v>0</v>
      </c>
      <c r="W12" s="40" t="str">
        <f t="shared" si="3"/>
        <v/>
      </c>
      <c r="X12" s="118">
        <f>SUM('5:6'!X12)</f>
        <v>0</v>
      </c>
      <c r="Y12" s="118">
        <f>SUM('5:6'!Y12)</f>
        <v>0</v>
      </c>
      <c r="Z12" s="118">
        <f>SUM('5:6'!Z12)</f>
        <v>0</v>
      </c>
      <c r="AA12" s="118">
        <f>SUM('5:6'!AA12)</f>
        <v>0</v>
      </c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</row>
    <row r="13" spans="1:106" ht="15.75">
      <c r="A13" s="22">
        <v>200898</v>
      </c>
      <c r="B13" s="69" t="s">
        <v>59</v>
      </c>
      <c r="C13" s="17" t="s">
        <v>60</v>
      </c>
      <c r="D13" s="18">
        <v>5.03</v>
      </c>
      <c r="E13" s="18"/>
      <c r="F13" s="6"/>
      <c r="G13" s="118">
        <f>SUM('5:6'!G13)</f>
        <v>0</v>
      </c>
      <c r="H13" s="120">
        <f t="shared" si="0"/>
        <v>0</v>
      </c>
      <c r="I13" s="118">
        <f>SUM('5:6'!I13)</f>
        <v>0</v>
      </c>
      <c r="J13" s="38" t="str">
        <f t="array" ref="J13">IF(ISERROR(G13/I13),"",G13/I13)</f>
        <v/>
      </c>
      <c r="K13" s="42">
        <f t="array" ref="K13">IF(ISERROR(G13/L13),"",G13/L13)</f>
        <v>0</v>
      </c>
      <c r="L13" s="107">
        <v>3</v>
      </c>
      <c r="M13" s="43">
        <f t="shared" si="1"/>
        <v>0</v>
      </c>
      <c r="N13" s="118">
        <f>SUM('5:6'!N13)</f>
        <v>0</v>
      </c>
      <c r="O13" s="118">
        <f>SUM('5:6'!O13)</f>
        <v>0</v>
      </c>
      <c r="P13" s="118">
        <f>SUM('5:6'!P13)</f>
        <v>0</v>
      </c>
      <c r="Q13" s="118">
        <f>SUM('5:6'!Q13)</f>
        <v>0</v>
      </c>
      <c r="R13" s="118">
        <f>SUM('5:6'!R13)</f>
        <v>0</v>
      </c>
      <c r="S13" s="118">
        <f>SUM('5:6'!S13)</f>
        <v>0</v>
      </c>
      <c r="T13" s="118">
        <f>SUM('5:6'!T13)</f>
        <v>0</v>
      </c>
      <c r="U13" s="118">
        <f>SUM('5:6'!U13)</f>
        <v>0</v>
      </c>
      <c r="V13" s="268">
        <f t="shared" si="2"/>
        <v>0</v>
      </c>
      <c r="W13" s="40" t="str">
        <f t="shared" si="3"/>
        <v/>
      </c>
      <c r="X13" s="118">
        <f>SUM('5:6'!X13)</f>
        <v>0</v>
      </c>
      <c r="Y13" s="118">
        <f>SUM('5:6'!Y13)</f>
        <v>0</v>
      </c>
      <c r="Z13" s="118">
        <f>SUM('5:6'!Z13)</f>
        <v>0</v>
      </c>
      <c r="AA13" s="118">
        <f>SUM('5:6'!AA13)</f>
        <v>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</row>
    <row r="14" spans="1:106" ht="15.75">
      <c r="A14" s="22">
        <v>200899</v>
      </c>
      <c r="B14" s="69" t="s">
        <v>59</v>
      </c>
      <c r="C14" s="17" t="s">
        <v>61</v>
      </c>
      <c r="D14" s="18">
        <v>5.03</v>
      </c>
      <c r="E14" s="18"/>
      <c r="F14" s="6"/>
      <c r="G14" s="118">
        <f>SUM('5:6'!G14)</f>
        <v>0</v>
      </c>
      <c r="H14" s="120">
        <f t="shared" si="0"/>
        <v>0</v>
      </c>
      <c r="I14" s="118">
        <f>SUM('5:6'!I14)</f>
        <v>0</v>
      </c>
      <c r="J14" s="38" t="str">
        <f t="array" ref="J14">IF(ISERROR(G14/I14),"",G14/I14)</f>
        <v/>
      </c>
      <c r="K14" s="42">
        <f t="array" ref="K14">IF(ISERROR(G14/L14),"",G14/L14)</f>
        <v>0</v>
      </c>
      <c r="L14" s="107">
        <v>3</v>
      </c>
      <c r="M14" s="43">
        <f t="shared" si="1"/>
        <v>0</v>
      </c>
      <c r="N14" s="118">
        <f>SUM('5:6'!N14)</f>
        <v>0</v>
      </c>
      <c r="O14" s="118">
        <f>SUM('5:6'!O14)</f>
        <v>0</v>
      </c>
      <c r="P14" s="118">
        <f>SUM('5:6'!P14)</f>
        <v>0</v>
      </c>
      <c r="Q14" s="118">
        <f>SUM('5:6'!Q14)</f>
        <v>0</v>
      </c>
      <c r="R14" s="118">
        <f>SUM('5:6'!R14)</f>
        <v>0</v>
      </c>
      <c r="S14" s="118">
        <f>SUM('5:6'!S14)</f>
        <v>0</v>
      </c>
      <c r="T14" s="118">
        <f>SUM('5:6'!T14)</f>
        <v>0</v>
      </c>
      <c r="U14" s="118">
        <f>SUM('5:6'!U14)</f>
        <v>0</v>
      </c>
      <c r="V14" s="268">
        <f t="shared" si="2"/>
        <v>0</v>
      </c>
      <c r="W14" s="40" t="str">
        <f t="shared" si="3"/>
        <v/>
      </c>
      <c r="X14" s="118">
        <f>SUM('5:6'!X14)</f>
        <v>0</v>
      </c>
      <c r="Y14" s="118">
        <f>SUM('5:6'!Y14)</f>
        <v>0</v>
      </c>
      <c r="Z14" s="118">
        <f>SUM('5:6'!Z14)</f>
        <v>0</v>
      </c>
      <c r="AA14" s="118">
        <f>SUM('5:6'!AA14)</f>
        <v>0</v>
      </c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</row>
    <row r="15" spans="1:106" ht="15.75">
      <c r="A15" s="20">
        <v>200085</v>
      </c>
      <c r="B15" s="362" t="s">
        <v>62</v>
      </c>
      <c r="C15" s="17" t="s">
        <v>63</v>
      </c>
      <c r="D15" s="18">
        <v>5.04</v>
      </c>
      <c r="E15" s="18"/>
      <c r="F15" s="88"/>
      <c r="G15" s="118">
        <f>SUM('5:6'!G15)</f>
        <v>0</v>
      </c>
      <c r="H15" s="120">
        <f t="shared" si="0"/>
        <v>0</v>
      </c>
      <c r="I15" s="118">
        <f>SUM('5:6'!I15)</f>
        <v>0</v>
      </c>
      <c r="J15" s="38" t="str">
        <f t="array" ref="J15">IF(ISERROR(G15/I15),"",G15/I15)</f>
        <v/>
      </c>
      <c r="K15" s="42">
        <f t="array" ref="K15">IF(ISERROR(G15/L15),"",G15/L15)</f>
        <v>0</v>
      </c>
      <c r="L15" s="107">
        <v>17</v>
      </c>
      <c r="M15" s="43">
        <f t="shared" si="1"/>
        <v>0</v>
      </c>
      <c r="N15" s="118">
        <f>SUM('5:6'!N15)</f>
        <v>0</v>
      </c>
      <c r="O15" s="118">
        <f>SUM('5:6'!O15)</f>
        <v>0</v>
      </c>
      <c r="P15" s="118">
        <f>SUM('5:6'!P15)</f>
        <v>0</v>
      </c>
      <c r="Q15" s="118">
        <f>SUM('5:6'!Q15)</f>
        <v>0</v>
      </c>
      <c r="R15" s="118">
        <f>SUM('5:6'!R15)</f>
        <v>0</v>
      </c>
      <c r="S15" s="118">
        <f>SUM('5:6'!S15)</f>
        <v>0</v>
      </c>
      <c r="T15" s="118">
        <f>SUM('5:6'!T15)</f>
        <v>0</v>
      </c>
      <c r="U15" s="118">
        <f>SUM('5:6'!U15)</f>
        <v>0</v>
      </c>
      <c r="V15" s="268">
        <f t="shared" si="2"/>
        <v>0</v>
      </c>
      <c r="W15" s="40" t="str">
        <f t="shared" si="3"/>
        <v/>
      </c>
      <c r="X15" s="118">
        <f>SUM('5:6'!X15)</f>
        <v>0</v>
      </c>
      <c r="Y15" s="118">
        <f>SUM('5:6'!Y15)</f>
        <v>0</v>
      </c>
      <c r="Z15" s="118">
        <f>SUM('5:6'!Z15)</f>
        <v>0</v>
      </c>
      <c r="AA15" s="118">
        <f>SUM('5:6'!AA15)</f>
        <v>0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</row>
    <row r="16" spans="1:106" ht="15.75">
      <c r="A16" s="20">
        <v>200087</v>
      </c>
      <c r="B16" s="69" t="s">
        <v>62</v>
      </c>
      <c r="C16" s="17" t="s">
        <v>64</v>
      </c>
      <c r="D16" s="18">
        <v>5.04</v>
      </c>
      <c r="E16" s="18"/>
      <c r="F16" s="88"/>
      <c r="G16" s="118">
        <f>SUM('5:6'!G16)</f>
        <v>600</v>
      </c>
      <c r="H16" s="120">
        <f t="shared" si="0"/>
        <v>3024</v>
      </c>
      <c r="I16" s="118">
        <f>SUM('5:6'!I16)</f>
        <v>42.5</v>
      </c>
      <c r="J16" s="38">
        <f t="array" ref="J16">IF(ISERROR(G16/I16),"",G16/I16)</f>
        <v>14.117647058823529</v>
      </c>
      <c r="K16" s="42">
        <f t="array" ref="K16">IF(ISERROR(G16/L16),"",G16/L16)</f>
        <v>35.294117647058826</v>
      </c>
      <c r="L16" s="107">
        <v>17</v>
      </c>
      <c r="M16" s="43">
        <f t="shared" si="1"/>
        <v>7.205882352941174</v>
      </c>
      <c r="N16" s="118">
        <f>SUM('5:6'!N16)</f>
        <v>0</v>
      </c>
      <c r="O16" s="118">
        <f>SUM('5:6'!O16)</f>
        <v>0</v>
      </c>
      <c r="P16" s="118">
        <f>SUM('5:6'!P16)</f>
        <v>0</v>
      </c>
      <c r="Q16" s="118">
        <f>SUM('5:6'!Q16)</f>
        <v>0</v>
      </c>
      <c r="R16" s="118">
        <f>SUM('5:6'!R16)</f>
        <v>0</v>
      </c>
      <c r="S16" s="118">
        <f>SUM('5:6'!S16)</f>
        <v>0</v>
      </c>
      <c r="T16" s="118">
        <f>SUM('5:6'!T16)</f>
        <v>0</v>
      </c>
      <c r="U16" s="118">
        <f>SUM('5:6'!U16)</f>
        <v>0</v>
      </c>
      <c r="V16" s="268">
        <f t="shared" si="2"/>
        <v>0</v>
      </c>
      <c r="W16" s="40">
        <f t="shared" si="3"/>
        <v>0</v>
      </c>
      <c r="X16" s="118">
        <f>SUM('5:6'!X16)</f>
        <v>0</v>
      </c>
      <c r="Y16" s="118">
        <f>SUM('5:6'!Y16)</f>
        <v>0</v>
      </c>
      <c r="Z16" s="118">
        <f>SUM('5:6'!Z16)</f>
        <v>0</v>
      </c>
      <c r="AA16" s="118">
        <f>SUM('5:6'!AA16)</f>
        <v>0</v>
      </c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</row>
    <row r="17" spans="1:106" ht="15.75">
      <c r="A17" s="22"/>
      <c r="B17" s="69" t="s">
        <v>177</v>
      </c>
      <c r="C17" s="17" t="s">
        <v>178</v>
      </c>
      <c r="D17" s="18"/>
      <c r="E17" s="18"/>
      <c r="F17" s="6"/>
      <c r="G17" s="118">
        <f>SUM('5:6'!G17)</f>
        <v>0</v>
      </c>
      <c r="H17" s="120">
        <f t="shared" si="0"/>
        <v>0</v>
      </c>
      <c r="I17" s="118">
        <f>SUM('5:6'!I17)</f>
        <v>0</v>
      </c>
      <c r="J17" s="38" t="str">
        <f t="array" ref="J17">IF(ISERROR(G17/I17),"",G17/I17)</f>
        <v/>
      </c>
      <c r="K17" s="42">
        <f t="array" ref="K17">IF(ISERROR(G17/L17),"",G17/L17)</f>
        <v>0</v>
      </c>
      <c r="L17" s="107">
        <v>17</v>
      </c>
      <c r="M17" s="43">
        <f>IF(ISERROR(I17-K17),"",I17-K17)</f>
        <v>0</v>
      </c>
      <c r="N17" s="118">
        <f>SUM('5:6'!N17)</f>
        <v>0</v>
      </c>
      <c r="O17" s="118">
        <f>SUM('5:6'!O17)</f>
        <v>0</v>
      </c>
      <c r="P17" s="118">
        <f>SUM('5:6'!P17)</f>
        <v>0</v>
      </c>
      <c r="Q17" s="118">
        <f>SUM('5:6'!Q17)</f>
        <v>0</v>
      </c>
      <c r="R17" s="118">
        <f>SUM('5:6'!R17)</f>
        <v>0</v>
      </c>
      <c r="S17" s="118">
        <f>SUM('5:6'!S17)</f>
        <v>0</v>
      </c>
      <c r="T17" s="118">
        <f>SUM('5:6'!T17)</f>
        <v>0</v>
      </c>
      <c r="U17" s="118">
        <f>SUM('5:6'!U17)</f>
        <v>0</v>
      </c>
      <c r="V17" s="268">
        <f t="shared" si="2"/>
        <v>0</v>
      </c>
      <c r="W17" s="40" t="str">
        <f>IF(ISERROR(V17/G17),"",V17/G17)</f>
        <v/>
      </c>
      <c r="X17" s="118">
        <f>SUM('5:6'!X17)</f>
        <v>0</v>
      </c>
      <c r="Y17" s="118">
        <f>SUM('5:6'!Y17)</f>
        <v>0</v>
      </c>
      <c r="Z17" s="118">
        <f>SUM('5:6'!Z17)</f>
        <v>0</v>
      </c>
      <c r="AA17" s="118">
        <f>SUM('5:6'!AA17)</f>
        <v>0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</row>
    <row r="18" spans="1:106" ht="15.75">
      <c r="A18" s="22"/>
      <c r="B18" s="69" t="s">
        <v>177</v>
      </c>
      <c r="C18" s="17" t="s">
        <v>179</v>
      </c>
      <c r="D18" s="18"/>
      <c r="E18" s="18"/>
      <c r="F18" s="6"/>
      <c r="G18" s="118">
        <f>SUM('5:6'!G18)</f>
        <v>0</v>
      </c>
      <c r="H18" s="120">
        <f t="shared" si="0"/>
        <v>0</v>
      </c>
      <c r="I18" s="118">
        <f>SUM('5:6'!I18)</f>
        <v>0</v>
      </c>
      <c r="J18" s="38" t="str">
        <f t="array" ref="J18">IF(ISERROR(G18/I18),"",G18/I18)</f>
        <v/>
      </c>
      <c r="K18" s="42">
        <f t="array" ref="K18">IF(ISERROR(G18/L18),"",G18/L18)</f>
        <v>0</v>
      </c>
      <c r="L18" s="107">
        <v>17</v>
      </c>
      <c r="M18" s="43">
        <f>IF(ISERROR(I18-K18),"",I18-K18)</f>
        <v>0</v>
      </c>
      <c r="N18" s="118">
        <f>SUM('5:6'!N18)</f>
        <v>0</v>
      </c>
      <c r="O18" s="118">
        <f>SUM('5:6'!O18)</f>
        <v>0</v>
      </c>
      <c r="P18" s="118">
        <f>SUM('5:6'!P18)</f>
        <v>0</v>
      </c>
      <c r="Q18" s="118">
        <f>SUM('5:6'!Q18)</f>
        <v>0</v>
      </c>
      <c r="R18" s="118">
        <f>SUM('5:6'!R18)</f>
        <v>0</v>
      </c>
      <c r="S18" s="118">
        <f>SUM('5:6'!S18)</f>
        <v>0</v>
      </c>
      <c r="T18" s="118">
        <f>SUM('5:6'!T18)</f>
        <v>0</v>
      </c>
      <c r="U18" s="118">
        <f>SUM('5:6'!U18)</f>
        <v>0</v>
      </c>
      <c r="V18" s="268">
        <f t="shared" si="2"/>
        <v>0</v>
      </c>
      <c r="W18" s="40" t="str">
        <f>IF(ISERROR(V18/G18),"",V18/G18)</f>
        <v/>
      </c>
      <c r="X18" s="118">
        <f>SUM('5:6'!X18)</f>
        <v>0</v>
      </c>
      <c r="Y18" s="118">
        <f>SUM('5:6'!Y18)</f>
        <v>0</v>
      </c>
      <c r="Z18" s="118">
        <f>SUM('5:6'!Z18)</f>
        <v>0</v>
      </c>
      <c r="AA18" s="118">
        <f>SUM('5:6'!AA18)</f>
        <v>0</v>
      </c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</row>
    <row r="19" spans="1:106" ht="15.75">
      <c r="A19" s="20">
        <v>200171</v>
      </c>
      <c r="B19" s="69" t="s">
        <v>67</v>
      </c>
      <c r="C19" s="17" t="s">
        <v>63</v>
      </c>
      <c r="D19" s="18">
        <v>5.0599999999999996</v>
      </c>
      <c r="E19" s="18"/>
      <c r="F19" s="6"/>
      <c r="G19" s="118">
        <f>SUM('5:6'!G19)</f>
        <v>0</v>
      </c>
      <c r="H19" s="120">
        <f t="shared" si="0"/>
        <v>0</v>
      </c>
      <c r="I19" s="118">
        <f>SUM('5:6'!I19)</f>
        <v>0</v>
      </c>
      <c r="J19" s="38" t="str">
        <f t="array" ref="J19">IF(ISERROR(G19/I19),"",G19/I19)</f>
        <v/>
      </c>
      <c r="K19" s="42">
        <f t="array" ref="K19">IF(ISERROR(G19/L19),"",G19/L19)</f>
        <v>0</v>
      </c>
      <c r="L19" s="107">
        <v>19</v>
      </c>
      <c r="M19" s="43">
        <f t="shared" si="1"/>
        <v>0</v>
      </c>
      <c r="N19" s="118">
        <f>SUM('5:6'!N19)</f>
        <v>0</v>
      </c>
      <c r="O19" s="118">
        <f>SUM('5:6'!O19)</f>
        <v>0</v>
      </c>
      <c r="P19" s="118">
        <f>SUM('5:6'!P19)</f>
        <v>0</v>
      </c>
      <c r="Q19" s="118">
        <f>SUM('5:6'!Q19)</f>
        <v>0</v>
      </c>
      <c r="R19" s="118">
        <f>SUM('5:6'!R19)</f>
        <v>0</v>
      </c>
      <c r="S19" s="118">
        <f>SUM('5:6'!S19)</f>
        <v>0</v>
      </c>
      <c r="T19" s="118">
        <f>SUM('5:6'!T19)</f>
        <v>0</v>
      </c>
      <c r="U19" s="118">
        <f>SUM('5:6'!U19)</f>
        <v>0</v>
      </c>
      <c r="V19" s="268">
        <f t="shared" si="2"/>
        <v>0</v>
      </c>
      <c r="W19" s="40" t="str">
        <f t="shared" si="3"/>
        <v/>
      </c>
      <c r="X19" s="118">
        <f>SUM('5:6'!X19)</f>
        <v>0</v>
      </c>
      <c r="Y19" s="118">
        <f>SUM('5:6'!Y19)</f>
        <v>0</v>
      </c>
      <c r="Z19" s="118">
        <f>SUM('5:6'!Z19)</f>
        <v>0</v>
      </c>
      <c r="AA19" s="118">
        <f>SUM('5:6'!AA19)</f>
        <v>0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</row>
    <row r="20" spans="1:106" ht="15.75">
      <c r="A20" s="20">
        <v>200009</v>
      </c>
      <c r="B20" s="69" t="s">
        <v>68</v>
      </c>
      <c r="C20" s="17" t="s">
        <v>63</v>
      </c>
      <c r="D20" s="18">
        <v>5.09</v>
      </c>
      <c r="E20" s="18"/>
      <c r="F20" s="6"/>
      <c r="G20" s="118">
        <f>SUM('5:6'!G20)</f>
        <v>604</v>
      </c>
      <c r="H20" s="120">
        <f t="shared" si="0"/>
        <v>3074.36</v>
      </c>
      <c r="I20" s="118">
        <f>SUM('5:6'!I20)</f>
        <v>25</v>
      </c>
      <c r="J20" s="38">
        <f t="array" ref="J20">IF(ISERROR(G20/I20),"",G20/I20)</f>
        <v>24.16</v>
      </c>
      <c r="K20" s="42">
        <f t="array" ref="K20">IF(ISERROR(G20/L20),"",G20/L20)</f>
        <v>26.260869565217391</v>
      </c>
      <c r="L20" s="107">
        <v>23</v>
      </c>
      <c r="M20" s="43">
        <f t="shared" si="1"/>
        <v>-1.2608695652173907</v>
      </c>
      <c r="N20" s="118">
        <f>SUM('5:6'!N20)</f>
        <v>0</v>
      </c>
      <c r="O20" s="118">
        <f>SUM('5:6'!O20)</f>
        <v>0</v>
      </c>
      <c r="P20" s="118">
        <f>SUM('5:6'!P20)</f>
        <v>0</v>
      </c>
      <c r="Q20" s="118">
        <f>SUM('5:6'!Q20)</f>
        <v>0</v>
      </c>
      <c r="R20" s="118">
        <f>SUM('5:6'!R20)</f>
        <v>0</v>
      </c>
      <c r="S20" s="118">
        <f>SUM('5:6'!S20)</f>
        <v>0</v>
      </c>
      <c r="T20" s="118">
        <f>SUM('5:6'!T20)</f>
        <v>0</v>
      </c>
      <c r="U20" s="118">
        <f>SUM('5:6'!U20)</f>
        <v>0</v>
      </c>
      <c r="V20" s="268">
        <f t="shared" si="2"/>
        <v>0</v>
      </c>
      <c r="W20" s="40">
        <f t="shared" si="3"/>
        <v>0</v>
      </c>
      <c r="X20" s="118">
        <f>SUM('5:6'!X20)</f>
        <v>0</v>
      </c>
      <c r="Y20" s="118">
        <f>SUM('5:6'!Y20)</f>
        <v>0</v>
      </c>
      <c r="Z20" s="118">
        <f>SUM('5:6'!Z20)</f>
        <v>0</v>
      </c>
      <c r="AA20" s="118">
        <f>SUM('5:6'!AA20)</f>
        <v>0</v>
      </c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</row>
    <row r="21" spans="1:106" ht="15.75">
      <c r="A21" s="20">
        <v>200010</v>
      </c>
      <c r="B21" s="69" t="s">
        <v>68</v>
      </c>
      <c r="C21" s="17" t="s">
        <v>64</v>
      </c>
      <c r="D21" s="18">
        <v>5.09</v>
      </c>
      <c r="E21" s="18"/>
      <c r="F21" s="6"/>
      <c r="G21" s="118">
        <f>SUM('5:6'!G21)</f>
        <v>0</v>
      </c>
      <c r="H21" s="120">
        <f t="shared" si="0"/>
        <v>0</v>
      </c>
      <c r="I21" s="118">
        <f>SUM('5:6'!I21)</f>
        <v>0</v>
      </c>
      <c r="J21" s="38" t="str">
        <f t="array" ref="J21">IF(ISERROR(G21/I21),"",G21/I21)</f>
        <v/>
      </c>
      <c r="K21" s="42">
        <f t="array" ref="K21">IF(ISERROR(G21/L21),"",G21/L21)</f>
        <v>0</v>
      </c>
      <c r="L21" s="107">
        <v>23</v>
      </c>
      <c r="M21" s="43">
        <f t="shared" si="1"/>
        <v>0</v>
      </c>
      <c r="N21" s="118">
        <f>SUM('5:6'!N21)</f>
        <v>0</v>
      </c>
      <c r="O21" s="118">
        <f>SUM('5:6'!O21)</f>
        <v>0</v>
      </c>
      <c r="P21" s="118">
        <f>SUM('5:6'!P21)</f>
        <v>0</v>
      </c>
      <c r="Q21" s="118">
        <f>SUM('5:6'!Q21)</f>
        <v>0</v>
      </c>
      <c r="R21" s="118">
        <f>SUM('5:6'!R21)</f>
        <v>0</v>
      </c>
      <c r="S21" s="118">
        <f>SUM('5:6'!S21)</f>
        <v>0</v>
      </c>
      <c r="T21" s="118">
        <f>SUM('5:6'!T21)</f>
        <v>0</v>
      </c>
      <c r="U21" s="118">
        <f>SUM('5:6'!U21)</f>
        <v>0</v>
      </c>
      <c r="V21" s="268">
        <f t="shared" si="2"/>
        <v>0</v>
      </c>
      <c r="W21" s="40" t="str">
        <f t="shared" si="3"/>
        <v/>
      </c>
      <c r="X21" s="118">
        <f>SUM('5:6'!X21)</f>
        <v>0</v>
      </c>
      <c r="Y21" s="118">
        <f>SUM('5:6'!Y21)</f>
        <v>0</v>
      </c>
      <c r="Z21" s="118">
        <f>SUM('5:6'!Z21)</f>
        <v>0</v>
      </c>
      <c r="AA21" s="118">
        <f>SUM('5:6'!AA21)</f>
        <v>0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</row>
    <row r="22" spans="1:106" ht="15.75">
      <c r="A22" s="20">
        <v>200342</v>
      </c>
      <c r="B22" s="71" t="s">
        <v>167</v>
      </c>
      <c r="C22" s="124" t="s">
        <v>64</v>
      </c>
      <c r="D22" s="18">
        <v>4.8</v>
      </c>
      <c r="E22" s="18"/>
      <c r="F22" s="6"/>
      <c r="G22" s="118">
        <f>SUM('5:6'!G22)</f>
        <v>0</v>
      </c>
      <c r="H22" s="120">
        <f t="shared" si="0"/>
        <v>0</v>
      </c>
      <c r="I22" s="118">
        <f>SUM('5:6'!I22)</f>
        <v>0</v>
      </c>
      <c r="J22" s="38"/>
      <c r="K22" s="42">
        <f t="array" ref="K22">IF(ISERROR(G22/L22),"",G22/L22)</f>
        <v>0</v>
      </c>
      <c r="L22" s="107">
        <v>4</v>
      </c>
      <c r="M22" s="43">
        <f>IF(ISERROR(I22-K22),"",I22-K22)</f>
        <v>0</v>
      </c>
      <c r="N22" s="118">
        <f>SUM('5:6'!N22)</f>
        <v>0</v>
      </c>
      <c r="O22" s="118">
        <f>SUM('5:6'!O22)</f>
        <v>0</v>
      </c>
      <c r="P22" s="118">
        <f>SUM('5:6'!P22)</f>
        <v>0</v>
      </c>
      <c r="Q22" s="118">
        <f>SUM('5:6'!Q22)</f>
        <v>0</v>
      </c>
      <c r="R22" s="118">
        <f>SUM('5:6'!R22)</f>
        <v>0</v>
      </c>
      <c r="S22" s="118">
        <f>SUM('5:6'!S22)</f>
        <v>0</v>
      </c>
      <c r="T22" s="118">
        <f>SUM('5:6'!T22)</f>
        <v>0</v>
      </c>
      <c r="U22" s="118">
        <f>SUM('5:6'!U22)</f>
        <v>0</v>
      </c>
      <c r="V22" s="268">
        <f t="shared" si="2"/>
        <v>0</v>
      </c>
      <c r="W22" s="40"/>
      <c r="X22" s="118">
        <f>SUM('5:6'!X22)</f>
        <v>0</v>
      </c>
      <c r="Y22" s="118">
        <f>SUM('5:6'!Y22)</f>
        <v>0</v>
      </c>
      <c r="Z22" s="118">
        <f>SUM('5:6'!Z22)</f>
        <v>0</v>
      </c>
      <c r="AA22" s="118">
        <f>SUM('5:6'!AA22)</f>
        <v>0</v>
      </c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</row>
    <row r="23" spans="1:106" ht="15.75">
      <c r="A23" s="20">
        <v>200341</v>
      </c>
      <c r="B23" s="71" t="s">
        <v>167</v>
      </c>
      <c r="C23" s="124" t="s">
        <v>61</v>
      </c>
      <c r="D23" s="18">
        <v>4.8</v>
      </c>
      <c r="E23" s="18"/>
      <c r="F23" s="6"/>
      <c r="G23" s="118">
        <f>SUM('5:6'!G23)</f>
        <v>0</v>
      </c>
      <c r="H23" s="120">
        <f t="shared" si="0"/>
        <v>0</v>
      </c>
      <c r="I23" s="118">
        <f>SUM('5:6'!I23)</f>
        <v>0</v>
      </c>
      <c r="J23" s="38"/>
      <c r="K23" s="42">
        <f t="array" ref="K23">IF(ISERROR(G23/L23),"",G23/L23)</f>
        <v>0</v>
      </c>
      <c r="L23" s="107">
        <v>4</v>
      </c>
      <c r="M23" s="43">
        <f>IF(ISERROR(I23-K23),"",I23-K23)</f>
        <v>0</v>
      </c>
      <c r="N23" s="118">
        <f>SUM('5:6'!N23)</f>
        <v>0</v>
      </c>
      <c r="O23" s="118">
        <f>SUM('5:6'!O23)</f>
        <v>0</v>
      </c>
      <c r="P23" s="118">
        <f>SUM('5:6'!P23)</f>
        <v>0</v>
      </c>
      <c r="Q23" s="118">
        <f>SUM('5:6'!Q23)</f>
        <v>0</v>
      </c>
      <c r="R23" s="118">
        <f>SUM('5:6'!R23)</f>
        <v>0</v>
      </c>
      <c r="S23" s="118">
        <f>SUM('5:6'!S23)</f>
        <v>0</v>
      </c>
      <c r="T23" s="118">
        <f>SUM('5:6'!T23)</f>
        <v>0</v>
      </c>
      <c r="U23" s="118">
        <f>SUM('5:6'!U23)</f>
        <v>0</v>
      </c>
      <c r="V23" s="268">
        <f t="shared" si="2"/>
        <v>0</v>
      </c>
      <c r="W23" s="40"/>
      <c r="X23" s="118">
        <f>SUM('5:6'!X23)</f>
        <v>0</v>
      </c>
      <c r="Y23" s="118">
        <f>SUM('5:6'!Y23)</f>
        <v>0</v>
      </c>
      <c r="Z23" s="118">
        <f>SUM('5:6'!Z23)</f>
        <v>0</v>
      </c>
      <c r="AA23" s="118">
        <f>SUM('5:6'!AA23)</f>
        <v>0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</row>
    <row r="24" spans="1:106" ht="15.75">
      <c r="A24" s="20">
        <v>200343</v>
      </c>
      <c r="B24" s="71" t="s">
        <v>167</v>
      </c>
      <c r="C24" s="124" t="s">
        <v>53</v>
      </c>
      <c r="D24" s="18">
        <v>4.8</v>
      </c>
      <c r="E24" s="18"/>
      <c r="F24" s="6"/>
      <c r="G24" s="118">
        <f>SUM('5:6'!G24)</f>
        <v>0</v>
      </c>
      <c r="H24" s="120">
        <f t="shared" si="0"/>
        <v>0</v>
      </c>
      <c r="I24" s="118">
        <f>SUM('5:6'!I24)</f>
        <v>0</v>
      </c>
      <c r="J24" s="38"/>
      <c r="K24" s="42">
        <f t="array" ref="K24">IF(ISERROR(G24/L24),"",G24/L24)</f>
        <v>0</v>
      </c>
      <c r="L24" s="107">
        <v>4</v>
      </c>
      <c r="M24" s="43">
        <f>IF(ISERROR(I24-K24),"",I24-K24)</f>
        <v>0</v>
      </c>
      <c r="N24" s="118">
        <f>SUM('5:6'!N24)</f>
        <v>0</v>
      </c>
      <c r="O24" s="118">
        <f>SUM('5:6'!O24)</f>
        <v>0</v>
      </c>
      <c r="P24" s="118">
        <f>SUM('5:6'!P24)</f>
        <v>0</v>
      </c>
      <c r="Q24" s="118">
        <f>SUM('5:6'!Q24)</f>
        <v>0</v>
      </c>
      <c r="R24" s="118">
        <f>SUM('5:6'!R24)</f>
        <v>0</v>
      </c>
      <c r="S24" s="118">
        <f>SUM('5:6'!S24)</f>
        <v>0</v>
      </c>
      <c r="T24" s="118">
        <f>SUM('5:6'!T24)</f>
        <v>0</v>
      </c>
      <c r="U24" s="118">
        <f>SUM('5:6'!U24)</f>
        <v>0</v>
      </c>
      <c r="V24" s="268">
        <f t="shared" si="2"/>
        <v>0</v>
      </c>
      <c r="W24" s="40"/>
      <c r="X24" s="118">
        <f>SUM('5:6'!X24)</f>
        <v>0</v>
      </c>
      <c r="Y24" s="118">
        <f>SUM('5:6'!Y24)</f>
        <v>0</v>
      </c>
      <c r="Z24" s="118">
        <f>SUM('5:6'!Z24)</f>
        <v>0</v>
      </c>
      <c r="AA24" s="118">
        <f>SUM('5:6'!AA24)</f>
        <v>0</v>
      </c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</row>
    <row r="25" spans="1:106" ht="15.75">
      <c r="A25" s="20">
        <v>200344</v>
      </c>
      <c r="B25" s="71" t="s">
        <v>167</v>
      </c>
      <c r="C25" s="124" t="s">
        <v>73</v>
      </c>
      <c r="D25" s="18">
        <v>4.8</v>
      </c>
      <c r="E25" s="18"/>
      <c r="F25" s="6"/>
      <c r="G25" s="118">
        <f>SUM('5:6'!G25)</f>
        <v>0</v>
      </c>
      <c r="H25" s="120">
        <f>D25*G25</f>
        <v>0</v>
      </c>
      <c r="I25" s="118">
        <f>SUM('5:6'!I25)</f>
        <v>0</v>
      </c>
      <c r="J25" s="38"/>
      <c r="K25" s="42">
        <f t="array" ref="K25">IF(ISERROR(G25/L25),"",G25/L25)</f>
        <v>0</v>
      </c>
      <c r="L25" s="107">
        <v>4</v>
      </c>
      <c r="M25" s="43">
        <f>IF(ISERROR(I25-K25),"",I25-K25)</f>
        <v>0</v>
      </c>
      <c r="N25" s="118">
        <f>SUM('5:6'!N25)</f>
        <v>0</v>
      </c>
      <c r="O25" s="118">
        <f>SUM('5:6'!O25)</f>
        <v>0</v>
      </c>
      <c r="P25" s="118">
        <f>SUM('5:6'!P25)</f>
        <v>0</v>
      </c>
      <c r="Q25" s="118">
        <f>SUM('5:6'!Q25)</f>
        <v>0</v>
      </c>
      <c r="R25" s="118">
        <f>SUM('5:6'!R25)</f>
        <v>0</v>
      </c>
      <c r="S25" s="118">
        <f>SUM('5:6'!S25)</f>
        <v>0</v>
      </c>
      <c r="T25" s="118">
        <f>SUM('5:6'!T25)</f>
        <v>0</v>
      </c>
      <c r="U25" s="118">
        <f>SUM('5:6'!U25)</f>
        <v>0</v>
      </c>
      <c r="V25" s="268">
        <f t="shared" si="2"/>
        <v>0</v>
      </c>
      <c r="W25" s="40"/>
      <c r="X25" s="118">
        <f>SUM('5:6'!X25)</f>
        <v>0</v>
      </c>
      <c r="Y25" s="118">
        <f>SUM('5:6'!Y25)</f>
        <v>0</v>
      </c>
      <c r="Z25" s="118">
        <f>SUM('5:6'!Z25)</f>
        <v>0</v>
      </c>
      <c r="AA25" s="118">
        <f>SUM('5:6'!AA25)</f>
        <v>0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</row>
    <row r="26" spans="1:106" ht="15.75">
      <c r="A26" s="17">
        <v>200105</v>
      </c>
      <c r="B26" s="71" t="s">
        <v>69</v>
      </c>
      <c r="C26" s="17" t="s">
        <v>64</v>
      </c>
      <c r="D26" s="18">
        <v>4.99</v>
      </c>
      <c r="E26" s="18"/>
      <c r="F26" s="6"/>
      <c r="G26" s="118">
        <f>SUM('5:6'!G26)</f>
        <v>0</v>
      </c>
      <c r="H26" s="120">
        <f t="shared" si="0"/>
        <v>0</v>
      </c>
      <c r="I26" s="118">
        <f>SUM('5:6'!I26)</f>
        <v>0</v>
      </c>
      <c r="J26" s="38" t="str">
        <f t="array" ref="J26">IF(ISERROR(G26/I26),"",G26/I26)</f>
        <v/>
      </c>
      <c r="K26" s="42">
        <f t="array" ref="K26">IF(ISERROR(G26/L26),"",G26/L26)</f>
        <v>0</v>
      </c>
      <c r="L26" s="107">
        <v>23.5</v>
      </c>
      <c r="M26" s="43">
        <f t="shared" si="1"/>
        <v>0</v>
      </c>
      <c r="N26" s="118">
        <f>SUM('5:6'!N26)</f>
        <v>0</v>
      </c>
      <c r="O26" s="118">
        <f>SUM('5:6'!O26)</f>
        <v>0</v>
      </c>
      <c r="P26" s="118">
        <f>SUM('5:6'!P26)</f>
        <v>0</v>
      </c>
      <c r="Q26" s="118">
        <f>SUM('5:6'!Q26)</f>
        <v>0</v>
      </c>
      <c r="R26" s="118">
        <f>SUM('5:6'!R26)</f>
        <v>0</v>
      </c>
      <c r="S26" s="118">
        <f>SUM('5:6'!S26)</f>
        <v>0</v>
      </c>
      <c r="T26" s="118">
        <f>SUM('5:6'!T26)</f>
        <v>0</v>
      </c>
      <c r="U26" s="118">
        <f>SUM('5:6'!U26)</f>
        <v>0</v>
      </c>
      <c r="V26" s="268">
        <f t="shared" si="2"/>
        <v>0</v>
      </c>
      <c r="W26" s="40" t="str">
        <f t="shared" si="3"/>
        <v/>
      </c>
      <c r="X26" s="118">
        <f>SUM('5:6'!X26)</f>
        <v>0</v>
      </c>
      <c r="Y26" s="118">
        <f>SUM('5:6'!Y26)</f>
        <v>0</v>
      </c>
      <c r="Z26" s="118">
        <f>SUM('5:6'!Z26)</f>
        <v>0</v>
      </c>
      <c r="AA26" s="118">
        <f>SUM('5:6'!AA26)</f>
        <v>0</v>
      </c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</row>
    <row r="27" spans="1:106" ht="15.75">
      <c r="A27" s="17">
        <v>200106</v>
      </c>
      <c r="B27" s="71" t="s">
        <v>69</v>
      </c>
      <c r="C27" s="17" t="s">
        <v>63</v>
      </c>
      <c r="D27" s="18">
        <v>4.99</v>
      </c>
      <c r="E27" s="18"/>
      <c r="F27" s="14"/>
      <c r="G27" s="118">
        <f>SUM('5:6'!G27)</f>
        <v>0</v>
      </c>
      <c r="H27" s="120">
        <f t="shared" si="0"/>
        <v>0</v>
      </c>
      <c r="I27" s="118">
        <f>SUM('5:6'!I27)</f>
        <v>0</v>
      </c>
      <c r="J27" s="38" t="str">
        <f t="array" ref="J27">IF(ISERROR(G27/I27),"",G27/I27)</f>
        <v/>
      </c>
      <c r="K27" s="42">
        <f t="array" ref="K27">IF(ISERROR(G27/L27),"",G27/L27)</f>
        <v>0</v>
      </c>
      <c r="L27" s="107">
        <v>23.5</v>
      </c>
      <c r="M27" s="43">
        <f t="shared" si="1"/>
        <v>0</v>
      </c>
      <c r="N27" s="118">
        <f>SUM('5:6'!N27)</f>
        <v>0</v>
      </c>
      <c r="O27" s="118">
        <f>SUM('5:6'!O27)</f>
        <v>0</v>
      </c>
      <c r="P27" s="118">
        <f>SUM('5:6'!P27)</f>
        <v>0</v>
      </c>
      <c r="Q27" s="118">
        <f>SUM('5:6'!Q27)</f>
        <v>0</v>
      </c>
      <c r="R27" s="118">
        <f>SUM('5:6'!R27)</f>
        <v>0</v>
      </c>
      <c r="S27" s="118">
        <f>SUM('5:6'!S27)</f>
        <v>0</v>
      </c>
      <c r="T27" s="118">
        <f>SUM('5:6'!T27)</f>
        <v>0</v>
      </c>
      <c r="U27" s="118">
        <f>SUM('5:6'!U27)</f>
        <v>0</v>
      </c>
      <c r="V27" s="268">
        <f t="shared" si="2"/>
        <v>0</v>
      </c>
      <c r="W27" s="40" t="str">
        <f t="shared" si="3"/>
        <v/>
      </c>
      <c r="X27" s="118">
        <f>SUM('5:6'!X27)</f>
        <v>0</v>
      </c>
      <c r="Y27" s="118">
        <f>SUM('5:6'!Y27)</f>
        <v>0</v>
      </c>
      <c r="Z27" s="118">
        <f>SUM('5:6'!Z27)</f>
        <v>0</v>
      </c>
      <c r="AA27" s="118">
        <f>SUM('5:6'!AA27)</f>
        <v>0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</row>
    <row r="28" spans="1:106" s="53" customFormat="1" ht="15.75">
      <c r="A28" s="582" t="s">
        <v>70</v>
      </c>
      <c r="B28" s="583"/>
      <c r="C28" s="38" t="s">
        <v>71</v>
      </c>
      <c r="D28" s="37"/>
      <c r="E28" s="37"/>
      <c r="F28" s="37"/>
      <c r="G28" s="119">
        <f>SUM(G7:G27)</f>
        <v>1204</v>
      </c>
      <c r="H28" s="37">
        <f>SUM(H7:H27)</f>
        <v>6098.3600000000006</v>
      </c>
      <c r="I28" s="37">
        <f>SUM(I7:I27)</f>
        <v>67.5</v>
      </c>
      <c r="J28" s="38">
        <f t="array" ref="J28">IF(ISERROR(G28/I28),"",G28/I28)</f>
        <v>17.837037037037039</v>
      </c>
      <c r="K28" s="37">
        <f>SUM(K7:K27)</f>
        <v>61.554987212276217</v>
      </c>
      <c r="L28" s="123"/>
      <c r="M28" s="114">
        <f t="shared" ref="M28:AA28" si="4">SUM(M7:M27)</f>
        <v>5.9450127877237833</v>
      </c>
      <c r="N28" s="37">
        <f t="shared" si="4"/>
        <v>0</v>
      </c>
      <c r="O28" s="41">
        <f t="shared" si="4"/>
        <v>0</v>
      </c>
      <c r="P28" s="41">
        <f t="shared" si="4"/>
        <v>0</v>
      </c>
      <c r="Q28" s="41">
        <f t="shared" si="4"/>
        <v>0</v>
      </c>
      <c r="R28" s="41">
        <f t="shared" si="4"/>
        <v>0</v>
      </c>
      <c r="S28" s="41">
        <f t="shared" si="4"/>
        <v>0</v>
      </c>
      <c r="T28" s="41">
        <f t="shared" si="4"/>
        <v>0</v>
      </c>
      <c r="U28" s="41">
        <f t="shared" si="4"/>
        <v>0</v>
      </c>
      <c r="V28" s="269">
        <f t="shared" si="4"/>
        <v>0</v>
      </c>
      <c r="W28" s="40">
        <f t="shared" si="4"/>
        <v>0</v>
      </c>
      <c r="X28" s="117">
        <f t="shared" si="4"/>
        <v>0</v>
      </c>
      <c r="Y28" s="117">
        <f t="shared" si="4"/>
        <v>0</v>
      </c>
      <c r="Z28" s="117">
        <f t="shared" si="4"/>
        <v>0</v>
      </c>
      <c r="AA28" s="117">
        <f t="shared" si="4"/>
        <v>0</v>
      </c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</row>
    <row r="29" spans="1:106" ht="17.25" customHeight="1">
      <c r="A29" s="23">
        <v>200011</v>
      </c>
      <c r="B29" s="68" t="s">
        <v>76</v>
      </c>
      <c r="C29" s="17" t="s">
        <v>73</v>
      </c>
      <c r="D29" s="18">
        <v>5.03</v>
      </c>
      <c r="E29" s="18"/>
      <c r="F29" s="6"/>
      <c r="G29" s="118">
        <f>SUM('5:6'!G29)</f>
        <v>0</v>
      </c>
      <c r="H29" s="132">
        <f t="shared" ref="H29:H85" si="5">D29*G29</f>
        <v>0</v>
      </c>
      <c r="I29" s="118">
        <f>SUM('5:6'!I29)</f>
        <v>0</v>
      </c>
      <c r="J29" s="38" t="str">
        <f t="array" ref="J29">IF(ISERROR(G29/I29),"",G29/I29)</f>
        <v/>
      </c>
      <c r="K29" s="42">
        <f t="array" ref="K29">IF(ISERROR(G29/L29),"",G29/L29)</f>
        <v>0</v>
      </c>
      <c r="L29" s="107">
        <v>52</v>
      </c>
      <c r="M29" s="43">
        <f t="shared" ref="M29:M79" si="6">IF(ISERROR(I29-K29),"",I29-K29)</f>
        <v>0</v>
      </c>
      <c r="N29" s="118">
        <f>SUM('5:6'!N29)</f>
        <v>0</v>
      </c>
      <c r="O29" s="118">
        <f>SUM('5:6'!O29)</f>
        <v>0</v>
      </c>
      <c r="P29" s="118">
        <f>SUM('5:6'!P29)</f>
        <v>0</v>
      </c>
      <c r="Q29" s="118">
        <f>SUM('5:6'!Q29)</f>
        <v>0</v>
      </c>
      <c r="R29" s="118">
        <f>SUM('5:6'!R29)</f>
        <v>0</v>
      </c>
      <c r="S29" s="118">
        <f>SUM('5:6'!S29)</f>
        <v>0</v>
      </c>
      <c r="T29" s="118">
        <f>SUM('5:6'!T29)</f>
        <v>0</v>
      </c>
      <c r="U29" s="118">
        <f>SUM('5:6'!U29)</f>
        <v>0</v>
      </c>
      <c r="V29" s="269">
        <f t="shared" ref="V29:V75" si="7">SUM(X29:AA29)</f>
        <v>0</v>
      </c>
      <c r="W29" s="40" t="str">
        <f t="shared" ref="W29:W75" si="8">IF(ISERROR(V29/G29),"",V29/G29)</f>
        <v/>
      </c>
      <c r="X29" s="118">
        <f>SUM('5:6'!X29)</f>
        <v>0</v>
      </c>
      <c r="Y29" s="118">
        <f>SUM('5:6'!Y29)</f>
        <v>0</v>
      </c>
      <c r="Z29" s="118">
        <f>SUM('5:6'!Z29)</f>
        <v>0</v>
      </c>
      <c r="AA29" s="118">
        <f>SUM('5:6'!AA29)</f>
        <v>0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</row>
    <row r="30" spans="1:106" ht="17.25" customHeight="1">
      <c r="A30" s="23">
        <v>201402</v>
      </c>
      <c r="B30" s="236" t="s">
        <v>465</v>
      </c>
      <c r="C30" s="232" t="s">
        <v>466</v>
      </c>
      <c r="D30" s="18">
        <v>5.03</v>
      </c>
      <c r="E30" s="18"/>
      <c r="F30" s="6"/>
      <c r="G30" s="118">
        <f>SUM('5:6'!G30)</f>
        <v>0</v>
      </c>
      <c r="H30" s="321">
        <f t="shared" si="5"/>
        <v>0</v>
      </c>
      <c r="I30" s="118">
        <f>SUM('5:6'!I30)</f>
        <v>0</v>
      </c>
      <c r="J30" s="38"/>
      <c r="K30" s="42">
        <f t="array" ref="K30">IF(ISERROR(G30/L30),"",G30/L30)</f>
        <v>0</v>
      </c>
      <c r="L30" s="107">
        <v>52</v>
      </c>
      <c r="M30" s="43"/>
      <c r="N30" s="118"/>
      <c r="O30" s="118"/>
      <c r="P30" s="118"/>
      <c r="Q30" s="118"/>
      <c r="R30" s="118"/>
      <c r="S30" s="118"/>
      <c r="T30" s="118"/>
      <c r="U30" s="118"/>
      <c r="V30" s="269"/>
      <c r="W30" s="40"/>
      <c r="X30" s="118"/>
      <c r="Y30" s="118"/>
      <c r="Z30" s="118"/>
      <c r="AA30" s="11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</row>
    <row r="31" spans="1:106" ht="15.75">
      <c r="A31" s="23">
        <v>200012</v>
      </c>
      <c r="B31" s="68" t="s">
        <v>76</v>
      </c>
      <c r="C31" s="17" t="s">
        <v>60</v>
      </c>
      <c r="D31" s="18">
        <v>5.03</v>
      </c>
      <c r="E31" s="18"/>
      <c r="F31" s="6"/>
      <c r="G31" s="118">
        <f>SUM('5:6'!G31)</f>
        <v>0</v>
      </c>
      <c r="H31" s="321">
        <f t="shared" si="5"/>
        <v>0</v>
      </c>
      <c r="I31" s="118">
        <f>SUM('5:6'!I31)</f>
        <v>0</v>
      </c>
      <c r="J31" s="38" t="str">
        <f t="array" ref="J31">IF(ISERROR(G31/I31),"",G31/I31)</f>
        <v/>
      </c>
      <c r="K31" s="42">
        <f t="array" ref="K31">IF(ISERROR(G31/L31),"",G31/L31)</f>
        <v>0</v>
      </c>
      <c r="L31" s="107">
        <v>52</v>
      </c>
      <c r="M31" s="43">
        <f t="shared" si="6"/>
        <v>0</v>
      </c>
      <c r="N31" s="118">
        <f>SUM('5:6'!N31)</f>
        <v>0</v>
      </c>
      <c r="O31" s="118">
        <f>SUM('5:6'!O31)</f>
        <v>0</v>
      </c>
      <c r="P31" s="118">
        <f>SUM('5:6'!P31)</f>
        <v>0</v>
      </c>
      <c r="Q31" s="118">
        <f>SUM('5:6'!Q31)</f>
        <v>0</v>
      </c>
      <c r="R31" s="118">
        <f>SUM('5:6'!R31)</f>
        <v>0</v>
      </c>
      <c r="S31" s="118">
        <f>SUM('5:6'!S31)</f>
        <v>0</v>
      </c>
      <c r="T31" s="118">
        <f>SUM('5:6'!T31)</f>
        <v>0</v>
      </c>
      <c r="U31" s="118">
        <f>SUM('5:6'!U31)</f>
        <v>0</v>
      </c>
      <c r="V31" s="269">
        <f t="shared" si="7"/>
        <v>0</v>
      </c>
      <c r="W31" s="40" t="str">
        <f t="shared" si="8"/>
        <v/>
      </c>
      <c r="X31" s="118">
        <f>SUM('5:6'!X31)</f>
        <v>0</v>
      </c>
      <c r="Y31" s="118">
        <f>SUM('5:6'!Y31)</f>
        <v>0</v>
      </c>
      <c r="Z31" s="118">
        <f>SUM('5:6'!Z31)</f>
        <v>0</v>
      </c>
      <c r="AA31" s="118">
        <f>SUM('5:6'!AA31)</f>
        <v>0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</row>
    <row r="32" spans="1:106" ht="15.75">
      <c r="A32" s="23">
        <v>200013</v>
      </c>
      <c r="B32" s="68" t="s">
        <v>76</v>
      </c>
      <c r="C32" s="17" t="s">
        <v>72</v>
      </c>
      <c r="D32" s="18">
        <v>5.03</v>
      </c>
      <c r="E32" s="18"/>
      <c r="F32" s="6"/>
      <c r="G32" s="118">
        <f>SUM('5:6'!G32)</f>
        <v>0</v>
      </c>
      <c r="H32" s="132">
        <f t="shared" si="5"/>
        <v>0</v>
      </c>
      <c r="I32" s="118">
        <f>SUM('5:6'!I32)</f>
        <v>0</v>
      </c>
      <c r="J32" s="38" t="str">
        <f t="array" ref="J32">IF(ISERROR(G32/I32),"",G32/I32)</f>
        <v/>
      </c>
      <c r="K32" s="42">
        <f t="array" ref="K32">IF(ISERROR(G32/L32),"",G32/L32)</f>
        <v>0</v>
      </c>
      <c r="L32" s="107">
        <v>52</v>
      </c>
      <c r="M32" s="43">
        <f t="shared" si="6"/>
        <v>0</v>
      </c>
      <c r="N32" s="118">
        <f>SUM('5:6'!N32)</f>
        <v>0</v>
      </c>
      <c r="O32" s="118">
        <f>SUM('5:6'!O32)</f>
        <v>0</v>
      </c>
      <c r="P32" s="118">
        <f>SUM('5:6'!P32)</f>
        <v>0</v>
      </c>
      <c r="Q32" s="118">
        <f>SUM('5:6'!Q32)</f>
        <v>0</v>
      </c>
      <c r="R32" s="118">
        <f>SUM('5:6'!R32)</f>
        <v>0</v>
      </c>
      <c r="S32" s="118">
        <f>SUM('5:6'!S32)</f>
        <v>0</v>
      </c>
      <c r="T32" s="118">
        <f>SUM('5:6'!T32)</f>
        <v>0</v>
      </c>
      <c r="U32" s="118">
        <f>SUM('5:6'!U32)</f>
        <v>0</v>
      </c>
      <c r="V32" s="269">
        <f t="shared" si="7"/>
        <v>0</v>
      </c>
      <c r="W32" s="40" t="str">
        <f t="shared" si="8"/>
        <v/>
      </c>
      <c r="X32" s="118">
        <f>SUM('5:6'!X32)</f>
        <v>0</v>
      </c>
      <c r="Y32" s="118">
        <f>SUM('5:6'!Y32)</f>
        <v>0</v>
      </c>
      <c r="Z32" s="118">
        <f>SUM('5:6'!Z32)</f>
        <v>0</v>
      </c>
      <c r="AA32" s="118">
        <f>SUM('5:6'!AA32)</f>
        <v>0</v>
      </c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</row>
    <row r="33" spans="1:106" ht="15.75">
      <c r="A33" s="23">
        <v>200016</v>
      </c>
      <c r="B33" s="68" t="s">
        <v>76</v>
      </c>
      <c r="C33" s="17" t="s">
        <v>77</v>
      </c>
      <c r="D33" s="18">
        <v>5.03</v>
      </c>
      <c r="E33" s="18"/>
      <c r="F33" s="6"/>
      <c r="G33" s="118">
        <f>SUM('5:6'!G33)</f>
        <v>0</v>
      </c>
      <c r="H33" s="132">
        <f t="shared" si="5"/>
        <v>0</v>
      </c>
      <c r="I33" s="118">
        <f>SUM('5:6'!I33)</f>
        <v>0</v>
      </c>
      <c r="J33" s="38" t="str">
        <f t="array" ref="J33">IF(ISERROR(G33/I33),"",G33/I33)</f>
        <v/>
      </c>
      <c r="K33" s="42">
        <f t="array" ref="K33">IF(ISERROR(G33/L33),"",G33/L33)</f>
        <v>0</v>
      </c>
      <c r="L33" s="107">
        <v>52</v>
      </c>
      <c r="M33" s="43">
        <f t="shared" si="6"/>
        <v>0</v>
      </c>
      <c r="N33" s="118">
        <f>SUM('5:6'!N33)</f>
        <v>0</v>
      </c>
      <c r="O33" s="118">
        <f>SUM('5:6'!O33)</f>
        <v>0</v>
      </c>
      <c r="P33" s="118">
        <f>SUM('5:6'!P33)</f>
        <v>0</v>
      </c>
      <c r="Q33" s="118">
        <f>SUM('5:6'!Q33)</f>
        <v>0</v>
      </c>
      <c r="R33" s="118">
        <f>SUM('5:6'!R33)</f>
        <v>0</v>
      </c>
      <c r="S33" s="118">
        <f>SUM('5:6'!S33)</f>
        <v>0</v>
      </c>
      <c r="T33" s="118">
        <f>SUM('5:6'!T33)</f>
        <v>0</v>
      </c>
      <c r="U33" s="118">
        <f>SUM('5:6'!U33)</f>
        <v>0</v>
      </c>
      <c r="V33" s="269">
        <f t="shared" si="7"/>
        <v>0</v>
      </c>
      <c r="W33" s="40" t="str">
        <f t="shared" si="8"/>
        <v/>
      </c>
      <c r="X33" s="118">
        <f>SUM('5:6'!X33)</f>
        <v>0</v>
      </c>
      <c r="Y33" s="118">
        <f>SUM('5:6'!Y33)</f>
        <v>0</v>
      </c>
      <c r="Z33" s="118">
        <f>SUM('5:6'!Z33)</f>
        <v>0</v>
      </c>
      <c r="AA33" s="118">
        <f>SUM('5:6'!AA33)</f>
        <v>0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</row>
    <row r="34" spans="1:106" ht="15.75">
      <c r="A34" s="23">
        <v>201148</v>
      </c>
      <c r="B34" s="278" t="s">
        <v>440</v>
      </c>
      <c r="C34" s="232" t="s">
        <v>441</v>
      </c>
      <c r="D34" s="18"/>
      <c r="E34" s="18"/>
      <c r="F34" s="6"/>
      <c r="G34" s="118">
        <f>SUM('5:6'!G34)</f>
        <v>0</v>
      </c>
      <c r="H34" s="279">
        <f t="shared" si="5"/>
        <v>0</v>
      </c>
      <c r="I34" s="118">
        <f>SUM('5:6'!I34)</f>
        <v>0</v>
      </c>
      <c r="J34" s="38"/>
      <c r="K34" s="42"/>
      <c r="L34" s="107">
        <v>52</v>
      </c>
      <c r="M34" s="43"/>
      <c r="N34" s="118"/>
      <c r="O34" s="118"/>
      <c r="P34" s="118"/>
      <c r="Q34" s="118"/>
      <c r="R34" s="118"/>
      <c r="S34" s="118"/>
      <c r="T34" s="118"/>
      <c r="U34" s="118"/>
      <c r="V34" s="269"/>
      <c r="W34" s="40"/>
      <c r="X34" s="118"/>
      <c r="Y34" s="118"/>
      <c r="Z34" s="118"/>
      <c r="AA34" s="11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</row>
    <row r="35" spans="1:106" ht="15.75">
      <c r="A35" s="23">
        <v>201149</v>
      </c>
      <c r="B35" s="278" t="s">
        <v>440</v>
      </c>
      <c r="C35" s="232" t="s">
        <v>442</v>
      </c>
      <c r="D35" s="18"/>
      <c r="E35" s="18"/>
      <c r="F35" s="6"/>
      <c r="G35" s="118">
        <f>SUM('5:6'!G35)</f>
        <v>0</v>
      </c>
      <c r="H35" s="279">
        <f t="shared" si="5"/>
        <v>0</v>
      </c>
      <c r="I35" s="118">
        <f>SUM('5:6'!I35)</f>
        <v>0</v>
      </c>
      <c r="J35" s="38"/>
      <c r="K35" s="42"/>
      <c r="L35" s="107">
        <v>52</v>
      </c>
      <c r="M35" s="43"/>
      <c r="N35" s="118"/>
      <c r="O35" s="118"/>
      <c r="P35" s="118"/>
      <c r="Q35" s="118"/>
      <c r="R35" s="118"/>
      <c r="S35" s="118"/>
      <c r="T35" s="118"/>
      <c r="U35" s="118"/>
      <c r="V35" s="269"/>
      <c r="W35" s="40"/>
      <c r="X35" s="118"/>
      <c r="Y35" s="118"/>
      <c r="Z35" s="118"/>
      <c r="AA35" s="11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</row>
    <row r="36" spans="1:106" ht="15.75">
      <c r="A36" s="23">
        <v>201150</v>
      </c>
      <c r="B36" s="278" t="s">
        <v>440</v>
      </c>
      <c r="C36" s="232" t="s">
        <v>443</v>
      </c>
      <c r="D36" s="18"/>
      <c r="E36" s="18"/>
      <c r="F36" s="6"/>
      <c r="G36" s="118">
        <f>SUM('5:6'!G36)</f>
        <v>0</v>
      </c>
      <c r="H36" s="279">
        <f t="shared" si="5"/>
        <v>0</v>
      </c>
      <c r="I36" s="118">
        <f>SUM('5:6'!I36)</f>
        <v>0</v>
      </c>
      <c r="J36" s="38"/>
      <c r="K36" s="42"/>
      <c r="L36" s="107">
        <v>52</v>
      </c>
      <c r="M36" s="43"/>
      <c r="N36" s="118"/>
      <c r="O36" s="118"/>
      <c r="P36" s="118"/>
      <c r="Q36" s="118"/>
      <c r="R36" s="118"/>
      <c r="S36" s="118"/>
      <c r="T36" s="118"/>
      <c r="U36" s="118"/>
      <c r="V36" s="269"/>
      <c r="W36" s="40"/>
      <c r="X36" s="118"/>
      <c r="Y36" s="118"/>
      <c r="Z36" s="118"/>
      <c r="AA36" s="11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</row>
    <row r="37" spans="1:106" ht="15.75">
      <c r="A37" s="23">
        <v>200668</v>
      </c>
      <c r="B37" s="360" t="s">
        <v>78</v>
      </c>
      <c r="C37" s="17" t="s">
        <v>53</v>
      </c>
      <c r="D37" s="18">
        <v>5.08</v>
      </c>
      <c r="E37" s="18"/>
      <c r="F37" s="6"/>
      <c r="G37" s="118">
        <f>SUM('5:6'!G37)</f>
        <v>0</v>
      </c>
      <c r="H37" s="279">
        <f t="shared" si="5"/>
        <v>0</v>
      </c>
      <c r="I37" s="118">
        <f>SUM('5:6'!I37)</f>
        <v>0</v>
      </c>
      <c r="J37" s="38" t="str">
        <f t="array" ref="J37">IF(ISERROR(G37/I37),"",G37/I37)</f>
        <v/>
      </c>
      <c r="K37" s="42">
        <f t="array" ref="K37">IF(ISERROR(G37/L37),"",G37/L37)</f>
        <v>0</v>
      </c>
      <c r="L37" s="107">
        <v>21</v>
      </c>
      <c r="M37" s="43">
        <f t="shared" si="6"/>
        <v>0</v>
      </c>
      <c r="N37" s="118">
        <f>SUM('5:6'!N37)</f>
        <v>0</v>
      </c>
      <c r="O37" s="118">
        <f>SUM('5:6'!O37)</f>
        <v>0</v>
      </c>
      <c r="P37" s="118">
        <f>SUM('5:6'!P37)</f>
        <v>0</v>
      </c>
      <c r="Q37" s="118">
        <f>SUM('5:6'!Q37)</f>
        <v>0</v>
      </c>
      <c r="R37" s="118">
        <f>SUM('5:6'!R37)</f>
        <v>0</v>
      </c>
      <c r="S37" s="118">
        <f>SUM('5:6'!S37)</f>
        <v>0</v>
      </c>
      <c r="T37" s="118">
        <f>SUM('5:6'!T37)</f>
        <v>0</v>
      </c>
      <c r="U37" s="118">
        <f>SUM('5:6'!U37)</f>
        <v>0</v>
      </c>
      <c r="V37" s="269">
        <f t="shared" si="7"/>
        <v>0</v>
      </c>
      <c r="W37" s="40" t="str">
        <f t="shared" si="8"/>
        <v/>
      </c>
      <c r="X37" s="118">
        <f>SUM('5:6'!X37)</f>
        <v>0</v>
      </c>
      <c r="Y37" s="118">
        <f>SUM('5:6'!Y37)</f>
        <v>0</v>
      </c>
      <c r="Z37" s="118">
        <f>SUM('5:6'!Z37)</f>
        <v>0</v>
      </c>
      <c r="AA37" s="118">
        <f>SUM('5:6'!AA37)</f>
        <v>0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</row>
    <row r="38" spans="1:106" ht="15.75">
      <c r="A38" s="23">
        <v>200667</v>
      </c>
      <c r="B38" s="360" t="s">
        <v>78</v>
      </c>
      <c r="C38" s="17" t="s">
        <v>74</v>
      </c>
      <c r="D38" s="18">
        <v>5.08</v>
      </c>
      <c r="E38" s="18"/>
      <c r="F38" s="6"/>
      <c r="G38" s="118">
        <f>SUM('5:6'!G38)</f>
        <v>0</v>
      </c>
      <c r="H38" s="132">
        <f t="shared" si="5"/>
        <v>0</v>
      </c>
      <c r="I38" s="118">
        <f>SUM('5:6'!I38)</f>
        <v>0</v>
      </c>
      <c r="J38" s="38" t="str">
        <f t="array" ref="J38">IF(ISERROR(G38/I38),"",G38/I38)</f>
        <v/>
      </c>
      <c r="K38" s="42">
        <f t="array" ref="K38">IF(ISERROR(G38/L38),"",G38/L38)</f>
        <v>0</v>
      </c>
      <c r="L38" s="107">
        <v>21</v>
      </c>
      <c r="M38" s="43">
        <f t="shared" si="6"/>
        <v>0</v>
      </c>
      <c r="N38" s="118">
        <f>SUM('5:6'!N38)</f>
        <v>0</v>
      </c>
      <c r="O38" s="118">
        <f>SUM('5:6'!O38)</f>
        <v>0</v>
      </c>
      <c r="P38" s="118">
        <f>SUM('5:6'!P38)</f>
        <v>0</v>
      </c>
      <c r="Q38" s="118">
        <f>SUM('5:6'!Q38)</f>
        <v>0</v>
      </c>
      <c r="R38" s="118">
        <f>SUM('5:6'!R38)</f>
        <v>0</v>
      </c>
      <c r="S38" s="118">
        <f>SUM('5:6'!S38)</f>
        <v>0</v>
      </c>
      <c r="T38" s="118">
        <f>SUM('5:6'!T38)</f>
        <v>0</v>
      </c>
      <c r="U38" s="118">
        <f>SUM('5:6'!U38)</f>
        <v>0</v>
      </c>
      <c r="V38" s="269">
        <f t="shared" si="7"/>
        <v>0</v>
      </c>
      <c r="W38" s="40" t="str">
        <f t="shared" si="8"/>
        <v/>
      </c>
      <c r="X38" s="118">
        <f>SUM('5:6'!X38)</f>
        <v>0</v>
      </c>
      <c r="Y38" s="118">
        <f>SUM('5:6'!Y38)</f>
        <v>0</v>
      </c>
      <c r="Z38" s="118">
        <f>SUM('5:6'!Z38)</f>
        <v>0</v>
      </c>
      <c r="AA38" s="118">
        <f>SUM('5:6'!AA38)</f>
        <v>0</v>
      </c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</row>
    <row r="39" spans="1:106" ht="15.75">
      <c r="A39" s="23">
        <v>200666</v>
      </c>
      <c r="B39" s="68" t="s">
        <v>78</v>
      </c>
      <c r="C39" s="17" t="s">
        <v>75</v>
      </c>
      <c r="D39" s="18">
        <v>5.08</v>
      </c>
      <c r="E39" s="18"/>
      <c r="F39" s="6"/>
      <c r="G39" s="118">
        <f>SUM('5:6'!G39)</f>
        <v>0</v>
      </c>
      <c r="H39" s="132">
        <f t="shared" si="5"/>
        <v>0</v>
      </c>
      <c r="I39" s="118">
        <f>SUM('5:6'!I39)</f>
        <v>0</v>
      </c>
      <c r="J39" s="38" t="str">
        <f t="array" ref="J39">IF(ISERROR(G39/I39),"",G39/I39)</f>
        <v/>
      </c>
      <c r="K39" s="42">
        <f t="array" ref="K39">IF(ISERROR(G39/L39),"",G39/L39)</f>
        <v>0</v>
      </c>
      <c r="L39" s="107">
        <v>21</v>
      </c>
      <c r="M39" s="43">
        <f t="shared" si="6"/>
        <v>0</v>
      </c>
      <c r="N39" s="118">
        <f>SUM('5:6'!N39)</f>
        <v>0</v>
      </c>
      <c r="O39" s="118">
        <f>SUM('5:6'!O39)</f>
        <v>0</v>
      </c>
      <c r="P39" s="118">
        <f>SUM('5:6'!P39)</f>
        <v>0</v>
      </c>
      <c r="Q39" s="118">
        <f>SUM('5:6'!Q39)</f>
        <v>0</v>
      </c>
      <c r="R39" s="118">
        <f>SUM('5:6'!R39)</f>
        <v>0</v>
      </c>
      <c r="S39" s="118">
        <f>SUM('5:6'!S39)</f>
        <v>0</v>
      </c>
      <c r="T39" s="118">
        <f>SUM('5:6'!T39)</f>
        <v>0</v>
      </c>
      <c r="U39" s="118">
        <f>SUM('5:6'!U39)</f>
        <v>0</v>
      </c>
      <c r="V39" s="269">
        <f t="shared" si="7"/>
        <v>0</v>
      </c>
      <c r="W39" s="40" t="str">
        <f t="shared" si="8"/>
        <v/>
      </c>
      <c r="X39" s="118">
        <f>SUM('5:6'!X39)</f>
        <v>0</v>
      </c>
      <c r="Y39" s="118">
        <f>SUM('5:6'!Y39)</f>
        <v>0</v>
      </c>
      <c r="Z39" s="118">
        <f>SUM('5:6'!Z39)</f>
        <v>0</v>
      </c>
      <c r="AA39" s="118">
        <f>SUM('5:6'!AA39)</f>
        <v>0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</row>
    <row r="40" spans="1:106" ht="15.75">
      <c r="A40" s="23">
        <v>200662</v>
      </c>
      <c r="B40" s="360" t="s">
        <v>78</v>
      </c>
      <c r="C40" s="17" t="s">
        <v>60</v>
      </c>
      <c r="D40" s="18">
        <v>5.08</v>
      </c>
      <c r="E40" s="18"/>
      <c r="F40" s="6"/>
      <c r="G40" s="118">
        <f>SUM('5:6'!G40)</f>
        <v>0</v>
      </c>
      <c r="H40" s="132">
        <f t="shared" si="5"/>
        <v>0</v>
      </c>
      <c r="I40" s="118">
        <f>SUM('5:6'!I40)</f>
        <v>0</v>
      </c>
      <c r="J40" s="38" t="str">
        <f t="array" ref="J40">IF(ISERROR(G40/I40),"",G40/I40)</f>
        <v/>
      </c>
      <c r="K40" s="42">
        <f t="array" ref="K40">IF(ISERROR(G40/L40),"",G40/L40)</f>
        <v>0</v>
      </c>
      <c r="L40" s="107">
        <v>21</v>
      </c>
      <c r="M40" s="43">
        <f t="shared" si="6"/>
        <v>0</v>
      </c>
      <c r="N40" s="118">
        <f>SUM('5:6'!N40)</f>
        <v>0</v>
      </c>
      <c r="O40" s="118">
        <f>SUM('5:6'!O40)</f>
        <v>0</v>
      </c>
      <c r="P40" s="118">
        <f>SUM('5:6'!P40)</f>
        <v>0</v>
      </c>
      <c r="Q40" s="118">
        <f>SUM('5:6'!Q40)</f>
        <v>0</v>
      </c>
      <c r="R40" s="118">
        <f>SUM('5:6'!R40)</f>
        <v>0</v>
      </c>
      <c r="S40" s="118">
        <f>SUM('5:6'!S40)</f>
        <v>0</v>
      </c>
      <c r="T40" s="118">
        <f>SUM('5:6'!T40)</f>
        <v>0</v>
      </c>
      <c r="U40" s="118">
        <f>SUM('5:6'!U40)</f>
        <v>0</v>
      </c>
      <c r="V40" s="269">
        <f t="shared" si="7"/>
        <v>0</v>
      </c>
      <c r="W40" s="40" t="str">
        <f t="shared" si="8"/>
        <v/>
      </c>
      <c r="X40" s="118">
        <f>SUM('5:6'!X40)</f>
        <v>0</v>
      </c>
      <c r="Y40" s="118">
        <f>SUM('5:6'!Y40)</f>
        <v>0</v>
      </c>
      <c r="Z40" s="118">
        <f>SUM('5:6'!Z40)</f>
        <v>0</v>
      </c>
      <c r="AA40" s="118">
        <f>SUM('5:6'!AA40)</f>
        <v>0</v>
      </c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</row>
    <row r="41" spans="1:106" ht="15.75">
      <c r="A41" s="23">
        <v>200661</v>
      </c>
      <c r="B41" s="68" t="s">
        <v>78</v>
      </c>
      <c r="C41" s="17" t="s">
        <v>72</v>
      </c>
      <c r="D41" s="18">
        <v>5.08</v>
      </c>
      <c r="E41" s="18"/>
      <c r="F41" s="6"/>
      <c r="G41" s="118">
        <f>SUM('5:6'!G41)</f>
        <v>0</v>
      </c>
      <c r="H41" s="132">
        <f t="shared" si="5"/>
        <v>0</v>
      </c>
      <c r="I41" s="118">
        <f>SUM('5:6'!I41)</f>
        <v>0</v>
      </c>
      <c r="J41" s="38" t="str">
        <f t="array" ref="J41">IF(ISERROR(G41/I41),"",G41/I41)</f>
        <v/>
      </c>
      <c r="K41" s="42">
        <f t="array" ref="K41">IF(ISERROR(G41/L41),"",G41/L41)</f>
        <v>0</v>
      </c>
      <c r="L41" s="107">
        <v>21</v>
      </c>
      <c r="M41" s="43">
        <f t="shared" si="6"/>
        <v>0</v>
      </c>
      <c r="N41" s="118">
        <f>SUM('5:6'!N41)</f>
        <v>0</v>
      </c>
      <c r="O41" s="118">
        <f>SUM('5:6'!O41)</f>
        <v>0</v>
      </c>
      <c r="P41" s="118">
        <f>SUM('5:6'!P41)</f>
        <v>0</v>
      </c>
      <c r="Q41" s="118">
        <f>SUM('5:6'!Q41)</f>
        <v>0</v>
      </c>
      <c r="R41" s="118">
        <f>SUM('5:6'!R41)</f>
        <v>0</v>
      </c>
      <c r="S41" s="118">
        <f>SUM('5:6'!S41)</f>
        <v>0</v>
      </c>
      <c r="T41" s="118">
        <f>SUM('5:6'!T41)</f>
        <v>0</v>
      </c>
      <c r="U41" s="118">
        <f>SUM('5:6'!U41)</f>
        <v>0</v>
      </c>
      <c r="V41" s="269">
        <f t="shared" si="7"/>
        <v>0</v>
      </c>
      <c r="W41" s="40" t="str">
        <f t="shared" si="8"/>
        <v/>
      </c>
      <c r="X41" s="118">
        <f>SUM('5:6'!X41)</f>
        <v>0</v>
      </c>
      <c r="Y41" s="118">
        <f>SUM('5:6'!Y41)</f>
        <v>0</v>
      </c>
      <c r="Z41" s="118">
        <f>SUM('5:6'!Z41)</f>
        <v>0</v>
      </c>
      <c r="AA41" s="118">
        <f>SUM('5:6'!AA41)</f>
        <v>0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</row>
    <row r="42" spans="1:106" ht="15.75">
      <c r="A42" s="23">
        <v>200663</v>
      </c>
      <c r="B42" s="68" t="s">
        <v>78</v>
      </c>
      <c r="C42" s="17" t="s">
        <v>73</v>
      </c>
      <c r="D42" s="18">
        <v>5.08</v>
      </c>
      <c r="E42" s="18"/>
      <c r="F42" s="6"/>
      <c r="G42" s="118">
        <f>SUM('5:6'!G42)</f>
        <v>0</v>
      </c>
      <c r="H42" s="132">
        <f t="shared" si="5"/>
        <v>0</v>
      </c>
      <c r="I42" s="118">
        <f>SUM('5:6'!I42)</f>
        <v>0</v>
      </c>
      <c r="J42" s="38" t="str">
        <f t="array" ref="J42">IF(ISERROR(G42/I42),"",G42/I42)</f>
        <v/>
      </c>
      <c r="K42" s="42">
        <f t="array" ref="K42">IF(ISERROR(G42/L42),"",G42/L42)</f>
        <v>0</v>
      </c>
      <c r="L42" s="107">
        <v>21</v>
      </c>
      <c r="M42" s="43">
        <f t="shared" si="6"/>
        <v>0</v>
      </c>
      <c r="N42" s="118">
        <f>SUM('5:6'!N42)</f>
        <v>0</v>
      </c>
      <c r="O42" s="118">
        <f>SUM('5:6'!O42)</f>
        <v>0</v>
      </c>
      <c r="P42" s="118">
        <f>SUM('5:6'!P42)</f>
        <v>0</v>
      </c>
      <c r="Q42" s="118">
        <f>SUM('5:6'!Q42)</f>
        <v>0</v>
      </c>
      <c r="R42" s="118">
        <f>SUM('5:6'!R42)</f>
        <v>0</v>
      </c>
      <c r="S42" s="118">
        <f>SUM('5:6'!S42)</f>
        <v>0</v>
      </c>
      <c r="T42" s="118">
        <f>SUM('5:6'!T42)</f>
        <v>0</v>
      </c>
      <c r="U42" s="118">
        <f>SUM('5:6'!U42)</f>
        <v>0</v>
      </c>
      <c r="V42" s="269">
        <f t="shared" si="7"/>
        <v>0</v>
      </c>
      <c r="W42" s="40" t="str">
        <f t="shared" si="8"/>
        <v/>
      </c>
      <c r="X42" s="118">
        <f>SUM('5:6'!X42)</f>
        <v>0</v>
      </c>
      <c r="Y42" s="118">
        <f>SUM('5:6'!Y42)</f>
        <v>0</v>
      </c>
      <c r="Z42" s="118">
        <f>SUM('5:6'!Z42)</f>
        <v>0</v>
      </c>
      <c r="AA42" s="118">
        <f>SUM('5:6'!AA42)</f>
        <v>0</v>
      </c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</row>
    <row r="43" spans="1:106" ht="15.75">
      <c r="A43" s="23">
        <v>200665</v>
      </c>
      <c r="B43" s="68" t="s">
        <v>78</v>
      </c>
      <c r="C43" s="17" t="s">
        <v>61</v>
      </c>
      <c r="D43" s="18">
        <v>5.08</v>
      </c>
      <c r="E43" s="18"/>
      <c r="F43" s="6"/>
      <c r="G43" s="118">
        <f>SUM('5:6'!G43)</f>
        <v>0</v>
      </c>
      <c r="H43" s="132">
        <f t="shared" si="5"/>
        <v>0</v>
      </c>
      <c r="I43" s="118">
        <f>SUM('5:6'!I43)</f>
        <v>0</v>
      </c>
      <c r="J43" s="38" t="str">
        <f t="array" ref="J43">IF(ISERROR(G43/I43),"",G43/I43)</f>
        <v/>
      </c>
      <c r="K43" s="42">
        <f t="array" ref="K43">IF(ISERROR(G43/L43),"",G43/L43)</f>
        <v>0</v>
      </c>
      <c r="L43" s="107">
        <v>21</v>
      </c>
      <c r="M43" s="43">
        <f t="shared" si="6"/>
        <v>0</v>
      </c>
      <c r="N43" s="118">
        <f>SUM('5:6'!N43)</f>
        <v>0</v>
      </c>
      <c r="O43" s="118">
        <f>SUM('5:6'!O43)</f>
        <v>0</v>
      </c>
      <c r="P43" s="118">
        <f>SUM('5:6'!P43)</f>
        <v>0</v>
      </c>
      <c r="Q43" s="118">
        <f>SUM('5:6'!Q43)</f>
        <v>0</v>
      </c>
      <c r="R43" s="118">
        <f>SUM('5:6'!R43)</f>
        <v>0</v>
      </c>
      <c r="S43" s="118">
        <f>SUM('5:6'!S43)</f>
        <v>0</v>
      </c>
      <c r="T43" s="118">
        <f>SUM('5:6'!T43)</f>
        <v>0</v>
      </c>
      <c r="U43" s="118">
        <f>SUM('5:6'!U43)</f>
        <v>0</v>
      </c>
      <c r="V43" s="269">
        <f t="shared" si="7"/>
        <v>0</v>
      </c>
      <c r="W43" s="40" t="str">
        <f t="shared" si="8"/>
        <v/>
      </c>
      <c r="X43" s="118">
        <f>SUM('5:6'!X43)</f>
        <v>0</v>
      </c>
      <c r="Y43" s="118">
        <f>SUM('5:6'!Y43)</f>
        <v>0</v>
      </c>
      <c r="Z43" s="118">
        <f>SUM('5:6'!Z43)</f>
        <v>0</v>
      </c>
      <c r="AA43" s="118">
        <f>SUM('5:6'!AA43)</f>
        <v>0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</row>
    <row r="44" spans="1:106" ht="15.75">
      <c r="A44" s="23">
        <v>200664</v>
      </c>
      <c r="B44" s="68" t="s">
        <v>78</v>
      </c>
      <c r="C44" s="17" t="s">
        <v>77</v>
      </c>
      <c r="D44" s="18">
        <v>5.08</v>
      </c>
      <c r="E44" s="18"/>
      <c r="F44" s="6"/>
      <c r="G44" s="118">
        <f>SUM('5:6'!G44)</f>
        <v>0</v>
      </c>
      <c r="H44" s="132">
        <f t="shared" si="5"/>
        <v>0</v>
      </c>
      <c r="I44" s="118">
        <f>SUM('5:6'!I44)</f>
        <v>0</v>
      </c>
      <c r="J44" s="38" t="str">
        <f t="array" ref="J44">IF(ISERROR(G44/I44),"",G44/I44)</f>
        <v/>
      </c>
      <c r="K44" s="42">
        <f t="array" ref="K44">IF(ISERROR(G44/L44),"",G44/L44)</f>
        <v>0</v>
      </c>
      <c r="L44" s="107">
        <v>21</v>
      </c>
      <c r="M44" s="43">
        <f t="shared" si="6"/>
        <v>0</v>
      </c>
      <c r="N44" s="118">
        <f>SUM('5:6'!N44)</f>
        <v>0</v>
      </c>
      <c r="O44" s="118">
        <f>SUM('5:6'!O44)</f>
        <v>0</v>
      </c>
      <c r="P44" s="118">
        <f>SUM('5:6'!P44)</f>
        <v>0</v>
      </c>
      <c r="Q44" s="118">
        <f>SUM('5:6'!Q44)</f>
        <v>0</v>
      </c>
      <c r="R44" s="118">
        <f>SUM('5:6'!R44)</f>
        <v>0</v>
      </c>
      <c r="S44" s="118">
        <f>SUM('5:6'!S44)</f>
        <v>0</v>
      </c>
      <c r="T44" s="118">
        <f>SUM('5:6'!T44)</f>
        <v>0</v>
      </c>
      <c r="U44" s="118">
        <f>SUM('5:6'!U44)</f>
        <v>0</v>
      </c>
      <c r="V44" s="269">
        <f t="shared" si="7"/>
        <v>0</v>
      </c>
      <c r="W44" s="40" t="str">
        <f t="shared" si="8"/>
        <v/>
      </c>
      <c r="X44" s="118">
        <f>SUM('5:6'!X44)</f>
        <v>0</v>
      </c>
      <c r="Y44" s="118">
        <f>SUM('5:6'!Y44)</f>
        <v>0</v>
      </c>
      <c r="Z44" s="118">
        <f>SUM('5:6'!Z44)</f>
        <v>0</v>
      </c>
      <c r="AA44" s="118">
        <f>SUM('5:6'!AA44)</f>
        <v>0</v>
      </c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</row>
    <row r="45" spans="1:106" ht="15.75">
      <c r="A45" s="23">
        <v>200027</v>
      </c>
      <c r="B45" s="68" t="s">
        <v>79</v>
      </c>
      <c r="C45" s="17" t="s">
        <v>65</v>
      </c>
      <c r="D45" s="18">
        <v>5.03</v>
      </c>
      <c r="E45" s="18"/>
      <c r="F45" s="6"/>
      <c r="G45" s="118">
        <f>SUM('5:6'!G45)</f>
        <v>0</v>
      </c>
      <c r="H45" s="132">
        <f t="shared" si="5"/>
        <v>0</v>
      </c>
      <c r="I45" s="118">
        <f>SUM('5:6'!I45)</f>
        <v>0</v>
      </c>
      <c r="J45" s="38" t="str">
        <f t="array" ref="J45">IF(ISERROR(G45/I45),"",G45/I45)</f>
        <v/>
      </c>
      <c r="K45" s="42">
        <f t="array" ref="K45">IF(ISERROR(G45/L45),"",G45/L45)</f>
        <v>0</v>
      </c>
      <c r="L45" s="107">
        <v>56</v>
      </c>
      <c r="M45" s="43">
        <f t="shared" si="6"/>
        <v>0</v>
      </c>
      <c r="N45" s="118">
        <f>SUM('5:6'!N45)</f>
        <v>0</v>
      </c>
      <c r="O45" s="118">
        <f>SUM('5:6'!O45)</f>
        <v>0</v>
      </c>
      <c r="P45" s="118">
        <f>SUM('5:6'!P45)</f>
        <v>0</v>
      </c>
      <c r="Q45" s="118">
        <f>SUM('5:6'!Q45)</f>
        <v>0</v>
      </c>
      <c r="R45" s="118">
        <f>SUM('5:6'!R45)</f>
        <v>0</v>
      </c>
      <c r="S45" s="118">
        <f>SUM('5:6'!S45)</f>
        <v>0</v>
      </c>
      <c r="T45" s="118">
        <f>SUM('5:6'!T45)</f>
        <v>0</v>
      </c>
      <c r="U45" s="118">
        <f>SUM('5:6'!U45)</f>
        <v>0</v>
      </c>
      <c r="V45" s="269">
        <f t="shared" si="7"/>
        <v>0</v>
      </c>
      <c r="W45" s="40" t="str">
        <f t="shared" si="8"/>
        <v/>
      </c>
      <c r="X45" s="118">
        <f>SUM('5:6'!X45)</f>
        <v>0</v>
      </c>
      <c r="Y45" s="118">
        <f>SUM('5:6'!Y45)</f>
        <v>0</v>
      </c>
      <c r="Z45" s="118">
        <f>SUM('5:6'!Z45)</f>
        <v>0</v>
      </c>
      <c r="AA45" s="118">
        <f>SUM('5:6'!AA45)</f>
        <v>0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</row>
    <row r="46" spans="1:106" ht="15.75">
      <c r="A46" s="23">
        <v>200028</v>
      </c>
      <c r="B46" s="68" t="s">
        <v>79</v>
      </c>
      <c r="C46" s="17" t="s">
        <v>53</v>
      </c>
      <c r="D46" s="18">
        <v>5.03</v>
      </c>
      <c r="E46" s="18"/>
      <c r="F46" s="6"/>
      <c r="G46" s="118">
        <f>SUM('5:6'!G46)</f>
        <v>0</v>
      </c>
      <c r="H46" s="132">
        <f t="shared" si="5"/>
        <v>0</v>
      </c>
      <c r="I46" s="118">
        <f>SUM('5:6'!I46)</f>
        <v>0</v>
      </c>
      <c r="J46" s="38" t="str">
        <f t="array" ref="J46">IF(ISERROR(G46/I46),"",G46/I46)</f>
        <v/>
      </c>
      <c r="K46" s="42">
        <f t="array" ref="K46">IF(ISERROR(G46/L46),"",G46/L46)</f>
        <v>0</v>
      </c>
      <c r="L46" s="107">
        <v>56</v>
      </c>
      <c r="M46" s="43">
        <f t="shared" si="6"/>
        <v>0</v>
      </c>
      <c r="N46" s="118">
        <f>SUM('5:6'!N46)</f>
        <v>0</v>
      </c>
      <c r="O46" s="118">
        <f>SUM('5:6'!O46)</f>
        <v>0</v>
      </c>
      <c r="P46" s="118">
        <f>SUM('5:6'!P46)</f>
        <v>0</v>
      </c>
      <c r="Q46" s="118">
        <f>SUM('5:6'!Q46)</f>
        <v>0</v>
      </c>
      <c r="R46" s="118">
        <f>SUM('5:6'!R46)</f>
        <v>0</v>
      </c>
      <c r="S46" s="118">
        <f>SUM('5:6'!S46)</f>
        <v>0</v>
      </c>
      <c r="T46" s="118">
        <f>SUM('5:6'!T46)</f>
        <v>0</v>
      </c>
      <c r="U46" s="118">
        <f>SUM('5:6'!U46)</f>
        <v>0</v>
      </c>
      <c r="V46" s="269">
        <f t="shared" si="7"/>
        <v>0</v>
      </c>
      <c r="W46" s="40" t="str">
        <f t="shared" si="8"/>
        <v/>
      </c>
      <c r="X46" s="118">
        <f>SUM('5:6'!X46)</f>
        <v>0</v>
      </c>
      <c r="Y46" s="118">
        <f>SUM('5:6'!Y46)</f>
        <v>0</v>
      </c>
      <c r="Z46" s="118">
        <f>SUM('5:6'!Z46)</f>
        <v>0</v>
      </c>
      <c r="AA46" s="118">
        <f>SUM('5:6'!AA46)</f>
        <v>0</v>
      </c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</row>
    <row r="47" spans="1:106" ht="15.75">
      <c r="A47" s="23">
        <v>200029</v>
      </c>
      <c r="B47" s="68" t="s">
        <v>79</v>
      </c>
      <c r="C47" s="17" t="s">
        <v>66</v>
      </c>
      <c r="D47" s="18">
        <v>5.03</v>
      </c>
      <c r="E47" s="18"/>
      <c r="F47" s="6"/>
      <c r="G47" s="118">
        <f>SUM('5:6'!G47)</f>
        <v>0</v>
      </c>
      <c r="H47" s="132">
        <f t="shared" si="5"/>
        <v>0</v>
      </c>
      <c r="I47" s="118">
        <f>SUM('5:6'!I47)</f>
        <v>0</v>
      </c>
      <c r="J47" s="38" t="str">
        <f t="array" ref="J47">IF(ISERROR(G47/I47),"",G47/I47)</f>
        <v/>
      </c>
      <c r="K47" s="42">
        <f t="array" ref="K47">IF(ISERROR(G47/L47),"",G47/L47)</f>
        <v>0</v>
      </c>
      <c r="L47" s="107">
        <v>56</v>
      </c>
      <c r="M47" s="43">
        <f t="shared" si="6"/>
        <v>0</v>
      </c>
      <c r="N47" s="118">
        <f>SUM('5:6'!N47)</f>
        <v>0</v>
      </c>
      <c r="O47" s="118">
        <f>SUM('5:6'!O47)</f>
        <v>0</v>
      </c>
      <c r="P47" s="118">
        <f>SUM('5:6'!P47)</f>
        <v>0</v>
      </c>
      <c r="Q47" s="118">
        <f>SUM('5:6'!Q47)</f>
        <v>0</v>
      </c>
      <c r="R47" s="118">
        <f>SUM('5:6'!R47)</f>
        <v>0</v>
      </c>
      <c r="S47" s="118">
        <f>SUM('5:6'!S47)</f>
        <v>0</v>
      </c>
      <c r="T47" s="118">
        <f>SUM('5:6'!T47)</f>
        <v>0</v>
      </c>
      <c r="U47" s="118">
        <f>SUM('5:6'!U47)</f>
        <v>0</v>
      </c>
      <c r="V47" s="269">
        <f t="shared" si="7"/>
        <v>0</v>
      </c>
      <c r="W47" s="40" t="str">
        <f t="shared" si="8"/>
        <v/>
      </c>
      <c r="X47" s="118">
        <f>SUM('5:6'!X47)</f>
        <v>0</v>
      </c>
      <c r="Y47" s="118">
        <f>SUM('5:6'!Y47)</f>
        <v>0</v>
      </c>
      <c r="Z47" s="118">
        <f>SUM('5:6'!Z47)</f>
        <v>0</v>
      </c>
      <c r="AA47" s="118">
        <f>SUM('5:6'!AA47)</f>
        <v>0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</row>
    <row r="48" spans="1:106" ht="15.75">
      <c r="A48" s="23">
        <v>200704</v>
      </c>
      <c r="B48" s="68" t="s">
        <v>79</v>
      </c>
      <c r="C48" s="17" t="s">
        <v>74</v>
      </c>
      <c r="D48" s="18">
        <v>5.03</v>
      </c>
      <c r="E48" s="18"/>
      <c r="F48" s="6"/>
      <c r="G48" s="118">
        <f>SUM('5:6'!G48)</f>
        <v>0</v>
      </c>
      <c r="H48" s="132">
        <f t="shared" si="5"/>
        <v>0</v>
      </c>
      <c r="I48" s="118">
        <f>SUM('5:6'!I48)</f>
        <v>0</v>
      </c>
      <c r="J48" s="38" t="str">
        <f t="array" ref="J48">IF(ISERROR(G48/I48),"",G48/I48)</f>
        <v/>
      </c>
      <c r="K48" s="42">
        <f t="array" ref="K48">IF(ISERROR(G48/L48),"",G48/L48)</f>
        <v>0</v>
      </c>
      <c r="L48" s="107">
        <v>56</v>
      </c>
      <c r="M48" s="43">
        <f t="shared" si="6"/>
        <v>0</v>
      </c>
      <c r="N48" s="118">
        <f>SUM('5:6'!N48)</f>
        <v>0</v>
      </c>
      <c r="O48" s="118">
        <f>SUM('5:6'!O48)</f>
        <v>0</v>
      </c>
      <c r="P48" s="118">
        <f>SUM('5:6'!P48)</f>
        <v>0</v>
      </c>
      <c r="Q48" s="118">
        <f>SUM('5:6'!Q48)</f>
        <v>0</v>
      </c>
      <c r="R48" s="118">
        <f>SUM('5:6'!R48)</f>
        <v>0</v>
      </c>
      <c r="S48" s="118">
        <f>SUM('5:6'!S48)</f>
        <v>0</v>
      </c>
      <c r="T48" s="118">
        <f>SUM('5:6'!T48)</f>
        <v>0</v>
      </c>
      <c r="U48" s="118">
        <f>SUM('5:6'!U48)</f>
        <v>0</v>
      </c>
      <c r="V48" s="269">
        <f t="shared" si="7"/>
        <v>0</v>
      </c>
      <c r="W48" s="40" t="str">
        <f t="shared" si="8"/>
        <v/>
      </c>
      <c r="X48" s="118">
        <f>SUM('5:6'!X48)</f>
        <v>0</v>
      </c>
      <c r="Y48" s="118">
        <f>SUM('5:6'!Y48)</f>
        <v>0</v>
      </c>
      <c r="Z48" s="118">
        <f>SUM('5:6'!Z48)</f>
        <v>0</v>
      </c>
      <c r="AA48" s="118">
        <f>SUM('5:6'!AA48)</f>
        <v>0</v>
      </c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</row>
    <row r="49" spans="1:106" ht="15.75">
      <c r="A49" s="23">
        <v>201286</v>
      </c>
      <c r="B49" s="68" t="s">
        <v>407</v>
      </c>
      <c r="C49" s="17" t="s">
        <v>408</v>
      </c>
      <c r="D49" s="18">
        <v>5.03</v>
      </c>
      <c r="E49" s="18"/>
      <c r="F49" s="6"/>
      <c r="G49" s="118">
        <f>SUM('5:6'!G49)</f>
        <v>0</v>
      </c>
      <c r="H49" s="264">
        <f t="shared" si="5"/>
        <v>0</v>
      </c>
      <c r="I49" s="118">
        <f>SUM('5:6'!I49)</f>
        <v>0</v>
      </c>
      <c r="J49" s="38"/>
      <c r="K49" s="42">
        <f t="array" ref="K49">IF(ISERROR(G49/L49),"",G49/L49)</f>
        <v>0</v>
      </c>
      <c r="L49" s="107">
        <v>54</v>
      </c>
      <c r="M49" s="43">
        <f t="shared" si="6"/>
        <v>0</v>
      </c>
      <c r="N49" s="118">
        <f>SUM('5:6'!N49)</f>
        <v>0</v>
      </c>
      <c r="O49" s="118">
        <f>SUM('5:6'!O49)</f>
        <v>0</v>
      </c>
      <c r="P49" s="118">
        <f>SUM('5:6'!P49)</f>
        <v>0</v>
      </c>
      <c r="Q49" s="118">
        <f>SUM('5:6'!Q49)</f>
        <v>0</v>
      </c>
      <c r="R49" s="118">
        <f>SUM('5:6'!R49)</f>
        <v>0</v>
      </c>
      <c r="S49" s="118">
        <f>SUM('5:6'!S49)</f>
        <v>0</v>
      </c>
      <c r="T49" s="118">
        <f>SUM('5:6'!T49)</f>
        <v>0</v>
      </c>
      <c r="U49" s="118">
        <f>SUM('5:6'!U49)</f>
        <v>0</v>
      </c>
      <c r="V49" s="269"/>
      <c r="W49" s="40"/>
      <c r="X49" s="118">
        <f>SUM('5:6'!X49)</f>
        <v>0</v>
      </c>
      <c r="Y49" s="118">
        <f>SUM('5:6'!Y49)</f>
        <v>0</v>
      </c>
      <c r="Z49" s="118">
        <f>SUM('5:6'!Z49)</f>
        <v>0</v>
      </c>
      <c r="AA49" s="118">
        <f>SUM('5:6'!AA49)</f>
        <v>0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</row>
    <row r="50" spans="1:106" ht="15.75">
      <c r="A50" s="23">
        <v>201287</v>
      </c>
      <c r="B50" s="68" t="s">
        <v>407</v>
      </c>
      <c r="C50" s="17" t="s">
        <v>409</v>
      </c>
      <c r="D50" s="18">
        <v>5.03</v>
      </c>
      <c r="E50" s="18"/>
      <c r="F50" s="6"/>
      <c r="G50" s="118">
        <f>SUM('5:6'!G50)</f>
        <v>0</v>
      </c>
      <c r="H50" s="264">
        <f t="shared" si="5"/>
        <v>0</v>
      </c>
      <c r="I50" s="118">
        <f>SUM('5:6'!I50)</f>
        <v>0</v>
      </c>
      <c r="J50" s="38"/>
      <c r="K50" s="42">
        <f t="array" ref="K50">IF(ISERROR(G50/L50),"",G50/L50)</f>
        <v>0</v>
      </c>
      <c r="L50" s="107">
        <v>54</v>
      </c>
      <c r="M50" s="43">
        <f t="shared" si="6"/>
        <v>0</v>
      </c>
      <c r="N50" s="118">
        <f>SUM('5:6'!N50)</f>
        <v>0</v>
      </c>
      <c r="O50" s="118">
        <f>SUM('5:6'!O50)</f>
        <v>0</v>
      </c>
      <c r="P50" s="118">
        <f>SUM('5:6'!P50)</f>
        <v>0</v>
      </c>
      <c r="Q50" s="118">
        <f>SUM('5:6'!Q50)</f>
        <v>0</v>
      </c>
      <c r="R50" s="118">
        <f>SUM('5:6'!R50)</f>
        <v>0</v>
      </c>
      <c r="S50" s="118">
        <f>SUM('5:6'!S50)</f>
        <v>0</v>
      </c>
      <c r="T50" s="118">
        <f>SUM('5:6'!T50)</f>
        <v>0</v>
      </c>
      <c r="U50" s="118">
        <f>SUM('5:6'!U50)</f>
        <v>0</v>
      </c>
      <c r="V50" s="269"/>
      <c r="W50" s="40"/>
      <c r="X50" s="118">
        <f>SUM('5:6'!X50)</f>
        <v>0</v>
      </c>
      <c r="Y50" s="118">
        <f>SUM('5:6'!Y50)</f>
        <v>0</v>
      </c>
      <c r="Z50" s="118">
        <f>SUM('5:6'!Z50)</f>
        <v>0</v>
      </c>
      <c r="AA50" s="118">
        <f>SUM('5:6'!AA50)</f>
        <v>0</v>
      </c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</row>
    <row r="51" spans="1:106" ht="15.75">
      <c r="A51" s="23">
        <v>201288</v>
      </c>
      <c r="B51" s="236" t="s">
        <v>410</v>
      </c>
      <c r="C51" s="17" t="s">
        <v>412</v>
      </c>
      <c r="D51" s="18">
        <v>5.03</v>
      </c>
      <c r="E51" s="18"/>
      <c r="F51" s="6"/>
      <c r="G51" s="118">
        <f>SUM('5:6'!G51)</f>
        <v>0</v>
      </c>
      <c r="H51" s="264">
        <f t="shared" si="5"/>
        <v>0</v>
      </c>
      <c r="I51" s="118">
        <f>SUM('5:6'!I51)</f>
        <v>0</v>
      </c>
      <c r="J51" s="38"/>
      <c r="K51" s="42">
        <f t="array" ref="K51">IF(ISERROR(G51/L51),"",G51/L51)</f>
        <v>0</v>
      </c>
      <c r="L51" s="107">
        <v>54</v>
      </c>
      <c r="M51" s="43">
        <f t="shared" si="6"/>
        <v>0</v>
      </c>
      <c r="N51" s="118">
        <f>SUM('5:6'!N51)</f>
        <v>0</v>
      </c>
      <c r="O51" s="118">
        <f>SUM('5:6'!O51)</f>
        <v>0</v>
      </c>
      <c r="P51" s="118">
        <f>SUM('5:6'!P51)</f>
        <v>0</v>
      </c>
      <c r="Q51" s="118">
        <f>SUM('5:6'!Q51)</f>
        <v>0</v>
      </c>
      <c r="R51" s="118">
        <f>SUM('5:6'!R51)</f>
        <v>0</v>
      </c>
      <c r="S51" s="118">
        <f>SUM('5:6'!S51)</f>
        <v>0</v>
      </c>
      <c r="T51" s="118">
        <f>SUM('5:6'!T51)</f>
        <v>0</v>
      </c>
      <c r="U51" s="118">
        <f>SUM('5:6'!U51)</f>
        <v>0</v>
      </c>
      <c r="V51" s="269"/>
      <c r="W51" s="40"/>
      <c r="X51" s="118">
        <f>SUM('5:6'!X51)</f>
        <v>0</v>
      </c>
      <c r="Y51" s="118">
        <f>SUM('5:6'!Y51)</f>
        <v>0</v>
      </c>
      <c r="Z51" s="118">
        <f>SUM('5:6'!Z51)</f>
        <v>0</v>
      </c>
      <c r="AA51" s="118">
        <f>SUM('5:6'!AA51)</f>
        <v>0</v>
      </c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</row>
    <row r="52" spans="1:106" ht="15.75">
      <c r="A52" s="23">
        <v>201289</v>
      </c>
      <c r="B52" s="236" t="s">
        <v>410</v>
      </c>
      <c r="C52" s="17" t="s">
        <v>414</v>
      </c>
      <c r="D52" s="18">
        <v>5.03</v>
      </c>
      <c r="E52" s="18"/>
      <c r="F52" s="6"/>
      <c r="G52" s="118">
        <f>SUM('5:6'!G52)</f>
        <v>0</v>
      </c>
      <c r="H52" s="264">
        <f t="shared" si="5"/>
        <v>0</v>
      </c>
      <c r="I52" s="118">
        <f>SUM('5:6'!I52)</f>
        <v>0</v>
      </c>
      <c r="J52" s="38"/>
      <c r="K52" s="42">
        <f t="array" ref="K52">IF(ISERROR(G52/L52),"",G52/L52)</f>
        <v>0</v>
      </c>
      <c r="L52" s="107">
        <v>54</v>
      </c>
      <c r="M52" s="43">
        <f t="shared" si="6"/>
        <v>0</v>
      </c>
      <c r="N52" s="118">
        <f>SUM('5:6'!N52)</f>
        <v>0</v>
      </c>
      <c r="O52" s="118">
        <f>SUM('5:6'!O52)</f>
        <v>0</v>
      </c>
      <c r="P52" s="118">
        <f>SUM('5:6'!P52)</f>
        <v>0</v>
      </c>
      <c r="Q52" s="118">
        <f>SUM('5:6'!Q52)</f>
        <v>0</v>
      </c>
      <c r="R52" s="118">
        <f>SUM('5:6'!R52)</f>
        <v>0</v>
      </c>
      <c r="S52" s="118">
        <f>SUM('5:6'!S52)</f>
        <v>0</v>
      </c>
      <c r="T52" s="118">
        <f>SUM('5:6'!T52)</f>
        <v>0</v>
      </c>
      <c r="U52" s="118">
        <f>SUM('5:6'!U52)</f>
        <v>0</v>
      </c>
      <c r="V52" s="269"/>
      <c r="W52" s="40"/>
      <c r="X52" s="118">
        <f>SUM('5:6'!X52)</f>
        <v>0</v>
      </c>
      <c r="Y52" s="118">
        <f>SUM('5:6'!Y52)</f>
        <v>0</v>
      </c>
      <c r="Z52" s="118">
        <f>SUM('5:6'!Z52)</f>
        <v>0</v>
      </c>
      <c r="AA52" s="118">
        <f>SUM('5:6'!AA52)</f>
        <v>0</v>
      </c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</row>
    <row r="53" spans="1:106" ht="15.75">
      <c r="A53" s="23">
        <v>201077</v>
      </c>
      <c r="B53" s="236" t="s">
        <v>445</v>
      </c>
      <c r="C53" s="232" t="s">
        <v>384</v>
      </c>
      <c r="D53" s="18"/>
      <c r="E53" s="18"/>
      <c r="F53" s="6"/>
      <c r="G53" s="118">
        <f>SUM('5:6'!G53)</f>
        <v>0</v>
      </c>
      <c r="H53" s="281">
        <f t="shared" si="5"/>
        <v>0</v>
      </c>
      <c r="I53" s="118">
        <f>SUM('5:6'!I53)</f>
        <v>0</v>
      </c>
      <c r="J53" s="38"/>
      <c r="K53" s="42">
        <f t="array" ref="K53">IF(ISERROR(G53/L53),"",G53/L53)</f>
        <v>0</v>
      </c>
      <c r="L53" s="107">
        <v>3</v>
      </c>
      <c r="M53" s="43">
        <f t="shared" si="6"/>
        <v>0</v>
      </c>
      <c r="N53" s="118">
        <f>SUM('5:6'!N53)</f>
        <v>0</v>
      </c>
      <c r="O53" s="118">
        <f>SUM('5:6'!O53)</f>
        <v>0</v>
      </c>
      <c r="P53" s="118">
        <f>SUM('5:6'!P53)</f>
        <v>0</v>
      </c>
      <c r="Q53" s="118">
        <f>SUM('5:6'!Q53)</f>
        <v>0</v>
      </c>
      <c r="R53" s="118">
        <f>SUM('5:6'!R53)</f>
        <v>0</v>
      </c>
      <c r="S53" s="118">
        <f>SUM('5:6'!S53)</f>
        <v>0</v>
      </c>
      <c r="T53" s="118">
        <f>SUM('5:6'!T53)</f>
        <v>0</v>
      </c>
      <c r="U53" s="118">
        <f>SUM('5:6'!U53)</f>
        <v>0</v>
      </c>
      <c r="V53" s="269"/>
      <c r="W53" s="40"/>
      <c r="X53" s="118">
        <f>SUM('5:6'!X53)</f>
        <v>0</v>
      </c>
      <c r="Y53" s="118">
        <f>SUM('5:6'!Y53)</f>
        <v>0</v>
      </c>
      <c r="Z53" s="118">
        <f>SUM('5:6'!Z53)</f>
        <v>0</v>
      </c>
      <c r="AA53" s="118">
        <f>SUM('5:6'!AA53)</f>
        <v>0</v>
      </c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</row>
    <row r="54" spans="1:106" ht="15.75">
      <c r="A54" s="23">
        <v>201078</v>
      </c>
      <c r="B54" s="236" t="s">
        <v>445</v>
      </c>
      <c r="C54" s="232" t="s">
        <v>385</v>
      </c>
      <c r="D54" s="18"/>
      <c r="E54" s="18"/>
      <c r="F54" s="6"/>
      <c r="G54" s="118">
        <f>SUM('5:6'!G54)</f>
        <v>0</v>
      </c>
      <c r="H54" s="281">
        <f t="shared" si="5"/>
        <v>0</v>
      </c>
      <c r="I54" s="118">
        <f>SUM('5:6'!I54)</f>
        <v>0</v>
      </c>
      <c r="J54" s="38"/>
      <c r="K54" s="42">
        <f t="array" ref="K54">IF(ISERROR(G54/L54),"",G54/L54)</f>
        <v>0</v>
      </c>
      <c r="L54" s="107">
        <v>3</v>
      </c>
      <c r="M54" s="43">
        <f t="shared" si="6"/>
        <v>0</v>
      </c>
      <c r="N54" s="118">
        <f>SUM('5:6'!N54)</f>
        <v>0</v>
      </c>
      <c r="O54" s="118">
        <f>SUM('5:6'!O54)</f>
        <v>0</v>
      </c>
      <c r="P54" s="118">
        <f>SUM('5:6'!P54)</f>
        <v>0</v>
      </c>
      <c r="Q54" s="118">
        <f>SUM('5:6'!Q54)</f>
        <v>0</v>
      </c>
      <c r="R54" s="118">
        <f>SUM('5:6'!R54)</f>
        <v>0</v>
      </c>
      <c r="S54" s="118">
        <f>SUM('5:6'!S54)</f>
        <v>0</v>
      </c>
      <c r="T54" s="118">
        <f>SUM('5:6'!T54)</f>
        <v>0</v>
      </c>
      <c r="U54" s="118">
        <f>SUM('5:6'!U54)</f>
        <v>0</v>
      </c>
      <c r="V54" s="269"/>
      <c r="W54" s="40"/>
      <c r="X54" s="118">
        <f>SUM('5:6'!X54)</f>
        <v>0</v>
      </c>
      <c r="Y54" s="118">
        <f>SUM('5:6'!Y54)</f>
        <v>0</v>
      </c>
      <c r="Z54" s="118">
        <f>SUM('5:6'!Z54)</f>
        <v>0</v>
      </c>
      <c r="AA54" s="118">
        <f>SUM('5:6'!AA54)</f>
        <v>0</v>
      </c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</row>
    <row r="55" spans="1:106" ht="15.75">
      <c r="A55" s="23">
        <v>201079</v>
      </c>
      <c r="B55" s="236" t="s">
        <v>445</v>
      </c>
      <c r="C55" s="232" t="s">
        <v>386</v>
      </c>
      <c r="D55" s="18"/>
      <c r="E55" s="18"/>
      <c r="F55" s="6"/>
      <c r="G55" s="118">
        <f>SUM('5:6'!G55)</f>
        <v>0</v>
      </c>
      <c r="H55" s="281">
        <f t="shared" si="5"/>
        <v>0</v>
      </c>
      <c r="I55" s="118">
        <f>SUM('5:6'!I55)</f>
        <v>0</v>
      </c>
      <c r="J55" s="38"/>
      <c r="K55" s="42">
        <f t="array" ref="K55">IF(ISERROR(G55/L55),"",G55/L55)</f>
        <v>0</v>
      </c>
      <c r="L55" s="107">
        <v>3</v>
      </c>
      <c r="M55" s="43">
        <f t="shared" si="6"/>
        <v>0</v>
      </c>
      <c r="N55" s="118">
        <f>SUM('5:6'!N55)</f>
        <v>0</v>
      </c>
      <c r="O55" s="118">
        <f>SUM('5:6'!O55)</f>
        <v>0</v>
      </c>
      <c r="P55" s="118">
        <f>SUM('5:6'!P55)</f>
        <v>0</v>
      </c>
      <c r="Q55" s="118">
        <f>SUM('5:6'!Q55)</f>
        <v>0</v>
      </c>
      <c r="R55" s="118">
        <f>SUM('5:6'!R55)</f>
        <v>0</v>
      </c>
      <c r="S55" s="118">
        <f>SUM('5:6'!S55)</f>
        <v>0</v>
      </c>
      <c r="T55" s="118">
        <f>SUM('5:6'!T55)</f>
        <v>0</v>
      </c>
      <c r="U55" s="118">
        <f>SUM('5:6'!U55)</f>
        <v>0</v>
      </c>
      <c r="V55" s="269"/>
      <c r="W55" s="40"/>
      <c r="X55" s="118">
        <f>SUM('5:6'!X55)</f>
        <v>0</v>
      </c>
      <c r="Y55" s="118">
        <f>SUM('5:6'!Y55)</f>
        <v>0</v>
      </c>
      <c r="Z55" s="118">
        <f>SUM('5:6'!Z55)</f>
        <v>0</v>
      </c>
      <c r="AA55" s="118">
        <f>SUM('5:6'!AA55)</f>
        <v>0</v>
      </c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</row>
    <row r="56" spans="1:106" ht="15.75">
      <c r="A56" s="23">
        <v>201080</v>
      </c>
      <c r="B56" s="236" t="s">
        <v>445</v>
      </c>
      <c r="C56" s="232" t="s">
        <v>387</v>
      </c>
      <c r="D56" s="18"/>
      <c r="E56" s="18"/>
      <c r="F56" s="6"/>
      <c r="G56" s="118">
        <f>SUM('5:6'!G56)</f>
        <v>0</v>
      </c>
      <c r="H56" s="281">
        <f t="shared" si="5"/>
        <v>0</v>
      </c>
      <c r="I56" s="118">
        <f>SUM('5:6'!I56)</f>
        <v>0</v>
      </c>
      <c r="J56" s="38"/>
      <c r="K56" s="42">
        <f t="array" ref="K56">IF(ISERROR(G56/L56),"",G56/L56)</f>
        <v>0</v>
      </c>
      <c r="L56" s="107">
        <v>3</v>
      </c>
      <c r="M56" s="43">
        <f t="shared" si="6"/>
        <v>0</v>
      </c>
      <c r="N56" s="118">
        <f>SUM('5:6'!N56)</f>
        <v>0</v>
      </c>
      <c r="O56" s="118">
        <f>SUM('5:6'!O56)</f>
        <v>0</v>
      </c>
      <c r="P56" s="118">
        <f>SUM('5:6'!P56)</f>
        <v>0</v>
      </c>
      <c r="Q56" s="118">
        <f>SUM('5:6'!Q56)</f>
        <v>0</v>
      </c>
      <c r="R56" s="118">
        <f>SUM('5:6'!R56)</f>
        <v>0</v>
      </c>
      <c r="S56" s="118">
        <f>SUM('5:6'!S56)</f>
        <v>0</v>
      </c>
      <c r="T56" s="118">
        <f>SUM('5:6'!T56)</f>
        <v>0</v>
      </c>
      <c r="U56" s="118">
        <f>SUM('5:6'!U56)</f>
        <v>0</v>
      </c>
      <c r="V56" s="269"/>
      <c r="W56" s="40"/>
      <c r="X56" s="118">
        <f>SUM('5:6'!X56)</f>
        <v>0</v>
      </c>
      <c r="Y56" s="118">
        <f>SUM('5:6'!Y56)</f>
        <v>0</v>
      </c>
      <c r="Z56" s="118">
        <f>SUM('5:6'!Z56)</f>
        <v>0</v>
      </c>
      <c r="AA56" s="118">
        <f>SUM('5:6'!AA56)</f>
        <v>0</v>
      </c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</row>
    <row r="57" spans="1:106" ht="15.75">
      <c r="A57" s="20">
        <v>200534</v>
      </c>
      <c r="B57" s="69" t="s">
        <v>80</v>
      </c>
      <c r="C57" s="17" t="s">
        <v>61</v>
      </c>
      <c r="D57" s="18">
        <v>5.03</v>
      </c>
      <c r="E57" s="18"/>
      <c r="F57" s="6"/>
      <c r="G57" s="118">
        <f>SUM('5:6'!G57)</f>
        <v>0</v>
      </c>
      <c r="H57" s="281">
        <f t="shared" si="5"/>
        <v>0</v>
      </c>
      <c r="I57" s="118">
        <f>SUM('5:6'!I57)</f>
        <v>0</v>
      </c>
      <c r="J57" s="38" t="str">
        <f t="array" ref="J57">IF(ISERROR(G57/I57),"",G57/I57)</f>
        <v/>
      </c>
      <c r="K57" s="42">
        <f t="array" ref="K57">IF(ISERROR(G57/L57),"",G57/L57)</f>
        <v>0</v>
      </c>
      <c r="L57" s="107">
        <v>40</v>
      </c>
      <c r="M57" s="43">
        <f t="shared" si="6"/>
        <v>0</v>
      </c>
      <c r="N57" s="118">
        <f>SUM('5:6'!N57)</f>
        <v>0</v>
      </c>
      <c r="O57" s="118">
        <f>SUM('5:6'!O57)</f>
        <v>0</v>
      </c>
      <c r="P57" s="118">
        <f>SUM('5:6'!P57)</f>
        <v>0</v>
      </c>
      <c r="Q57" s="118">
        <f>SUM('5:6'!Q57)</f>
        <v>0</v>
      </c>
      <c r="R57" s="118">
        <f>SUM('5:6'!R57)</f>
        <v>0</v>
      </c>
      <c r="S57" s="118">
        <f>SUM('5:6'!S57)</f>
        <v>0</v>
      </c>
      <c r="T57" s="118">
        <f>SUM('5:6'!T57)</f>
        <v>0</v>
      </c>
      <c r="U57" s="118">
        <f>SUM('5:6'!U57)</f>
        <v>0</v>
      </c>
      <c r="V57" s="269">
        <f t="shared" si="7"/>
        <v>0</v>
      </c>
      <c r="W57" s="40" t="str">
        <f t="shared" si="8"/>
        <v/>
      </c>
      <c r="X57" s="118">
        <f>SUM('5:6'!X57)</f>
        <v>0</v>
      </c>
      <c r="Y57" s="118">
        <f>SUM('5:6'!Y57)</f>
        <v>0</v>
      </c>
      <c r="Z57" s="118">
        <f>SUM('5:6'!Z57)</f>
        <v>0</v>
      </c>
      <c r="AA57" s="118">
        <f>SUM('5:6'!AA57)</f>
        <v>0</v>
      </c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</row>
    <row r="58" spans="1:106" ht="15.75">
      <c r="A58" s="20">
        <v>200535</v>
      </c>
      <c r="B58" s="69" t="s">
        <v>80</v>
      </c>
      <c r="C58" s="17" t="s">
        <v>60</v>
      </c>
      <c r="D58" s="18">
        <v>5.03</v>
      </c>
      <c r="E58" s="18"/>
      <c r="F58" s="6"/>
      <c r="G58" s="118">
        <f>SUM('5:6'!G58)</f>
        <v>0</v>
      </c>
      <c r="H58" s="281">
        <f t="shared" si="5"/>
        <v>0</v>
      </c>
      <c r="I58" s="118">
        <f>SUM('5:6'!I58)</f>
        <v>0</v>
      </c>
      <c r="J58" s="38" t="str">
        <f t="array" ref="J58">IF(ISERROR(G58/I58),"",G58/I58)</f>
        <v/>
      </c>
      <c r="K58" s="42">
        <f t="array" ref="K58">IF(ISERROR(G58/L58),"",G58/L58)</f>
        <v>0</v>
      </c>
      <c r="L58" s="107">
        <v>40</v>
      </c>
      <c r="M58" s="43">
        <f t="shared" si="6"/>
        <v>0</v>
      </c>
      <c r="N58" s="118">
        <f>SUM('5:6'!N58)</f>
        <v>0</v>
      </c>
      <c r="O58" s="118">
        <f>SUM('5:6'!O58)</f>
        <v>0</v>
      </c>
      <c r="P58" s="118">
        <f>SUM('5:6'!P58)</f>
        <v>0</v>
      </c>
      <c r="Q58" s="118">
        <f>SUM('5:6'!Q58)</f>
        <v>0</v>
      </c>
      <c r="R58" s="118">
        <f>SUM('5:6'!R58)</f>
        <v>0</v>
      </c>
      <c r="S58" s="118">
        <f>SUM('5:6'!S58)</f>
        <v>0</v>
      </c>
      <c r="T58" s="118">
        <f>SUM('5:6'!T58)</f>
        <v>0</v>
      </c>
      <c r="U58" s="118">
        <f>SUM('5:6'!U58)</f>
        <v>0</v>
      </c>
      <c r="V58" s="269">
        <f t="shared" si="7"/>
        <v>0</v>
      </c>
      <c r="W58" s="40" t="str">
        <f t="shared" si="8"/>
        <v/>
      </c>
      <c r="X58" s="118">
        <f>SUM('5:6'!X58)</f>
        <v>0</v>
      </c>
      <c r="Y58" s="118">
        <f>SUM('5:6'!Y58)</f>
        <v>0</v>
      </c>
      <c r="Z58" s="118">
        <f>SUM('5:6'!Z58)</f>
        <v>0</v>
      </c>
      <c r="AA58" s="118">
        <f>SUM('5:6'!AA58)</f>
        <v>0</v>
      </c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</row>
    <row r="59" spans="1:106" ht="15.75">
      <c r="A59" s="20">
        <v>200536</v>
      </c>
      <c r="B59" s="69" t="s">
        <v>80</v>
      </c>
      <c r="C59" s="17" t="s">
        <v>65</v>
      </c>
      <c r="D59" s="18">
        <v>5.03</v>
      </c>
      <c r="E59" s="18"/>
      <c r="F59" s="6"/>
      <c r="G59" s="118">
        <f>SUM('5:6'!G59)</f>
        <v>0</v>
      </c>
      <c r="H59" s="132">
        <f t="shared" si="5"/>
        <v>0</v>
      </c>
      <c r="I59" s="118">
        <f>SUM('5:6'!I59)</f>
        <v>0</v>
      </c>
      <c r="J59" s="38" t="str">
        <f t="array" ref="J59">IF(ISERROR(G59/I59),"",G59/I59)</f>
        <v/>
      </c>
      <c r="K59" s="42">
        <f t="array" ref="K59">IF(ISERROR(G59/L59),"",G59/L59)</f>
        <v>0</v>
      </c>
      <c r="L59" s="107">
        <v>40</v>
      </c>
      <c r="M59" s="43">
        <f t="shared" si="6"/>
        <v>0</v>
      </c>
      <c r="N59" s="118">
        <f>SUM('5:6'!N59)</f>
        <v>0</v>
      </c>
      <c r="O59" s="118">
        <f>SUM('5:6'!O59)</f>
        <v>0</v>
      </c>
      <c r="P59" s="118">
        <f>SUM('5:6'!P59)</f>
        <v>0</v>
      </c>
      <c r="Q59" s="118">
        <f>SUM('5:6'!Q59)</f>
        <v>0</v>
      </c>
      <c r="R59" s="118">
        <f>SUM('5:6'!R59)</f>
        <v>0</v>
      </c>
      <c r="S59" s="118">
        <f>SUM('5:6'!S59)</f>
        <v>0</v>
      </c>
      <c r="T59" s="118">
        <f>SUM('5:6'!T59)</f>
        <v>0</v>
      </c>
      <c r="U59" s="118">
        <f>SUM('5:6'!U59)</f>
        <v>0</v>
      </c>
      <c r="V59" s="269">
        <f t="shared" si="7"/>
        <v>0</v>
      </c>
      <c r="W59" s="40" t="str">
        <f t="shared" si="8"/>
        <v/>
      </c>
      <c r="X59" s="118">
        <f>SUM('5:6'!X59)</f>
        <v>0</v>
      </c>
      <c r="Y59" s="118">
        <f>SUM('5:6'!Y59)</f>
        <v>0</v>
      </c>
      <c r="Z59" s="118">
        <f>SUM('5:6'!Z59)</f>
        <v>0</v>
      </c>
      <c r="AA59" s="118">
        <f>SUM('5:6'!AA59)</f>
        <v>0</v>
      </c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</row>
    <row r="60" spans="1:106" ht="15.75">
      <c r="A60" s="20">
        <v>200437</v>
      </c>
      <c r="B60" s="69" t="s">
        <v>81</v>
      </c>
      <c r="C60" s="17" t="s">
        <v>82</v>
      </c>
      <c r="D60" s="18">
        <v>5.03</v>
      </c>
      <c r="E60" s="18"/>
      <c r="F60" s="6"/>
      <c r="G60" s="118">
        <f>SUM('5:6'!G60)</f>
        <v>0</v>
      </c>
      <c r="H60" s="132">
        <f t="shared" si="5"/>
        <v>0</v>
      </c>
      <c r="I60" s="118">
        <f>SUM('5:6'!I60)</f>
        <v>0</v>
      </c>
      <c r="J60" s="38" t="str">
        <f t="array" ref="J60">IF(ISERROR(G60/I60),"",G60/I60)</f>
        <v/>
      </c>
      <c r="K60" s="42">
        <f t="array" ref="K60">IF(ISERROR(G60/L60),"",G60/L60)</f>
        <v>0</v>
      </c>
      <c r="L60" s="107">
        <v>50</v>
      </c>
      <c r="M60" s="43">
        <f t="shared" si="6"/>
        <v>0</v>
      </c>
      <c r="N60" s="118">
        <f>SUM('5:6'!N60)</f>
        <v>0</v>
      </c>
      <c r="O60" s="118">
        <f>SUM('5:6'!O60)</f>
        <v>0</v>
      </c>
      <c r="P60" s="118">
        <f>SUM('5:6'!P60)</f>
        <v>0</v>
      </c>
      <c r="Q60" s="118">
        <f>SUM('5:6'!Q60)</f>
        <v>0</v>
      </c>
      <c r="R60" s="118">
        <f>SUM('5:6'!R60)</f>
        <v>0</v>
      </c>
      <c r="S60" s="118">
        <f>SUM('5:6'!S60)</f>
        <v>0</v>
      </c>
      <c r="T60" s="118">
        <f>SUM('5:6'!T60)</f>
        <v>0</v>
      </c>
      <c r="U60" s="118">
        <f>SUM('5:6'!U60)</f>
        <v>0</v>
      </c>
      <c r="V60" s="269">
        <f t="shared" si="7"/>
        <v>0</v>
      </c>
      <c r="W60" s="40" t="str">
        <f t="shared" si="8"/>
        <v/>
      </c>
      <c r="X60" s="118">
        <f>SUM('5:6'!X60)</f>
        <v>0</v>
      </c>
      <c r="Y60" s="118">
        <f>SUM('5:6'!Y60)</f>
        <v>0</v>
      </c>
      <c r="Z60" s="118">
        <f>SUM('5:6'!Z60)</f>
        <v>0</v>
      </c>
      <c r="AA60" s="118">
        <f>SUM('5:6'!AA60)</f>
        <v>0</v>
      </c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</row>
    <row r="61" spans="1:106" ht="15.75">
      <c r="A61" s="20">
        <v>200438</v>
      </c>
      <c r="B61" s="69" t="s">
        <v>81</v>
      </c>
      <c r="C61" s="17" t="s">
        <v>60</v>
      </c>
      <c r="D61" s="18">
        <v>5.03</v>
      </c>
      <c r="E61" s="18"/>
      <c r="F61" s="6"/>
      <c r="G61" s="118">
        <f>SUM('5:6'!G61)</f>
        <v>0</v>
      </c>
      <c r="H61" s="132">
        <f t="shared" si="5"/>
        <v>0</v>
      </c>
      <c r="I61" s="118">
        <f>SUM('5:6'!I61)</f>
        <v>0</v>
      </c>
      <c r="J61" s="38" t="str">
        <f t="array" ref="J61">IF(ISERROR(G61/I61),"",G61/I61)</f>
        <v/>
      </c>
      <c r="K61" s="42">
        <f t="array" ref="K61">IF(ISERROR(G61/L61),"",G61/L61)</f>
        <v>0</v>
      </c>
      <c r="L61" s="107">
        <v>50</v>
      </c>
      <c r="M61" s="43">
        <f t="shared" si="6"/>
        <v>0</v>
      </c>
      <c r="N61" s="118">
        <f>SUM('5:6'!N61)</f>
        <v>0</v>
      </c>
      <c r="O61" s="118">
        <f>SUM('5:6'!O61)</f>
        <v>0</v>
      </c>
      <c r="P61" s="118">
        <f>SUM('5:6'!P61)</f>
        <v>0</v>
      </c>
      <c r="Q61" s="118">
        <f>SUM('5:6'!Q61)</f>
        <v>0</v>
      </c>
      <c r="R61" s="118">
        <f>SUM('5:6'!R61)</f>
        <v>0</v>
      </c>
      <c r="S61" s="118">
        <f>SUM('5:6'!S61)</f>
        <v>0</v>
      </c>
      <c r="T61" s="118">
        <f>SUM('5:6'!T61)</f>
        <v>0</v>
      </c>
      <c r="U61" s="118">
        <f>SUM('5:6'!U61)</f>
        <v>0</v>
      </c>
      <c r="V61" s="269">
        <f t="shared" si="7"/>
        <v>0</v>
      </c>
      <c r="W61" s="40" t="str">
        <f t="shared" si="8"/>
        <v/>
      </c>
      <c r="X61" s="118">
        <f>SUM('5:6'!X61)</f>
        <v>0</v>
      </c>
      <c r="Y61" s="118">
        <f>SUM('5:6'!Y61)</f>
        <v>0</v>
      </c>
      <c r="Z61" s="118">
        <f>SUM('5:6'!Z61)</f>
        <v>0</v>
      </c>
      <c r="AA61" s="118">
        <f>SUM('5:6'!AA61)</f>
        <v>0</v>
      </c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</row>
    <row r="62" spans="1:106" ht="15.75">
      <c r="A62" s="20">
        <v>200439</v>
      </c>
      <c r="B62" s="69" t="s">
        <v>81</v>
      </c>
      <c r="C62" s="17" t="s">
        <v>61</v>
      </c>
      <c r="D62" s="18">
        <v>5.03</v>
      </c>
      <c r="E62" s="18"/>
      <c r="F62" s="6"/>
      <c r="G62" s="118">
        <f>SUM('5:6'!G62)</f>
        <v>0</v>
      </c>
      <c r="H62" s="132">
        <f t="shared" si="5"/>
        <v>0</v>
      </c>
      <c r="I62" s="118">
        <f>SUM('5:6'!I62)</f>
        <v>0</v>
      </c>
      <c r="J62" s="38" t="str">
        <f t="array" ref="J62">IF(ISERROR(G62/I62),"",G62/I62)</f>
        <v/>
      </c>
      <c r="K62" s="42">
        <f t="array" ref="K62">IF(ISERROR(G62/L62),"",G62/L62)</f>
        <v>0</v>
      </c>
      <c r="L62" s="107">
        <v>50</v>
      </c>
      <c r="M62" s="43">
        <f t="shared" si="6"/>
        <v>0</v>
      </c>
      <c r="N62" s="118">
        <f>SUM('5:6'!N62)</f>
        <v>0</v>
      </c>
      <c r="O62" s="118">
        <f>SUM('5:6'!O62)</f>
        <v>0</v>
      </c>
      <c r="P62" s="118">
        <f>SUM('5:6'!P62)</f>
        <v>0</v>
      </c>
      <c r="Q62" s="118">
        <f>SUM('5:6'!Q62)</f>
        <v>0</v>
      </c>
      <c r="R62" s="118">
        <f>SUM('5:6'!R62)</f>
        <v>0</v>
      </c>
      <c r="S62" s="118">
        <f>SUM('5:6'!S62)</f>
        <v>0</v>
      </c>
      <c r="T62" s="118">
        <f>SUM('5:6'!T62)</f>
        <v>0</v>
      </c>
      <c r="U62" s="118">
        <f>SUM('5:6'!U62)</f>
        <v>0</v>
      </c>
      <c r="V62" s="269">
        <f t="shared" si="7"/>
        <v>0</v>
      </c>
      <c r="W62" s="40" t="str">
        <f t="shared" si="8"/>
        <v/>
      </c>
      <c r="X62" s="118">
        <f>SUM('5:6'!X62)</f>
        <v>0</v>
      </c>
      <c r="Y62" s="118">
        <f>SUM('5:6'!Y62)</f>
        <v>0</v>
      </c>
      <c r="Z62" s="118">
        <f>SUM('5:6'!Z62)</f>
        <v>0</v>
      </c>
      <c r="AA62" s="118">
        <f>SUM('5:6'!AA62)</f>
        <v>0</v>
      </c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</row>
    <row r="63" spans="1:106" ht="15.75">
      <c r="A63" s="20">
        <v>200440</v>
      </c>
      <c r="B63" s="69" t="s">
        <v>81</v>
      </c>
      <c r="C63" s="17" t="s">
        <v>65</v>
      </c>
      <c r="D63" s="18">
        <v>5.03</v>
      </c>
      <c r="E63" s="18"/>
      <c r="F63" s="6"/>
      <c r="G63" s="118">
        <f>SUM('5:6'!G63)</f>
        <v>0</v>
      </c>
      <c r="H63" s="132">
        <f t="shared" si="5"/>
        <v>0</v>
      </c>
      <c r="I63" s="118">
        <f>SUM('5:6'!I63)</f>
        <v>0</v>
      </c>
      <c r="J63" s="38" t="str">
        <f t="array" ref="J63">IF(ISERROR(G63/I63),"",G63/I63)</f>
        <v/>
      </c>
      <c r="K63" s="42">
        <f t="array" ref="K63">IF(ISERROR(G63/L63),"",G63/L63)</f>
        <v>0</v>
      </c>
      <c r="L63" s="107">
        <v>50</v>
      </c>
      <c r="M63" s="43">
        <f t="shared" si="6"/>
        <v>0</v>
      </c>
      <c r="N63" s="118">
        <f>SUM('5:6'!N63)</f>
        <v>0</v>
      </c>
      <c r="O63" s="118">
        <f>SUM('5:6'!O63)</f>
        <v>0</v>
      </c>
      <c r="P63" s="118">
        <f>SUM('5:6'!P63)</f>
        <v>0</v>
      </c>
      <c r="Q63" s="118">
        <f>SUM('5:6'!Q63)</f>
        <v>0</v>
      </c>
      <c r="R63" s="118">
        <f>SUM('5:6'!R63)</f>
        <v>0</v>
      </c>
      <c r="S63" s="118">
        <f>SUM('5:6'!S63)</f>
        <v>0</v>
      </c>
      <c r="T63" s="118">
        <f>SUM('5:6'!T63)</f>
        <v>0</v>
      </c>
      <c r="U63" s="118">
        <f>SUM('5:6'!U63)</f>
        <v>0</v>
      </c>
      <c r="V63" s="269">
        <f t="shared" si="7"/>
        <v>0</v>
      </c>
      <c r="W63" s="40" t="str">
        <f t="shared" si="8"/>
        <v/>
      </c>
      <c r="X63" s="118">
        <f>SUM('5:6'!X63)</f>
        <v>0</v>
      </c>
      <c r="Y63" s="118">
        <f>SUM('5:6'!Y63)</f>
        <v>0</v>
      </c>
      <c r="Z63" s="118">
        <f>SUM('5:6'!Z63)</f>
        <v>0</v>
      </c>
      <c r="AA63" s="118">
        <f>SUM('5:6'!AA63)</f>
        <v>0</v>
      </c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</row>
    <row r="64" spans="1:106" ht="15.75">
      <c r="A64" s="20">
        <v>200051</v>
      </c>
      <c r="B64" s="69" t="s">
        <v>83</v>
      </c>
      <c r="C64" s="17" t="s">
        <v>73</v>
      </c>
      <c r="D64" s="18">
        <v>5.03</v>
      </c>
      <c r="E64" s="18"/>
      <c r="F64" s="6"/>
      <c r="G64" s="118">
        <f>SUM('5:6'!G64)</f>
        <v>0</v>
      </c>
      <c r="H64" s="132">
        <f t="shared" si="5"/>
        <v>0</v>
      </c>
      <c r="I64" s="118">
        <f>SUM('5:6'!I64)</f>
        <v>0</v>
      </c>
      <c r="J64" s="38" t="str">
        <f t="array" ref="J64">IF(ISERROR(G64/I64),"",G64/I64)</f>
        <v/>
      </c>
      <c r="K64" s="42">
        <f t="array" ref="K64">IF(ISERROR(G64/L64),"",G64/L64)</f>
        <v>0</v>
      </c>
      <c r="L64" s="107">
        <v>50</v>
      </c>
      <c r="M64" s="43">
        <f t="shared" si="6"/>
        <v>0</v>
      </c>
      <c r="N64" s="118">
        <f>SUM('5:6'!N64)</f>
        <v>0</v>
      </c>
      <c r="O64" s="118">
        <f>SUM('5:6'!O64)</f>
        <v>0</v>
      </c>
      <c r="P64" s="118">
        <f>SUM('5:6'!P64)</f>
        <v>0</v>
      </c>
      <c r="Q64" s="118">
        <f>SUM('5:6'!Q64)</f>
        <v>0</v>
      </c>
      <c r="R64" s="118">
        <f>SUM('5:6'!R64)</f>
        <v>0</v>
      </c>
      <c r="S64" s="118">
        <f>SUM('5:6'!S64)</f>
        <v>0</v>
      </c>
      <c r="T64" s="118">
        <f>SUM('5:6'!T64)</f>
        <v>0</v>
      </c>
      <c r="U64" s="118">
        <f>SUM('5:6'!U64)</f>
        <v>0</v>
      </c>
      <c r="V64" s="269">
        <f t="shared" si="7"/>
        <v>0</v>
      </c>
      <c r="W64" s="40" t="str">
        <f t="shared" si="8"/>
        <v/>
      </c>
      <c r="X64" s="118">
        <f>SUM('5:6'!X64)</f>
        <v>0</v>
      </c>
      <c r="Y64" s="118">
        <f>SUM('5:6'!Y64)</f>
        <v>0</v>
      </c>
      <c r="Z64" s="118">
        <f>SUM('5:6'!Z64)</f>
        <v>0</v>
      </c>
      <c r="AA64" s="118">
        <f>SUM('5:6'!AA64)</f>
        <v>0</v>
      </c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</row>
    <row r="65" spans="1:106" ht="15.75">
      <c r="A65" s="20">
        <v>200052</v>
      </c>
      <c r="B65" s="69" t="s">
        <v>83</v>
      </c>
      <c r="C65" s="17" t="s">
        <v>61</v>
      </c>
      <c r="D65" s="18">
        <v>5.03</v>
      </c>
      <c r="E65" s="18"/>
      <c r="F65" s="6"/>
      <c r="G65" s="118">
        <f>SUM('5:6'!G65)</f>
        <v>0</v>
      </c>
      <c r="H65" s="132">
        <f t="shared" si="5"/>
        <v>0</v>
      </c>
      <c r="I65" s="118">
        <f>SUM('5:6'!I65)</f>
        <v>0</v>
      </c>
      <c r="J65" s="38" t="str">
        <f t="array" ref="J65">IF(ISERROR(G65/I65),"",G65/I65)</f>
        <v/>
      </c>
      <c r="K65" s="42">
        <f t="array" ref="K65">IF(ISERROR(G65/L65),"",G65/L65)</f>
        <v>0</v>
      </c>
      <c r="L65" s="107">
        <v>50</v>
      </c>
      <c r="M65" s="43">
        <f t="shared" si="6"/>
        <v>0</v>
      </c>
      <c r="N65" s="118">
        <f>SUM('5:6'!N65)</f>
        <v>0</v>
      </c>
      <c r="O65" s="118">
        <f>SUM('5:6'!O65)</f>
        <v>0</v>
      </c>
      <c r="P65" s="118">
        <f>SUM('5:6'!P65)</f>
        <v>0</v>
      </c>
      <c r="Q65" s="118">
        <f>SUM('5:6'!Q65)</f>
        <v>0</v>
      </c>
      <c r="R65" s="118">
        <f>SUM('5:6'!R65)</f>
        <v>0</v>
      </c>
      <c r="S65" s="118">
        <f>SUM('5:6'!S65)</f>
        <v>0</v>
      </c>
      <c r="T65" s="118">
        <f>SUM('5:6'!T65)</f>
        <v>0</v>
      </c>
      <c r="U65" s="118">
        <f>SUM('5:6'!U65)</f>
        <v>0</v>
      </c>
      <c r="V65" s="269">
        <f t="shared" si="7"/>
        <v>0</v>
      </c>
      <c r="W65" s="40" t="str">
        <f t="shared" si="8"/>
        <v/>
      </c>
      <c r="X65" s="118">
        <f>SUM('5:6'!X65)</f>
        <v>0</v>
      </c>
      <c r="Y65" s="118">
        <f>SUM('5:6'!Y65)</f>
        <v>0</v>
      </c>
      <c r="Z65" s="118">
        <f>SUM('5:6'!Z65)</f>
        <v>0</v>
      </c>
      <c r="AA65" s="118">
        <f>SUM('5:6'!AA65)</f>
        <v>0</v>
      </c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</row>
    <row r="66" spans="1:106" ht="15.75">
      <c r="A66" s="20">
        <v>200054</v>
      </c>
      <c r="B66" s="69" t="s">
        <v>83</v>
      </c>
      <c r="C66" s="17" t="s">
        <v>77</v>
      </c>
      <c r="D66" s="18">
        <v>5.03</v>
      </c>
      <c r="E66" s="18"/>
      <c r="F66" s="6"/>
      <c r="G66" s="118">
        <f>SUM('5:6'!G66)</f>
        <v>0</v>
      </c>
      <c r="H66" s="132">
        <f t="shared" si="5"/>
        <v>0</v>
      </c>
      <c r="I66" s="118">
        <f>SUM('5:6'!I66)</f>
        <v>0</v>
      </c>
      <c r="J66" s="38" t="str">
        <f t="array" ref="J66">IF(ISERROR(G66/I66),"",G66/I66)</f>
        <v/>
      </c>
      <c r="K66" s="42">
        <f t="array" ref="K66">IF(ISERROR(G66/L66),"",G66/L66)</f>
        <v>0</v>
      </c>
      <c r="L66" s="107">
        <v>50</v>
      </c>
      <c r="M66" s="43">
        <f t="shared" si="6"/>
        <v>0</v>
      </c>
      <c r="N66" s="118">
        <f>SUM('5:6'!N66)</f>
        <v>0</v>
      </c>
      <c r="O66" s="118">
        <f>SUM('5:6'!O66)</f>
        <v>0</v>
      </c>
      <c r="P66" s="118">
        <f>SUM('5:6'!P66)</f>
        <v>0</v>
      </c>
      <c r="Q66" s="118">
        <f>SUM('5:6'!Q66)</f>
        <v>0</v>
      </c>
      <c r="R66" s="118">
        <f>SUM('5:6'!R66)</f>
        <v>0</v>
      </c>
      <c r="S66" s="118">
        <f>SUM('5:6'!S66)</f>
        <v>0</v>
      </c>
      <c r="T66" s="118">
        <f>SUM('5:6'!T66)</f>
        <v>0</v>
      </c>
      <c r="U66" s="118">
        <f>SUM('5:6'!U66)</f>
        <v>0</v>
      </c>
      <c r="V66" s="269">
        <f t="shared" si="7"/>
        <v>0</v>
      </c>
      <c r="W66" s="40" t="str">
        <f t="shared" si="8"/>
        <v/>
      </c>
      <c r="X66" s="118">
        <f>SUM('5:6'!X66)</f>
        <v>0</v>
      </c>
      <c r="Y66" s="118">
        <f>SUM('5:6'!Y66)</f>
        <v>0</v>
      </c>
      <c r="Z66" s="118">
        <f>SUM('5:6'!Z66)</f>
        <v>0</v>
      </c>
      <c r="AA66" s="118">
        <f>SUM('5:6'!AA66)</f>
        <v>0</v>
      </c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</row>
    <row r="67" spans="1:106" ht="15.75">
      <c r="A67" s="20">
        <v>201403</v>
      </c>
      <c r="B67" s="242" t="s">
        <v>467</v>
      </c>
      <c r="C67" s="232" t="s">
        <v>466</v>
      </c>
      <c r="D67" s="18">
        <v>5.03</v>
      </c>
      <c r="E67" s="18"/>
      <c r="F67" s="6"/>
      <c r="G67" s="118">
        <f>SUM('5:6'!G67)</f>
        <v>0</v>
      </c>
      <c r="H67" s="321">
        <f t="shared" si="5"/>
        <v>0</v>
      </c>
      <c r="I67" s="118">
        <f>SUM('5:6'!I67)</f>
        <v>0</v>
      </c>
      <c r="J67" s="38"/>
      <c r="K67" s="42">
        <f t="array" ref="K67">IF(ISERROR(G67/L67),"",G67/L67)</f>
        <v>0</v>
      </c>
      <c r="L67" s="107">
        <v>50</v>
      </c>
      <c r="M67" s="43"/>
      <c r="N67" s="118"/>
      <c r="O67" s="118"/>
      <c r="P67" s="118"/>
      <c r="Q67" s="118"/>
      <c r="R67" s="118"/>
      <c r="S67" s="118"/>
      <c r="T67" s="118"/>
      <c r="U67" s="118"/>
      <c r="V67" s="269"/>
      <c r="W67" s="40"/>
      <c r="X67" s="118"/>
      <c r="Y67" s="118"/>
      <c r="Z67" s="118"/>
      <c r="AA67" s="11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</row>
    <row r="68" spans="1:106" ht="15.75">
      <c r="A68" s="20">
        <v>201290</v>
      </c>
      <c r="B68" s="242" t="s">
        <v>420</v>
      </c>
      <c r="C68" s="232" t="s">
        <v>422</v>
      </c>
      <c r="D68" s="18">
        <v>5</v>
      </c>
      <c r="E68" s="18"/>
      <c r="F68" s="6"/>
      <c r="G68" s="118">
        <f>SUM('5:6'!G68)</f>
        <v>0</v>
      </c>
      <c r="H68" s="321">
        <f t="shared" si="5"/>
        <v>0</v>
      </c>
      <c r="I68" s="118">
        <f>SUM('5:6'!I68)</f>
        <v>0</v>
      </c>
      <c r="J68" s="38"/>
      <c r="K68" s="42">
        <f t="array" ref="K68">IF(ISERROR(G68/L68),"",G68/L68)</f>
        <v>0</v>
      </c>
      <c r="L68" s="107">
        <v>50</v>
      </c>
      <c r="M68" s="43"/>
      <c r="N68" s="118">
        <f>SUM('5:6'!N68)</f>
        <v>0</v>
      </c>
      <c r="O68" s="118">
        <f>SUM('5:6'!O68)</f>
        <v>0</v>
      </c>
      <c r="P68" s="118">
        <f>SUM('5:6'!P68)</f>
        <v>0</v>
      </c>
      <c r="Q68" s="118">
        <f>SUM('5:6'!Q68)</f>
        <v>0</v>
      </c>
      <c r="R68" s="118">
        <f>SUM('5:6'!R68)</f>
        <v>0</v>
      </c>
      <c r="S68" s="118">
        <f>SUM('5:6'!S68)</f>
        <v>0</v>
      </c>
      <c r="T68" s="118">
        <f>SUM('5:6'!T68)</f>
        <v>0</v>
      </c>
      <c r="U68" s="118">
        <f>SUM('5:6'!U68)</f>
        <v>0</v>
      </c>
      <c r="V68" s="269"/>
      <c r="W68" s="40"/>
      <c r="X68" s="118">
        <f>SUM('5:6'!X68)</f>
        <v>0</v>
      </c>
      <c r="Y68" s="118">
        <f>SUM('5:6'!Y68)</f>
        <v>0</v>
      </c>
      <c r="Z68" s="118">
        <f>SUM('5:6'!Z68)</f>
        <v>0</v>
      </c>
      <c r="AA68" s="118">
        <f>SUM('5:6'!AA68)</f>
        <v>0</v>
      </c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</row>
    <row r="69" spans="1:106" ht="15.75">
      <c r="A69" s="20">
        <v>200113</v>
      </c>
      <c r="B69" s="69" t="s">
        <v>84</v>
      </c>
      <c r="C69" s="17" t="s">
        <v>64</v>
      </c>
      <c r="D69" s="18">
        <v>5.03</v>
      </c>
      <c r="E69" s="18"/>
      <c r="F69" s="6"/>
      <c r="G69" s="118">
        <f>SUM('5:6'!G69)</f>
        <v>0</v>
      </c>
      <c r="H69" s="132">
        <f t="shared" si="5"/>
        <v>0</v>
      </c>
      <c r="I69" s="118">
        <f>SUM('5:6'!I69)</f>
        <v>0</v>
      </c>
      <c r="J69" s="38" t="str">
        <f t="array" ref="J69">IF(ISERROR(G69/I69),"",G69/I69)</f>
        <v/>
      </c>
      <c r="K69" s="42">
        <f t="array" ref="K69">IF(ISERROR(G69/L69),"",G69/L69)</f>
        <v>0</v>
      </c>
      <c r="L69" s="107">
        <v>21.5</v>
      </c>
      <c r="M69" s="43">
        <f t="shared" si="6"/>
        <v>0</v>
      </c>
      <c r="N69" s="118">
        <f>SUM('5:6'!N69)</f>
        <v>0</v>
      </c>
      <c r="O69" s="118">
        <f>SUM('5:6'!O69)</f>
        <v>0</v>
      </c>
      <c r="P69" s="118">
        <f>SUM('5:6'!P69)</f>
        <v>0</v>
      </c>
      <c r="Q69" s="118">
        <f>SUM('5:6'!Q69)</f>
        <v>0</v>
      </c>
      <c r="R69" s="118">
        <f>SUM('5:6'!R69)</f>
        <v>0</v>
      </c>
      <c r="S69" s="118">
        <f>SUM('5:6'!S69)</f>
        <v>0</v>
      </c>
      <c r="T69" s="118">
        <f>SUM('5:6'!T69)</f>
        <v>0</v>
      </c>
      <c r="U69" s="118">
        <f>SUM('5:6'!U69)</f>
        <v>0</v>
      </c>
      <c r="V69" s="269">
        <f t="shared" si="7"/>
        <v>0</v>
      </c>
      <c r="W69" s="40" t="str">
        <f t="shared" si="8"/>
        <v/>
      </c>
      <c r="X69" s="118">
        <f>SUM('5:6'!X69)</f>
        <v>0</v>
      </c>
      <c r="Y69" s="118">
        <f>SUM('5:6'!Y69)</f>
        <v>0</v>
      </c>
      <c r="Z69" s="118">
        <f>SUM('5:6'!Z69)</f>
        <v>0</v>
      </c>
      <c r="AA69" s="118">
        <f>SUM('5:6'!AA69)</f>
        <v>0</v>
      </c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</row>
    <row r="70" spans="1:106" ht="15.75">
      <c r="A70" s="20">
        <v>200114</v>
      </c>
      <c r="B70" s="69" t="s">
        <v>84</v>
      </c>
      <c r="C70" s="17" t="s">
        <v>65</v>
      </c>
      <c r="D70" s="18">
        <v>5.03</v>
      </c>
      <c r="E70" s="18"/>
      <c r="F70" s="6"/>
      <c r="G70" s="118">
        <f>SUM('5:6'!G70)</f>
        <v>0</v>
      </c>
      <c r="H70" s="132">
        <f t="shared" si="5"/>
        <v>0</v>
      </c>
      <c r="I70" s="118">
        <f>SUM('5:6'!I70)</f>
        <v>0</v>
      </c>
      <c r="J70" s="38" t="str">
        <f t="array" ref="J70">IF(ISERROR(G70/I70),"",G70/I70)</f>
        <v/>
      </c>
      <c r="K70" s="42">
        <f t="array" ref="K70">IF(ISERROR(G70/L70),"",G70/L70)</f>
        <v>0</v>
      </c>
      <c r="L70" s="107">
        <v>21.5</v>
      </c>
      <c r="M70" s="43">
        <f t="shared" si="6"/>
        <v>0</v>
      </c>
      <c r="N70" s="118">
        <f>SUM('5:6'!N70)</f>
        <v>0</v>
      </c>
      <c r="O70" s="118">
        <f>SUM('5:6'!O70)</f>
        <v>0</v>
      </c>
      <c r="P70" s="118">
        <f>SUM('5:6'!P70)</f>
        <v>0</v>
      </c>
      <c r="Q70" s="118">
        <f>SUM('5:6'!Q70)</f>
        <v>0</v>
      </c>
      <c r="R70" s="118">
        <f>SUM('5:6'!R70)</f>
        <v>0</v>
      </c>
      <c r="S70" s="118">
        <f>SUM('5:6'!S70)</f>
        <v>0</v>
      </c>
      <c r="T70" s="118">
        <f>SUM('5:6'!T70)</f>
        <v>0</v>
      </c>
      <c r="U70" s="118">
        <f>SUM('5:6'!U70)</f>
        <v>0</v>
      </c>
      <c r="V70" s="269">
        <f t="shared" si="7"/>
        <v>0</v>
      </c>
      <c r="W70" s="40" t="str">
        <f t="shared" si="8"/>
        <v/>
      </c>
      <c r="X70" s="118">
        <f>SUM('5:6'!X70)</f>
        <v>0</v>
      </c>
      <c r="Y70" s="118">
        <f>SUM('5:6'!Y70)</f>
        <v>0</v>
      </c>
      <c r="Z70" s="118">
        <f>SUM('5:6'!Z70)</f>
        <v>0</v>
      </c>
      <c r="AA70" s="118">
        <f>SUM('5:6'!AA70)</f>
        <v>0</v>
      </c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</row>
    <row r="71" spans="1:106" ht="15.75">
      <c r="A71" s="20"/>
      <c r="B71" s="242" t="s">
        <v>380</v>
      </c>
      <c r="C71" s="232" t="s">
        <v>381</v>
      </c>
      <c r="D71" s="18"/>
      <c r="E71" s="18"/>
      <c r="F71" s="6"/>
      <c r="G71" s="118">
        <f>SUM('5:6'!G71)</f>
        <v>0</v>
      </c>
      <c r="H71" s="282">
        <f t="shared" si="5"/>
        <v>0</v>
      </c>
      <c r="I71" s="118">
        <f>SUM('5:6'!I71)</f>
        <v>0</v>
      </c>
      <c r="J71" s="38"/>
      <c r="K71" s="42"/>
      <c r="L71" s="107"/>
      <c r="M71" s="43"/>
      <c r="N71" s="118">
        <f>SUM('5:6'!N71)</f>
        <v>0</v>
      </c>
      <c r="O71" s="118">
        <f>SUM('5:6'!O71)</f>
        <v>0</v>
      </c>
      <c r="P71" s="118">
        <f>SUM('5:6'!P71)</f>
        <v>0</v>
      </c>
      <c r="Q71" s="118">
        <f>SUM('5:6'!Q71)</f>
        <v>0</v>
      </c>
      <c r="R71" s="118">
        <f>SUM('5:6'!R71)</f>
        <v>0</v>
      </c>
      <c r="S71" s="118">
        <f>SUM('5:6'!S71)</f>
        <v>0</v>
      </c>
      <c r="T71" s="118">
        <f>SUM('5:6'!T71)</f>
        <v>0</v>
      </c>
      <c r="U71" s="118">
        <f>SUM('5:6'!U71)</f>
        <v>0</v>
      </c>
      <c r="V71" s="269"/>
      <c r="W71" s="40"/>
      <c r="X71" s="118">
        <f>SUM('5:6'!X71)</f>
        <v>0</v>
      </c>
      <c r="Y71" s="118">
        <f>SUM('5:6'!Y71)</f>
        <v>0</v>
      </c>
      <c r="Z71" s="118">
        <f>SUM('5:6'!Z71)</f>
        <v>0</v>
      </c>
      <c r="AA71" s="118">
        <f>SUM('5:6'!AA71)</f>
        <v>0</v>
      </c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</row>
    <row r="72" spans="1:106" ht="15.75">
      <c r="A72" s="22">
        <v>200617</v>
      </c>
      <c r="B72" s="70" t="s">
        <v>85</v>
      </c>
      <c r="C72" s="17" t="s">
        <v>60</v>
      </c>
      <c r="D72" s="18">
        <v>5.0599999999999996</v>
      </c>
      <c r="E72" s="18"/>
      <c r="F72" s="6"/>
      <c r="G72" s="118">
        <f>SUM('5:6'!G72)</f>
        <v>0</v>
      </c>
      <c r="H72" s="282">
        <f t="shared" si="5"/>
        <v>0</v>
      </c>
      <c r="I72" s="118">
        <f>SUM('5:6'!I72)</f>
        <v>0</v>
      </c>
      <c r="J72" s="38" t="str">
        <f t="array" ref="J72">IF(ISERROR(G72/I72),"",G72/I72)</f>
        <v/>
      </c>
      <c r="K72" s="42" t="str">
        <f t="array" ref="K72">IF(ISERROR(G72/L72),"",G72/L72)</f>
        <v/>
      </c>
      <c r="L72" s="107"/>
      <c r="M72" s="43" t="str">
        <f t="shared" si="6"/>
        <v/>
      </c>
      <c r="N72" s="118">
        <f>SUM('5:6'!N72)</f>
        <v>0</v>
      </c>
      <c r="O72" s="118">
        <f>SUM('5:6'!O72)</f>
        <v>0</v>
      </c>
      <c r="P72" s="118">
        <f>SUM('5:6'!P72)</f>
        <v>0</v>
      </c>
      <c r="Q72" s="118">
        <f>SUM('5:6'!Q72)</f>
        <v>0</v>
      </c>
      <c r="R72" s="118">
        <f>SUM('5:6'!R72)</f>
        <v>0</v>
      </c>
      <c r="S72" s="118">
        <f>SUM('5:6'!S72)</f>
        <v>0</v>
      </c>
      <c r="T72" s="118">
        <f>SUM('5:6'!T72)</f>
        <v>0</v>
      </c>
      <c r="U72" s="118">
        <f>SUM('5:6'!U72)</f>
        <v>0</v>
      </c>
      <c r="V72" s="269">
        <f t="shared" si="7"/>
        <v>0</v>
      </c>
      <c r="W72" s="40" t="str">
        <f t="shared" si="8"/>
        <v/>
      </c>
      <c r="X72" s="118">
        <f>SUM('5:6'!X72)</f>
        <v>0</v>
      </c>
      <c r="Y72" s="118">
        <f>SUM('5:6'!Y72)</f>
        <v>0</v>
      </c>
      <c r="Z72" s="118">
        <f>SUM('5:6'!Z72)</f>
        <v>0</v>
      </c>
      <c r="AA72" s="118">
        <f>SUM('5:6'!AA72)</f>
        <v>0</v>
      </c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</row>
    <row r="73" spans="1:106" ht="15.75">
      <c r="A73" s="22">
        <v>200618</v>
      </c>
      <c r="B73" s="70" t="s">
        <v>85</v>
      </c>
      <c r="C73" s="17" t="s">
        <v>74</v>
      </c>
      <c r="D73" s="18">
        <v>5.0599999999999996</v>
      </c>
      <c r="E73" s="18"/>
      <c r="F73" s="6"/>
      <c r="G73" s="118">
        <f>SUM('5:6'!G73)</f>
        <v>0</v>
      </c>
      <c r="H73" s="282">
        <f t="shared" si="5"/>
        <v>0</v>
      </c>
      <c r="I73" s="118">
        <f>SUM('5:6'!I73)</f>
        <v>0</v>
      </c>
      <c r="J73" s="38" t="str">
        <f t="array" ref="J73">IF(ISERROR(G73/I73),"",G73/I73)</f>
        <v/>
      </c>
      <c r="K73" s="42" t="str">
        <f t="array" ref="K73">IF(ISERROR(G73/L73),"",G73/L73)</f>
        <v/>
      </c>
      <c r="L73" s="107"/>
      <c r="M73" s="43" t="str">
        <f t="shared" si="6"/>
        <v/>
      </c>
      <c r="N73" s="118">
        <f>SUM('5:6'!N73)</f>
        <v>0</v>
      </c>
      <c r="O73" s="118">
        <f>SUM('5:6'!O73)</f>
        <v>0</v>
      </c>
      <c r="P73" s="118">
        <f>SUM('5:6'!P73)</f>
        <v>0</v>
      </c>
      <c r="Q73" s="118">
        <f>SUM('5:6'!Q73)</f>
        <v>0</v>
      </c>
      <c r="R73" s="118">
        <f>SUM('5:6'!R73)</f>
        <v>0</v>
      </c>
      <c r="S73" s="118">
        <f>SUM('5:6'!S73)</f>
        <v>0</v>
      </c>
      <c r="T73" s="118">
        <f>SUM('5:6'!T73)</f>
        <v>0</v>
      </c>
      <c r="U73" s="118">
        <f>SUM('5:6'!U73)</f>
        <v>0</v>
      </c>
      <c r="V73" s="269">
        <f t="shared" si="7"/>
        <v>0</v>
      </c>
      <c r="W73" s="40" t="str">
        <f t="shared" si="8"/>
        <v/>
      </c>
      <c r="X73" s="118">
        <f>SUM('5:6'!X73)</f>
        <v>0</v>
      </c>
      <c r="Y73" s="118">
        <f>SUM('5:6'!Y73)</f>
        <v>0</v>
      </c>
      <c r="Z73" s="118">
        <f>SUM('5:6'!Z73)</f>
        <v>0</v>
      </c>
      <c r="AA73" s="118">
        <f>SUM('5:6'!AA73)</f>
        <v>0</v>
      </c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</row>
    <row r="74" spans="1:106" ht="15" customHeight="1">
      <c r="A74" s="22">
        <v>200619</v>
      </c>
      <c r="B74" s="70" t="s">
        <v>85</v>
      </c>
      <c r="C74" s="17" t="s">
        <v>65</v>
      </c>
      <c r="D74" s="18">
        <v>5.0599999999999996</v>
      </c>
      <c r="E74" s="18"/>
      <c r="F74" s="6"/>
      <c r="G74" s="118">
        <f>SUM('5:6'!G74)</f>
        <v>0</v>
      </c>
      <c r="H74" s="282">
        <f t="shared" si="5"/>
        <v>0</v>
      </c>
      <c r="I74" s="118">
        <f>SUM('5:6'!I74)</f>
        <v>0</v>
      </c>
      <c r="J74" s="38" t="str">
        <f t="array" ref="J74">IF(ISERROR(G74/I74),"",G74/I74)</f>
        <v/>
      </c>
      <c r="K74" s="42" t="str">
        <f t="array" ref="K74">IF(ISERROR(G74/L74),"",G74/L74)</f>
        <v/>
      </c>
      <c r="L74" s="107"/>
      <c r="M74" s="43" t="str">
        <f t="shared" si="6"/>
        <v/>
      </c>
      <c r="N74" s="118">
        <f>SUM('5:6'!N74)</f>
        <v>0</v>
      </c>
      <c r="O74" s="118">
        <f>SUM('5:6'!O74)</f>
        <v>0</v>
      </c>
      <c r="P74" s="118">
        <f>SUM('5:6'!P74)</f>
        <v>0</v>
      </c>
      <c r="Q74" s="118">
        <f>SUM('5:6'!Q74)</f>
        <v>0</v>
      </c>
      <c r="R74" s="118">
        <f>SUM('5:6'!R74)</f>
        <v>0</v>
      </c>
      <c r="S74" s="118">
        <f>SUM('5:6'!S74)</f>
        <v>0</v>
      </c>
      <c r="T74" s="118">
        <f>SUM('5:6'!T74)</f>
        <v>0</v>
      </c>
      <c r="U74" s="118">
        <f>SUM('5:6'!U74)</f>
        <v>0</v>
      </c>
      <c r="V74" s="269">
        <f t="shared" si="7"/>
        <v>0</v>
      </c>
      <c r="W74" s="40" t="str">
        <f t="shared" si="8"/>
        <v/>
      </c>
      <c r="X74" s="118">
        <f>SUM('5:6'!X74)</f>
        <v>0</v>
      </c>
      <c r="Y74" s="118">
        <f>SUM('5:6'!Y74)</f>
        <v>0</v>
      </c>
      <c r="Z74" s="118">
        <f>SUM('5:6'!Z74)</f>
        <v>0</v>
      </c>
      <c r="AA74" s="118">
        <f>SUM('5:6'!AA74)</f>
        <v>0</v>
      </c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</row>
    <row r="75" spans="1:106" ht="15.75">
      <c r="A75" s="22">
        <v>200620</v>
      </c>
      <c r="B75" s="70" t="s">
        <v>85</v>
      </c>
      <c r="C75" s="17" t="s">
        <v>61</v>
      </c>
      <c r="D75" s="18">
        <v>5.0599999999999996</v>
      </c>
      <c r="E75" s="18"/>
      <c r="F75" s="6"/>
      <c r="G75" s="118">
        <f>SUM('5:6'!G75)</f>
        <v>0</v>
      </c>
      <c r="H75" s="282">
        <f t="shared" si="5"/>
        <v>0</v>
      </c>
      <c r="I75" s="118">
        <f>SUM('5:6'!I75)</f>
        <v>0</v>
      </c>
      <c r="J75" s="38" t="str">
        <f t="array" ref="J75">IF(ISERROR(G75/I75),"",G75/I75)</f>
        <v/>
      </c>
      <c r="K75" s="42" t="str">
        <f t="array" ref="K75">IF(ISERROR(G75/L75),"",G75/L75)</f>
        <v/>
      </c>
      <c r="L75" s="107"/>
      <c r="M75" s="43" t="str">
        <f t="shared" si="6"/>
        <v/>
      </c>
      <c r="N75" s="118">
        <f>SUM('5:6'!N75)</f>
        <v>0</v>
      </c>
      <c r="O75" s="118">
        <f>SUM('5:6'!O75)</f>
        <v>0</v>
      </c>
      <c r="P75" s="118">
        <f>SUM('5:6'!P75)</f>
        <v>0</v>
      </c>
      <c r="Q75" s="118">
        <f>SUM('5:6'!Q75)</f>
        <v>0</v>
      </c>
      <c r="R75" s="118">
        <f>SUM('5:6'!R75)</f>
        <v>0</v>
      </c>
      <c r="S75" s="118">
        <f>SUM('5:6'!S75)</f>
        <v>0</v>
      </c>
      <c r="T75" s="118">
        <f>SUM('5:6'!T75)</f>
        <v>0</v>
      </c>
      <c r="U75" s="118">
        <f>SUM('5:6'!U75)</f>
        <v>0</v>
      </c>
      <c r="V75" s="269">
        <f t="shared" si="7"/>
        <v>0</v>
      </c>
      <c r="W75" s="40" t="str">
        <f t="shared" si="8"/>
        <v/>
      </c>
      <c r="X75" s="118">
        <f>SUM('5:6'!X75)</f>
        <v>0</v>
      </c>
      <c r="Y75" s="118">
        <f>SUM('5:6'!Y75)</f>
        <v>0</v>
      </c>
      <c r="Z75" s="118">
        <f>SUM('5:6'!Z75)</f>
        <v>0</v>
      </c>
      <c r="AA75" s="118">
        <f>SUM('5:6'!AA75)</f>
        <v>0</v>
      </c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</row>
    <row r="76" spans="1:106" ht="15.75">
      <c r="A76" s="22"/>
      <c r="B76" s="361" t="s">
        <v>398</v>
      </c>
      <c r="C76" s="232" t="s">
        <v>395</v>
      </c>
      <c r="D76" s="18"/>
      <c r="E76" s="18"/>
      <c r="F76" s="6"/>
      <c r="G76" s="118">
        <f>SUM('5:6'!G76)</f>
        <v>0</v>
      </c>
      <c r="H76" s="282">
        <f t="shared" si="5"/>
        <v>0</v>
      </c>
      <c r="I76" s="118">
        <f>SUM('5:6'!I76)</f>
        <v>0</v>
      </c>
      <c r="J76" s="38"/>
      <c r="K76" s="42">
        <f t="array" ref="K76">IF(ISERROR(G76/L76),"",G76/L76)</f>
        <v>0</v>
      </c>
      <c r="L76" s="107">
        <v>24</v>
      </c>
      <c r="M76" s="43">
        <f t="shared" si="6"/>
        <v>0</v>
      </c>
      <c r="N76" s="118">
        <f>SUM('5:6'!N76)</f>
        <v>0</v>
      </c>
      <c r="O76" s="118">
        <f>SUM('5:6'!O76)</f>
        <v>0</v>
      </c>
      <c r="P76" s="118">
        <f>SUM('5:6'!P76)</f>
        <v>0</v>
      </c>
      <c r="Q76" s="118">
        <f>SUM('5:6'!Q76)</f>
        <v>0</v>
      </c>
      <c r="R76" s="118">
        <f>SUM('5:6'!R76)</f>
        <v>0</v>
      </c>
      <c r="S76" s="118">
        <f>SUM('5:6'!S76)</f>
        <v>0</v>
      </c>
      <c r="T76" s="118">
        <f>SUM('5:6'!T76)</f>
        <v>0</v>
      </c>
      <c r="U76" s="118">
        <f>SUM('5:6'!U76)</f>
        <v>0</v>
      </c>
      <c r="V76" s="269"/>
      <c r="W76" s="40"/>
      <c r="X76" s="118">
        <f>SUM('5:6'!X76)</f>
        <v>0</v>
      </c>
      <c r="Y76" s="118">
        <f>SUM('5:6'!Y76)</f>
        <v>0</v>
      </c>
      <c r="Z76" s="118">
        <f>SUM('5:6'!Z76)</f>
        <v>0</v>
      </c>
      <c r="AA76" s="118">
        <f>SUM('5:6'!AA76)</f>
        <v>0</v>
      </c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</row>
    <row r="77" spans="1:106" ht="15.75">
      <c r="A77" s="22"/>
      <c r="B77" s="361" t="s">
        <v>398</v>
      </c>
      <c r="C77" s="232" t="s">
        <v>389</v>
      </c>
      <c r="D77" s="18"/>
      <c r="E77" s="18"/>
      <c r="F77" s="6"/>
      <c r="G77" s="118">
        <f>SUM('5:6'!G77)</f>
        <v>0</v>
      </c>
      <c r="H77" s="282">
        <f t="shared" si="5"/>
        <v>0</v>
      </c>
      <c r="I77" s="118">
        <f>SUM('5:6'!I77)</f>
        <v>0</v>
      </c>
      <c r="J77" s="38"/>
      <c r="K77" s="42">
        <f t="array" ref="K77">IF(ISERROR(G77/L77),"",G77/L77)</f>
        <v>0</v>
      </c>
      <c r="L77" s="107">
        <v>24</v>
      </c>
      <c r="M77" s="43">
        <f t="shared" si="6"/>
        <v>0</v>
      </c>
      <c r="N77" s="118">
        <f>SUM('5:6'!N77)</f>
        <v>0</v>
      </c>
      <c r="O77" s="118">
        <f>SUM('5:6'!O77)</f>
        <v>0</v>
      </c>
      <c r="P77" s="118">
        <f>SUM('5:6'!P77)</f>
        <v>0</v>
      </c>
      <c r="Q77" s="118">
        <f>SUM('5:6'!Q77)</f>
        <v>0</v>
      </c>
      <c r="R77" s="118">
        <f>SUM('5:6'!R77)</f>
        <v>0</v>
      </c>
      <c r="S77" s="118">
        <f>SUM('5:6'!S77)</f>
        <v>0</v>
      </c>
      <c r="T77" s="118">
        <f>SUM('5:6'!T77)</f>
        <v>0</v>
      </c>
      <c r="U77" s="118">
        <f>SUM('5:6'!U77)</f>
        <v>0</v>
      </c>
      <c r="V77" s="269"/>
      <c r="W77" s="40"/>
      <c r="X77" s="118">
        <f>SUM('5:6'!X77)</f>
        <v>0</v>
      </c>
      <c r="Y77" s="118">
        <f>SUM('5:6'!Y77)</f>
        <v>0</v>
      </c>
      <c r="Z77" s="118">
        <f>SUM('5:6'!Z77)</f>
        <v>0</v>
      </c>
      <c r="AA77" s="118">
        <f>SUM('5:6'!AA77)</f>
        <v>0</v>
      </c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</row>
    <row r="78" spans="1:106" ht="15.75">
      <c r="A78" s="22"/>
      <c r="B78" s="249" t="s">
        <v>398</v>
      </c>
      <c r="C78" s="232" t="s">
        <v>390</v>
      </c>
      <c r="D78" s="18"/>
      <c r="E78" s="18"/>
      <c r="F78" s="6"/>
      <c r="G78" s="118">
        <f>SUM('5:6'!G78)</f>
        <v>0</v>
      </c>
      <c r="H78" s="282">
        <f t="shared" si="5"/>
        <v>0</v>
      </c>
      <c r="I78" s="118">
        <f>SUM('5:6'!I78)</f>
        <v>0</v>
      </c>
      <c r="J78" s="38"/>
      <c r="K78" s="42">
        <f t="array" ref="K78">IF(ISERROR(G78/L78),"",G78/L78)</f>
        <v>0</v>
      </c>
      <c r="L78" s="107">
        <v>24</v>
      </c>
      <c r="M78" s="43">
        <f t="shared" si="6"/>
        <v>0</v>
      </c>
      <c r="N78" s="118">
        <f>SUM('5:6'!N78)</f>
        <v>0</v>
      </c>
      <c r="O78" s="118">
        <f>SUM('5:6'!O78)</f>
        <v>0</v>
      </c>
      <c r="P78" s="118">
        <f>SUM('5:6'!P78)</f>
        <v>0</v>
      </c>
      <c r="Q78" s="118">
        <f>SUM('5:6'!Q78)</f>
        <v>0</v>
      </c>
      <c r="R78" s="118">
        <f>SUM('5:6'!R78)</f>
        <v>0</v>
      </c>
      <c r="S78" s="118">
        <f>SUM('5:6'!S78)</f>
        <v>0</v>
      </c>
      <c r="T78" s="118">
        <f>SUM('5:6'!T78)</f>
        <v>0</v>
      </c>
      <c r="U78" s="118">
        <f>SUM('5:6'!U78)</f>
        <v>0</v>
      </c>
      <c r="V78" s="269"/>
      <c r="W78" s="40"/>
      <c r="X78" s="118">
        <f>SUM('5:6'!X78)</f>
        <v>0</v>
      </c>
      <c r="Y78" s="118">
        <f>SUM('5:6'!Y78)</f>
        <v>0</v>
      </c>
      <c r="Z78" s="118">
        <f>SUM('5:6'!Z78)</f>
        <v>0</v>
      </c>
      <c r="AA78" s="118">
        <f>SUM('5:6'!AA78)</f>
        <v>0</v>
      </c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</row>
    <row r="79" spans="1:106" ht="15.75">
      <c r="A79" s="22"/>
      <c r="B79" s="249" t="s">
        <v>399</v>
      </c>
      <c r="C79" s="232" t="s">
        <v>391</v>
      </c>
      <c r="D79" s="18"/>
      <c r="E79" s="18"/>
      <c r="F79" s="6"/>
      <c r="G79" s="118">
        <f>SUM('5:6'!G79)</f>
        <v>0</v>
      </c>
      <c r="H79" s="282">
        <f t="shared" si="5"/>
        <v>0</v>
      </c>
      <c r="I79" s="118">
        <f>SUM('5:6'!I79)</f>
        <v>0</v>
      </c>
      <c r="J79" s="38"/>
      <c r="K79" s="42">
        <f t="array" ref="K79">IF(ISERROR(G79/L79),"",G79/L79)</f>
        <v>0</v>
      </c>
      <c r="L79" s="107">
        <v>24</v>
      </c>
      <c r="M79" s="43">
        <f t="shared" si="6"/>
        <v>0</v>
      </c>
      <c r="N79" s="118">
        <f>SUM('5:6'!N79)</f>
        <v>0</v>
      </c>
      <c r="O79" s="118">
        <f>SUM('5:6'!O79)</f>
        <v>0</v>
      </c>
      <c r="P79" s="118">
        <f>SUM('5:6'!P79)</f>
        <v>0</v>
      </c>
      <c r="Q79" s="118">
        <f>SUM('5:6'!Q79)</f>
        <v>0</v>
      </c>
      <c r="R79" s="118">
        <f>SUM('5:6'!R79)</f>
        <v>0</v>
      </c>
      <c r="S79" s="118">
        <f>SUM('5:6'!S79)</f>
        <v>0</v>
      </c>
      <c r="T79" s="118">
        <f>SUM('5:6'!T79)</f>
        <v>0</v>
      </c>
      <c r="U79" s="118">
        <f>SUM('5:6'!U79)</f>
        <v>0</v>
      </c>
      <c r="V79" s="269"/>
      <c r="W79" s="40"/>
      <c r="X79" s="118">
        <f>SUM('5:6'!X79)</f>
        <v>0</v>
      </c>
      <c r="Y79" s="118">
        <f>SUM('5:6'!Y79)</f>
        <v>0</v>
      </c>
      <c r="Z79" s="118">
        <f>SUM('5:6'!Z79)</f>
        <v>0</v>
      </c>
      <c r="AA79" s="118">
        <f>SUM('5:6'!AA79)</f>
        <v>0</v>
      </c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</row>
    <row r="80" spans="1:106" ht="15.75">
      <c r="A80" s="22">
        <v>201074</v>
      </c>
      <c r="B80" s="249" t="s">
        <v>431</v>
      </c>
      <c r="C80" s="232" t="s">
        <v>433</v>
      </c>
      <c r="D80" s="18"/>
      <c r="E80" s="18"/>
      <c r="F80" s="6"/>
      <c r="G80" s="118">
        <f>SUM('5:6'!G80)</f>
        <v>0</v>
      </c>
      <c r="H80" s="282">
        <f t="shared" si="5"/>
        <v>0</v>
      </c>
      <c r="I80" s="118">
        <f>SUM('5:6'!I80)</f>
        <v>0</v>
      </c>
      <c r="J80" s="38"/>
      <c r="K80" s="42"/>
      <c r="L80" s="107">
        <v>4</v>
      </c>
      <c r="M80" s="43"/>
      <c r="N80" s="118">
        <f>SUM('5:6'!N80)</f>
        <v>0</v>
      </c>
      <c r="O80" s="118"/>
      <c r="P80" s="118"/>
      <c r="Q80" s="118"/>
      <c r="R80" s="118"/>
      <c r="S80" s="118"/>
      <c r="T80" s="118"/>
      <c r="U80" s="118"/>
      <c r="V80" s="269"/>
      <c r="W80" s="40"/>
      <c r="X80" s="118"/>
      <c r="Y80" s="118"/>
      <c r="Z80" s="118"/>
      <c r="AA80" s="11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</row>
    <row r="81" spans="1:106" ht="15.75">
      <c r="A81" s="22">
        <v>201075</v>
      </c>
      <c r="B81" s="249" t="s">
        <v>431</v>
      </c>
      <c r="C81" s="232" t="s">
        <v>435</v>
      </c>
      <c r="D81" s="18"/>
      <c r="E81" s="18"/>
      <c r="F81" s="6"/>
      <c r="G81" s="118">
        <f>SUM('5:6'!G81)</f>
        <v>0</v>
      </c>
      <c r="H81" s="282">
        <f t="shared" si="5"/>
        <v>0</v>
      </c>
      <c r="I81" s="118">
        <f>SUM('5:6'!I81)</f>
        <v>0</v>
      </c>
      <c r="J81" s="38"/>
      <c r="K81" s="42"/>
      <c r="L81" s="107">
        <v>4</v>
      </c>
      <c r="M81" s="43"/>
      <c r="N81" s="118">
        <f>SUM('5:6'!N81)</f>
        <v>0</v>
      </c>
      <c r="O81" s="118"/>
      <c r="P81" s="118"/>
      <c r="Q81" s="118"/>
      <c r="R81" s="118"/>
      <c r="S81" s="118"/>
      <c r="T81" s="118"/>
      <c r="U81" s="118"/>
      <c r="V81" s="269"/>
      <c r="W81" s="40"/>
      <c r="X81" s="118"/>
      <c r="Y81" s="118"/>
      <c r="Z81" s="118"/>
      <c r="AA81" s="11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</row>
    <row r="82" spans="1:106" ht="15.75">
      <c r="A82" s="22">
        <v>201076</v>
      </c>
      <c r="B82" s="249" t="s">
        <v>431</v>
      </c>
      <c r="C82" s="232" t="s">
        <v>437</v>
      </c>
      <c r="D82" s="18"/>
      <c r="E82" s="18"/>
      <c r="F82" s="6"/>
      <c r="G82" s="118">
        <f>SUM('5:6'!G82)</f>
        <v>0</v>
      </c>
      <c r="H82" s="282">
        <f t="shared" si="5"/>
        <v>0</v>
      </c>
      <c r="I82" s="118">
        <f>SUM('5:6'!I82)</f>
        <v>0</v>
      </c>
      <c r="J82" s="38"/>
      <c r="K82" s="42"/>
      <c r="L82" s="107">
        <v>4</v>
      </c>
      <c r="M82" s="43"/>
      <c r="N82" s="118">
        <f>SUM('5:6'!N82)</f>
        <v>0</v>
      </c>
      <c r="O82" s="118"/>
      <c r="P82" s="118"/>
      <c r="Q82" s="118"/>
      <c r="R82" s="118"/>
      <c r="S82" s="118"/>
      <c r="T82" s="118"/>
      <c r="U82" s="118"/>
      <c r="V82" s="269"/>
      <c r="W82" s="40"/>
      <c r="X82" s="118"/>
      <c r="Y82" s="118"/>
      <c r="Z82" s="118"/>
      <c r="AA82" s="11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</row>
    <row r="83" spans="1:106" ht="15.75">
      <c r="A83" s="22">
        <v>201071</v>
      </c>
      <c r="B83" s="70" t="s">
        <v>382</v>
      </c>
      <c r="C83" s="17" t="s">
        <v>357</v>
      </c>
      <c r="D83" s="18"/>
      <c r="E83" s="18"/>
      <c r="F83" s="6"/>
      <c r="G83" s="118">
        <f>SUM('5:6'!G83)</f>
        <v>0</v>
      </c>
      <c r="H83" s="282">
        <f t="shared" si="5"/>
        <v>0</v>
      </c>
      <c r="I83" s="118">
        <f>SUM('5:6'!I83)</f>
        <v>0</v>
      </c>
      <c r="J83" s="38"/>
      <c r="K83" s="42"/>
      <c r="L83" s="107">
        <v>4</v>
      </c>
      <c r="M83" s="43"/>
      <c r="N83" s="118">
        <f>SUM('5:6'!N83)</f>
        <v>0</v>
      </c>
      <c r="O83" s="118">
        <f>SUM('5:6'!O83)</f>
        <v>0</v>
      </c>
      <c r="P83" s="118">
        <f>SUM('5:6'!P83)</f>
        <v>0</v>
      </c>
      <c r="Q83" s="118">
        <f>SUM('5:6'!Q83)</f>
        <v>0</v>
      </c>
      <c r="R83" s="118">
        <f>SUM('5:6'!R83)</f>
        <v>0</v>
      </c>
      <c r="S83" s="118">
        <f>SUM('5:6'!S83)</f>
        <v>0</v>
      </c>
      <c r="T83" s="118">
        <f>SUM('5:6'!T83)</f>
        <v>0</v>
      </c>
      <c r="U83" s="118">
        <f>SUM('5:6'!U83)</f>
        <v>0</v>
      </c>
      <c r="V83" s="269"/>
      <c r="W83" s="40"/>
      <c r="X83" s="118">
        <f>SUM('5:6'!X83)</f>
        <v>0</v>
      </c>
      <c r="Y83" s="118">
        <f>SUM('5:6'!Y83)</f>
        <v>0</v>
      </c>
      <c r="Z83" s="118">
        <f>SUM('5:6'!Z83)</f>
        <v>0</v>
      </c>
      <c r="AA83" s="118">
        <f>SUM('5:6'!AA83)</f>
        <v>0</v>
      </c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</row>
    <row r="84" spans="1:106" ht="15.75">
      <c r="A84" s="22">
        <v>201072</v>
      </c>
      <c r="B84" s="70" t="s">
        <v>382</v>
      </c>
      <c r="C84" s="17" t="s">
        <v>359</v>
      </c>
      <c r="D84" s="18"/>
      <c r="E84" s="18"/>
      <c r="F84" s="6"/>
      <c r="G84" s="118">
        <f>SUM('5:6'!G84)</f>
        <v>0</v>
      </c>
      <c r="H84" s="282">
        <f t="shared" si="5"/>
        <v>0</v>
      </c>
      <c r="I84" s="118">
        <f>SUM('5:6'!I84)</f>
        <v>0</v>
      </c>
      <c r="J84" s="38"/>
      <c r="K84" s="42"/>
      <c r="L84" s="107">
        <v>4</v>
      </c>
      <c r="M84" s="43"/>
      <c r="N84" s="118">
        <f>SUM('5:6'!N84)</f>
        <v>0</v>
      </c>
      <c r="O84" s="118">
        <f>SUM('5:6'!O84)</f>
        <v>0</v>
      </c>
      <c r="P84" s="118">
        <f>SUM('5:6'!P84)</f>
        <v>0</v>
      </c>
      <c r="Q84" s="118">
        <f>SUM('5:6'!Q84)</f>
        <v>0</v>
      </c>
      <c r="R84" s="118">
        <f>SUM('5:6'!R84)</f>
        <v>0</v>
      </c>
      <c r="S84" s="118">
        <f>SUM('5:6'!S84)</f>
        <v>0</v>
      </c>
      <c r="T84" s="118">
        <f>SUM('5:6'!T84)</f>
        <v>0</v>
      </c>
      <c r="U84" s="118">
        <f>SUM('5:6'!U84)</f>
        <v>0</v>
      </c>
      <c r="V84" s="269"/>
      <c r="W84" s="40"/>
      <c r="X84" s="118">
        <f>SUM('5:6'!X84)</f>
        <v>0</v>
      </c>
      <c r="Y84" s="118">
        <f>SUM('5:6'!Y84)</f>
        <v>0</v>
      </c>
      <c r="Z84" s="118">
        <f>SUM('5:6'!Z84)</f>
        <v>0</v>
      </c>
      <c r="AA84" s="118">
        <f>SUM('5:6'!AA84)</f>
        <v>0</v>
      </c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</row>
    <row r="85" spans="1:106" ht="15.75">
      <c r="A85" s="22">
        <v>201073</v>
      </c>
      <c r="B85" s="70" t="s">
        <v>382</v>
      </c>
      <c r="C85" s="17" t="s">
        <v>360</v>
      </c>
      <c r="D85" s="18"/>
      <c r="E85" s="18"/>
      <c r="F85" s="6"/>
      <c r="G85" s="118">
        <f>SUM('5:6'!G85)</f>
        <v>0</v>
      </c>
      <c r="H85" s="282">
        <f t="shared" si="5"/>
        <v>0</v>
      </c>
      <c r="I85" s="118">
        <f>SUM('5:6'!I85)</f>
        <v>0</v>
      </c>
      <c r="J85" s="38"/>
      <c r="K85" s="42"/>
      <c r="L85" s="107">
        <v>4</v>
      </c>
      <c r="M85" s="43"/>
      <c r="N85" s="118">
        <f>SUM('5:6'!N85)</f>
        <v>0</v>
      </c>
      <c r="O85" s="118">
        <f>SUM('5:6'!O85)</f>
        <v>0</v>
      </c>
      <c r="P85" s="118">
        <f>SUM('5:6'!P85)</f>
        <v>0</v>
      </c>
      <c r="Q85" s="118">
        <f>SUM('5:6'!Q85)</f>
        <v>0</v>
      </c>
      <c r="R85" s="118">
        <f>SUM('5:6'!R85)</f>
        <v>0</v>
      </c>
      <c r="S85" s="118">
        <f>SUM('5:6'!S85)</f>
        <v>0</v>
      </c>
      <c r="T85" s="118">
        <f>SUM('5:6'!T85)</f>
        <v>0</v>
      </c>
      <c r="U85" s="118">
        <f>SUM('5:6'!U85)</f>
        <v>0</v>
      </c>
      <c r="V85" s="269"/>
      <c r="W85" s="40"/>
      <c r="X85" s="118">
        <f>SUM('5:6'!X85)</f>
        <v>0</v>
      </c>
      <c r="Y85" s="118">
        <f>SUM('5:6'!Y85)</f>
        <v>0</v>
      </c>
      <c r="Z85" s="118">
        <f>SUM('5:6'!Z85)</f>
        <v>0</v>
      </c>
      <c r="AA85" s="118">
        <f>SUM('5:6'!AA85)</f>
        <v>0</v>
      </c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</row>
    <row r="86" spans="1:106" ht="15.75">
      <c r="A86" s="584" t="s">
        <v>86</v>
      </c>
      <c r="B86" s="584"/>
      <c r="C86" s="96" t="s">
        <v>71</v>
      </c>
      <c r="D86" s="27"/>
      <c r="E86" s="27"/>
      <c r="F86" s="39"/>
      <c r="G86" s="119">
        <f>SUM(G29:G85)</f>
        <v>0</v>
      </c>
      <c r="H86" s="37">
        <f>SUM(H29:H85)</f>
        <v>0</v>
      </c>
      <c r="I86" s="37">
        <f>SUM(I29:I85)</f>
        <v>0</v>
      </c>
      <c r="J86" s="38" t="str">
        <f t="array" ref="J86">IF(ISERROR(G86/I86),"",G86/I86)</f>
        <v/>
      </c>
      <c r="K86" s="37">
        <f>SUM(K29:K85)</f>
        <v>0</v>
      </c>
      <c r="L86" s="123"/>
      <c r="M86" s="114">
        <f t="shared" ref="M86:V86" si="9">SUM(M29:M85)</f>
        <v>0</v>
      </c>
      <c r="N86" s="37">
        <f t="shared" si="9"/>
        <v>0</v>
      </c>
      <c r="O86" s="116">
        <f t="shared" si="9"/>
        <v>0</v>
      </c>
      <c r="P86" s="116">
        <f t="shared" si="9"/>
        <v>0</v>
      </c>
      <c r="Q86" s="116">
        <f t="shared" si="9"/>
        <v>0</v>
      </c>
      <c r="R86" s="116">
        <f t="shared" si="9"/>
        <v>0</v>
      </c>
      <c r="S86" s="117">
        <f t="shared" si="9"/>
        <v>0</v>
      </c>
      <c r="T86" s="116">
        <f t="shared" si="9"/>
        <v>0</v>
      </c>
      <c r="U86" s="116">
        <f t="shared" si="9"/>
        <v>0</v>
      </c>
      <c r="V86" s="269">
        <f t="shared" si="9"/>
        <v>0</v>
      </c>
      <c r="W86" s="40" t="str">
        <f t="shared" ref="W86:W118" si="10">IF(ISERROR(V86/G86),"",V86/G86)</f>
        <v/>
      </c>
      <c r="X86" s="117">
        <f>SUM(X29:X85)</f>
        <v>0</v>
      </c>
      <c r="Y86" s="117">
        <f>SUM(Y29:Y85)</f>
        <v>0</v>
      </c>
      <c r="Z86" s="117">
        <f>SUM(Z29:Z85)</f>
        <v>0</v>
      </c>
      <c r="AA86" s="117">
        <f>SUM(AA29:AA85)</f>
        <v>0</v>
      </c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</row>
    <row r="87" spans="1:106" ht="15.75">
      <c r="A87" s="17">
        <v>200065</v>
      </c>
      <c r="B87" s="68" t="s">
        <v>87</v>
      </c>
      <c r="C87" s="17" t="s">
        <v>53</v>
      </c>
      <c r="D87" s="18">
        <v>5.03</v>
      </c>
      <c r="E87" s="18"/>
      <c r="F87" s="6"/>
      <c r="G87" s="118">
        <f>SUM('5:6'!G87)</f>
        <v>0</v>
      </c>
      <c r="H87" s="118">
        <f>SUM('5:6'!H87)</f>
        <v>0</v>
      </c>
      <c r="I87" s="118">
        <f>SUM('5:6'!I87)</f>
        <v>0</v>
      </c>
      <c r="J87" s="38" t="str">
        <f>IF(ISERROR(G87/I87),"",G87/I87)</f>
        <v/>
      </c>
      <c r="K87" s="42">
        <f t="array" ref="K87">IF(ISERROR(G87/L87),"",G87/L87)</f>
        <v>0</v>
      </c>
      <c r="L87" s="107">
        <v>8.8000000000000007</v>
      </c>
      <c r="M87" s="43">
        <f t="shared" ref="M87:M120" si="11">IF(ISERROR(I87-K87),"",I87-K87)</f>
        <v>0</v>
      </c>
      <c r="N87" s="118">
        <f>SUM('5:6'!N87)</f>
        <v>0</v>
      </c>
      <c r="O87" s="118">
        <f>SUM('5:6'!O87)</f>
        <v>0</v>
      </c>
      <c r="P87" s="118">
        <f>SUM('5:6'!P87)</f>
        <v>0</v>
      </c>
      <c r="Q87" s="118">
        <f>SUM('5:6'!Q87)</f>
        <v>0</v>
      </c>
      <c r="R87" s="118">
        <f>SUM('5:6'!R87)</f>
        <v>0</v>
      </c>
      <c r="S87" s="118">
        <f>SUM('5:6'!S87)</f>
        <v>0</v>
      </c>
      <c r="T87" s="118">
        <f>SUM('5:6'!T87)</f>
        <v>0</v>
      </c>
      <c r="U87" s="118">
        <f>SUM('5:6'!U87)</f>
        <v>0</v>
      </c>
      <c r="V87" s="269">
        <f t="shared" ref="V87:V120" si="12">SUM(X87:AA87)</f>
        <v>0</v>
      </c>
      <c r="W87" s="40" t="str">
        <f t="shared" si="10"/>
        <v/>
      </c>
      <c r="X87" s="118">
        <f>SUM('5:6'!X87)</f>
        <v>0</v>
      </c>
      <c r="Y87" s="118">
        <f>SUM('5:6'!Y87)</f>
        <v>0</v>
      </c>
      <c r="Z87" s="118">
        <f>SUM('5:6'!Z87)</f>
        <v>0</v>
      </c>
      <c r="AA87" s="118">
        <f>SUM('5:6'!AA87)</f>
        <v>0</v>
      </c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</row>
    <row r="88" spans="1:106" ht="15.75">
      <c r="A88" s="17">
        <v>200067</v>
      </c>
      <c r="B88" s="68" t="s">
        <v>87</v>
      </c>
      <c r="C88" s="17" t="s">
        <v>60</v>
      </c>
      <c r="D88" s="18">
        <v>5.03</v>
      </c>
      <c r="E88" s="18"/>
      <c r="F88" s="6"/>
      <c r="G88" s="118">
        <f>SUM('5:6'!G88)</f>
        <v>0</v>
      </c>
      <c r="H88" s="118">
        <f>SUM('5:6'!H88)</f>
        <v>0</v>
      </c>
      <c r="I88" s="118">
        <f>SUM('5:6'!I88)</f>
        <v>0</v>
      </c>
      <c r="J88" s="38" t="str">
        <f t="array" ref="J88">IF(ISERROR(G88/I88),"",G88/I88)</f>
        <v/>
      </c>
      <c r="K88" s="42">
        <f t="array" ref="K88">IF(ISERROR(G88/L88),"",G88/L88)</f>
        <v>0</v>
      </c>
      <c r="L88" s="107">
        <v>8.8000000000000007</v>
      </c>
      <c r="M88" s="43">
        <f t="shared" si="11"/>
        <v>0</v>
      </c>
      <c r="N88" s="118">
        <f>SUM('5:6'!N88)</f>
        <v>0</v>
      </c>
      <c r="O88" s="118">
        <f>SUM('5:6'!O88)</f>
        <v>0</v>
      </c>
      <c r="P88" s="118">
        <f>SUM('5:6'!P88)</f>
        <v>0</v>
      </c>
      <c r="Q88" s="118">
        <f>SUM('5:6'!Q88)</f>
        <v>0</v>
      </c>
      <c r="R88" s="118">
        <f>SUM('5:6'!R88)</f>
        <v>0</v>
      </c>
      <c r="S88" s="118">
        <f>SUM('5:6'!S88)</f>
        <v>0</v>
      </c>
      <c r="T88" s="118">
        <f>SUM('5:6'!T88)</f>
        <v>0</v>
      </c>
      <c r="U88" s="118">
        <f>SUM('5:6'!U88)</f>
        <v>0</v>
      </c>
      <c r="V88" s="269">
        <f t="shared" si="12"/>
        <v>0</v>
      </c>
      <c r="W88" s="40" t="str">
        <f t="shared" si="10"/>
        <v/>
      </c>
      <c r="X88" s="118">
        <f>SUM('5:6'!X88)</f>
        <v>0</v>
      </c>
      <c r="Y88" s="118">
        <f>SUM('5:6'!Y88)</f>
        <v>0</v>
      </c>
      <c r="Z88" s="118">
        <f>SUM('5:6'!Z88)</f>
        <v>0</v>
      </c>
      <c r="AA88" s="118">
        <f>SUM('5:6'!AA88)</f>
        <v>0</v>
      </c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</row>
    <row r="89" spans="1:106" ht="15.75">
      <c r="A89" s="17">
        <v>200068</v>
      </c>
      <c r="B89" s="68" t="s">
        <v>87</v>
      </c>
      <c r="C89" s="17" t="s">
        <v>74</v>
      </c>
      <c r="D89" s="18">
        <v>5.03</v>
      </c>
      <c r="E89" s="18"/>
      <c r="F89" s="6"/>
      <c r="G89" s="118">
        <f>SUM('5:6'!G89)</f>
        <v>0</v>
      </c>
      <c r="H89" s="118">
        <f>SUM('5:6'!H89)</f>
        <v>0</v>
      </c>
      <c r="I89" s="118">
        <f>SUM('5:6'!I89)</f>
        <v>0</v>
      </c>
      <c r="J89" s="38" t="str">
        <f t="array" ref="J89">IF(ISERROR(G89/I89),"",G89/I89)</f>
        <v/>
      </c>
      <c r="K89" s="42">
        <f t="array" ref="K89">IF(ISERROR(G89/L89),"",G89/L89)</f>
        <v>0</v>
      </c>
      <c r="L89" s="107">
        <v>8.8000000000000007</v>
      </c>
      <c r="M89" s="43">
        <f t="shared" si="11"/>
        <v>0</v>
      </c>
      <c r="N89" s="118">
        <f>SUM('5:6'!N89)</f>
        <v>0</v>
      </c>
      <c r="O89" s="118">
        <f>SUM('5:6'!O89)</f>
        <v>0</v>
      </c>
      <c r="P89" s="118">
        <f>SUM('5:6'!P89)</f>
        <v>0</v>
      </c>
      <c r="Q89" s="118">
        <f>SUM('5:6'!Q89)</f>
        <v>0</v>
      </c>
      <c r="R89" s="118">
        <f>SUM('5:6'!R89)</f>
        <v>0</v>
      </c>
      <c r="S89" s="118">
        <f>SUM('5:6'!S89)</f>
        <v>0</v>
      </c>
      <c r="T89" s="118">
        <f>SUM('5:6'!T89)</f>
        <v>0</v>
      </c>
      <c r="U89" s="118">
        <f>SUM('5:6'!U89)</f>
        <v>0</v>
      </c>
      <c r="V89" s="269">
        <f t="shared" si="12"/>
        <v>0</v>
      </c>
      <c r="W89" s="40" t="str">
        <f t="shared" si="10"/>
        <v/>
      </c>
      <c r="X89" s="118">
        <f>SUM('5:6'!X89)</f>
        <v>0</v>
      </c>
      <c r="Y89" s="118">
        <f>SUM('5:6'!Y89)</f>
        <v>0</v>
      </c>
      <c r="Z89" s="118">
        <f>SUM('5:6'!Z89)</f>
        <v>0</v>
      </c>
      <c r="AA89" s="118">
        <f>SUM('5:6'!AA89)</f>
        <v>0</v>
      </c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</row>
    <row r="90" spans="1:106" ht="15.75">
      <c r="A90" s="24">
        <v>200064</v>
      </c>
      <c r="B90" s="72" t="s">
        <v>88</v>
      </c>
      <c r="C90" s="17" t="s">
        <v>53</v>
      </c>
      <c r="D90" s="18">
        <v>5.03</v>
      </c>
      <c r="E90" s="18"/>
      <c r="F90" s="6"/>
      <c r="G90" s="118">
        <f>SUM('5:6'!G90)</f>
        <v>0</v>
      </c>
      <c r="H90" s="118">
        <f>SUM('5:6'!H90)</f>
        <v>0</v>
      </c>
      <c r="I90" s="118">
        <f>SUM('5:6'!I90)</f>
        <v>0</v>
      </c>
      <c r="J90" s="38" t="str">
        <f t="array" ref="J90">IF(ISERROR(G90/I90),"",G90/I90)</f>
        <v/>
      </c>
      <c r="K90" s="42">
        <f t="array" ref="K90">IF(ISERROR(G90/L90),"",G90/L90)</f>
        <v>0</v>
      </c>
      <c r="L90" s="107">
        <v>9.3000000000000007</v>
      </c>
      <c r="M90" s="43">
        <f t="shared" si="11"/>
        <v>0</v>
      </c>
      <c r="N90" s="118">
        <f>SUM('5:6'!N90)</f>
        <v>0</v>
      </c>
      <c r="O90" s="118">
        <f>SUM('5:6'!O90)</f>
        <v>0</v>
      </c>
      <c r="P90" s="118">
        <f>SUM('5:6'!P90)</f>
        <v>0</v>
      </c>
      <c r="Q90" s="118">
        <f>SUM('5:6'!Q90)</f>
        <v>0</v>
      </c>
      <c r="R90" s="118">
        <f>SUM('5:6'!R90)</f>
        <v>0</v>
      </c>
      <c r="S90" s="118">
        <f>SUM('5:6'!S90)</f>
        <v>0</v>
      </c>
      <c r="T90" s="118">
        <f>SUM('5:6'!T90)</f>
        <v>0</v>
      </c>
      <c r="U90" s="118">
        <f>SUM('5:6'!U90)</f>
        <v>0</v>
      </c>
      <c r="V90" s="269">
        <f t="shared" si="12"/>
        <v>0</v>
      </c>
      <c r="W90" s="40" t="str">
        <f t="shared" si="10"/>
        <v/>
      </c>
      <c r="X90" s="118">
        <f>SUM('5:6'!X90)</f>
        <v>0</v>
      </c>
      <c r="Y90" s="118">
        <f>SUM('5:6'!Y90)</f>
        <v>0</v>
      </c>
      <c r="Z90" s="118">
        <f>SUM('5:6'!Z90)</f>
        <v>0</v>
      </c>
      <c r="AA90" s="118">
        <f>SUM('5:6'!AA90)</f>
        <v>0</v>
      </c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</row>
    <row r="91" spans="1:106" ht="15.75">
      <c r="A91" s="24">
        <v>200058</v>
      </c>
      <c r="B91" s="72" t="s">
        <v>88</v>
      </c>
      <c r="C91" s="17" t="s">
        <v>72</v>
      </c>
      <c r="D91" s="18">
        <v>5.03</v>
      </c>
      <c r="E91" s="18"/>
      <c r="F91" s="6"/>
      <c r="G91" s="118">
        <f>SUM('5:6'!G91)</f>
        <v>0</v>
      </c>
      <c r="H91" s="118">
        <f>SUM('5:6'!H91)</f>
        <v>0</v>
      </c>
      <c r="I91" s="118">
        <f>SUM('5:6'!I91)</f>
        <v>0</v>
      </c>
      <c r="J91" s="38" t="str">
        <f t="array" ref="J91">IF(ISERROR(G91/I91),"",G91/I91)</f>
        <v/>
      </c>
      <c r="K91" s="42">
        <f t="array" ref="K91">IF(ISERROR(G91/L91),"",G91/L91)</f>
        <v>0</v>
      </c>
      <c r="L91" s="107">
        <v>9.3000000000000007</v>
      </c>
      <c r="M91" s="43">
        <f t="shared" si="11"/>
        <v>0</v>
      </c>
      <c r="N91" s="118">
        <f>SUM('5:6'!N91)</f>
        <v>0</v>
      </c>
      <c r="O91" s="118">
        <f>SUM('5:6'!O91)</f>
        <v>0</v>
      </c>
      <c r="P91" s="118">
        <f>SUM('5:6'!P91)</f>
        <v>0</v>
      </c>
      <c r="Q91" s="118">
        <f>SUM('5:6'!Q91)</f>
        <v>0</v>
      </c>
      <c r="R91" s="118">
        <f>SUM('5:6'!R91)</f>
        <v>0</v>
      </c>
      <c r="S91" s="118">
        <f>SUM('5:6'!S91)</f>
        <v>0</v>
      </c>
      <c r="T91" s="118">
        <f>SUM('5:6'!T91)</f>
        <v>0</v>
      </c>
      <c r="U91" s="118">
        <f>SUM('5:6'!U91)</f>
        <v>0</v>
      </c>
      <c r="V91" s="269">
        <f t="shared" si="12"/>
        <v>0</v>
      </c>
      <c r="W91" s="40" t="str">
        <f t="shared" si="10"/>
        <v/>
      </c>
      <c r="X91" s="118">
        <f>SUM('5:6'!X91)</f>
        <v>0</v>
      </c>
      <c r="Y91" s="118">
        <f>SUM('5:6'!Y91)</f>
        <v>0</v>
      </c>
      <c r="Z91" s="118">
        <f>SUM('5:6'!Z91)</f>
        <v>0</v>
      </c>
      <c r="AA91" s="118">
        <f>SUM('5:6'!AA91)</f>
        <v>0</v>
      </c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</row>
    <row r="92" spans="1:106" ht="15.75">
      <c r="A92" s="24">
        <v>200061</v>
      </c>
      <c r="B92" s="72" t="s">
        <v>88</v>
      </c>
      <c r="C92" s="17" t="s">
        <v>60</v>
      </c>
      <c r="D92" s="18">
        <v>5.03</v>
      </c>
      <c r="E92" s="18"/>
      <c r="F92" s="6"/>
      <c r="G92" s="118">
        <f>SUM('5:6'!G92)</f>
        <v>0</v>
      </c>
      <c r="H92" s="118">
        <f>SUM('5:6'!H92)</f>
        <v>0</v>
      </c>
      <c r="I92" s="118">
        <f>SUM('5:6'!I92)</f>
        <v>0</v>
      </c>
      <c r="J92" s="38" t="str">
        <f t="array" ref="J92">IF(ISERROR(G92/I92),"",G92/I92)</f>
        <v/>
      </c>
      <c r="K92" s="42">
        <f t="array" ref="K92">IF(ISERROR(G92/L92),"",G92/L92)</f>
        <v>0</v>
      </c>
      <c r="L92" s="107">
        <v>9.3000000000000007</v>
      </c>
      <c r="M92" s="43">
        <f t="shared" si="11"/>
        <v>0</v>
      </c>
      <c r="N92" s="118">
        <f>SUM('5:6'!N92)</f>
        <v>0</v>
      </c>
      <c r="O92" s="118">
        <f>SUM('5:6'!O92)</f>
        <v>0</v>
      </c>
      <c r="P92" s="118">
        <f>SUM('5:6'!P92)</f>
        <v>0</v>
      </c>
      <c r="Q92" s="118">
        <f>SUM('5:6'!Q92)</f>
        <v>0</v>
      </c>
      <c r="R92" s="118">
        <f>SUM('5:6'!R92)</f>
        <v>0</v>
      </c>
      <c r="S92" s="118">
        <f>SUM('5:6'!S92)</f>
        <v>0</v>
      </c>
      <c r="T92" s="118">
        <f>SUM('5:6'!T92)</f>
        <v>0</v>
      </c>
      <c r="U92" s="118">
        <f>SUM('5:6'!U92)</f>
        <v>0</v>
      </c>
      <c r="V92" s="269">
        <f t="shared" si="12"/>
        <v>0</v>
      </c>
      <c r="W92" s="40" t="str">
        <f t="shared" si="10"/>
        <v/>
      </c>
      <c r="X92" s="118">
        <f>SUM('5:6'!X92)</f>
        <v>0</v>
      </c>
      <c r="Y92" s="118">
        <f>SUM('5:6'!Y92)</f>
        <v>0</v>
      </c>
      <c r="Z92" s="118">
        <f>SUM('5:6'!Z92)</f>
        <v>0</v>
      </c>
      <c r="AA92" s="118">
        <f>SUM('5:6'!AA92)</f>
        <v>0</v>
      </c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</row>
    <row r="93" spans="1:106" ht="15.75">
      <c r="A93" s="24">
        <v>200060</v>
      </c>
      <c r="B93" s="72" t="s">
        <v>88</v>
      </c>
      <c r="C93" s="17" t="s">
        <v>66</v>
      </c>
      <c r="D93" s="18">
        <v>5.03</v>
      </c>
      <c r="E93" s="18"/>
      <c r="F93" s="6"/>
      <c r="G93" s="118">
        <f>SUM('5:6'!G93)</f>
        <v>0</v>
      </c>
      <c r="H93" s="118">
        <f>SUM('5:6'!H93)</f>
        <v>0</v>
      </c>
      <c r="I93" s="118">
        <f>SUM('5:6'!I93)</f>
        <v>0</v>
      </c>
      <c r="J93" s="38" t="str">
        <f t="array" ref="J93">IF(ISERROR(G93/I93),"",G93/I93)</f>
        <v/>
      </c>
      <c r="K93" s="42">
        <f t="array" ref="K93">IF(ISERROR(G93/L93),"",G93/L93)</f>
        <v>0</v>
      </c>
      <c r="L93" s="107">
        <v>9.3000000000000007</v>
      </c>
      <c r="M93" s="43">
        <f t="shared" si="11"/>
        <v>0</v>
      </c>
      <c r="N93" s="118">
        <f>SUM('5:6'!N93)</f>
        <v>0</v>
      </c>
      <c r="O93" s="118">
        <f>SUM('5:6'!O93)</f>
        <v>0</v>
      </c>
      <c r="P93" s="118">
        <f>SUM('5:6'!P93)</f>
        <v>0</v>
      </c>
      <c r="Q93" s="118">
        <f>SUM('5:6'!Q93)</f>
        <v>0</v>
      </c>
      <c r="R93" s="118">
        <f>SUM('5:6'!R93)</f>
        <v>0</v>
      </c>
      <c r="S93" s="118">
        <f>SUM('5:6'!S93)</f>
        <v>0</v>
      </c>
      <c r="T93" s="118">
        <f>SUM('5:6'!T93)</f>
        <v>0</v>
      </c>
      <c r="U93" s="118">
        <f>SUM('5:6'!U93)</f>
        <v>0</v>
      </c>
      <c r="V93" s="269">
        <f t="shared" si="12"/>
        <v>0</v>
      </c>
      <c r="W93" s="40" t="str">
        <f t="shared" si="10"/>
        <v/>
      </c>
      <c r="X93" s="118">
        <f>SUM('5:6'!X93)</f>
        <v>0</v>
      </c>
      <c r="Y93" s="118">
        <f>SUM('5:6'!Y93)</f>
        <v>0</v>
      </c>
      <c r="Z93" s="118">
        <f>SUM('5:6'!Z93)</f>
        <v>0</v>
      </c>
      <c r="AA93" s="118">
        <f>SUM('5:6'!AA93)</f>
        <v>0</v>
      </c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</row>
    <row r="94" spans="1:106" ht="15.75">
      <c r="A94" s="24">
        <v>300389</v>
      </c>
      <c r="B94" s="72" t="s">
        <v>183</v>
      </c>
      <c r="C94" s="17" t="s">
        <v>184</v>
      </c>
      <c r="D94" s="18">
        <v>5.03</v>
      </c>
      <c r="E94" s="18"/>
      <c r="F94" s="6"/>
      <c r="G94" s="118">
        <f>SUM('5:6'!G94)</f>
        <v>0</v>
      </c>
      <c r="H94" s="118">
        <f>SUM('5:6'!H94)</f>
        <v>0</v>
      </c>
      <c r="I94" s="118">
        <f>SUM('5:6'!I94)</f>
        <v>0</v>
      </c>
      <c r="J94" s="38"/>
      <c r="K94" s="42">
        <f t="array" ref="K94">IF(ISERROR(G94/L94),"",G94/L94)</f>
        <v>0</v>
      </c>
      <c r="L94" s="107">
        <v>9.3000000000000007</v>
      </c>
      <c r="M94" s="43">
        <f t="shared" si="11"/>
        <v>0</v>
      </c>
      <c r="N94" s="118">
        <f>SUM('5:6'!N94)</f>
        <v>0</v>
      </c>
      <c r="O94" s="118">
        <f>SUM('5:6'!O94)</f>
        <v>0</v>
      </c>
      <c r="P94" s="118">
        <f>SUM('5:6'!P94)</f>
        <v>0</v>
      </c>
      <c r="Q94" s="118">
        <f>SUM('5:6'!Q94)</f>
        <v>0</v>
      </c>
      <c r="R94" s="118">
        <f>SUM('5:6'!R94)</f>
        <v>0</v>
      </c>
      <c r="S94" s="118">
        <f>SUM('5:6'!S94)</f>
        <v>0</v>
      </c>
      <c r="T94" s="118">
        <f>SUM('5:6'!T94)</f>
        <v>0</v>
      </c>
      <c r="U94" s="118">
        <f>SUM('5:6'!U94)</f>
        <v>0</v>
      </c>
      <c r="V94" s="270"/>
      <c r="W94" s="40"/>
      <c r="X94" s="118">
        <f>SUM('5:6'!X94)</f>
        <v>0</v>
      </c>
      <c r="Y94" s="118">
        <f>SUM('5:6'!Y94)</f>
        <v>0</v>
      </c>
      <c r="Z94" s="118">
        <f>SUM('5:6'!Z94)</f>
        <v>0</v>
      </c>
      <c r="AA94" s="118">
        <f>SUM('5:6'!AA94)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5.75">
      <c r="A95" s="24">
        <v>200556</v>
      </c>
      <c r="B95" s="72" t="s">
        <v>168</v>
      </c>
      <c r="C95" s="17" t="s">
        <v>53</v>
      </c>
      <c r="D95" s="18">
        <v>5.03</v>
      </c>
      <c r="E95" s="18"/>
      <c r="F95" s="6"/>
      <c r="G95" s="118">
        <f>SUM('5:6'!G95)</f>
        <v>0</v>
      </c>
      <c r="H95" s="118">
        <f>SUM('5:6'!H95)</f>
        <v>0</v>
      </c>
      <c r="I95" s="118">
        <f>SUM('5:6'!I95)</f>
        <v>0</v>
      </c>
      <c r="J95" s="38" t="str">
        <f t="array" ref="J95">IF(ISERROR(G95/I95),"",G95/I95)</f>
        <v/>
      </c>
      <c r="K95" s="42">
        <f t="array" ref="K95">IF(ISERROR(G95/L95),"",G95/L95)</f>
        <v>0</v>
      </c>
      <c r="L95" s="107">
        <v>8</v>
      </c>
      <c r="M95" s="43">
        <f>IF(ISERROR(I95-K95),"",I95-K95)</f>
        <v>0</v>
      </c>
      <c r="N95" s="118">
        <f>SUM('5:6'!N95)</f>
        <v>0</v>
      </c>
      <c r="O95" s="118">
        <f>SUM('5:6'!O95)</f>
        <v>0</v>
      </c>
      <c r="P95" s="118">
        <f>SUM('5:6'!P95)</f>
        <v>0</v>
      </c>
      <c r="Q95" s="118">
        <f>SUM('5:6'!Q95)</f>
        <v>0</v>
      </c>
      <c r="R95" s="118">
        <f>SUM('5:6'!R95)</f>
        <v>0</v>
      </c>
      <c r="S95" s="118">
        <f>SUM('5:6'!S95)</f>
        <v>0</v>
      </c>
      <c r="T95" s="118">
        <f>SUM('5:6'!T95)</f>
        <v>0</v>
      </c>
      <c r="U95" s="118">
        <f>SUM('5:6'!U95)</f>
        <v>0</v>
      </c>
      <c r="V95" s="270">
        <f>SUM(X95:AA95)</f>
        <v>0</v>
      </c>
      <c r="W95" s="40" t="str">
        <f>IF(ISERROR(V95/G95),"",V95/G95)</f>
        <v/>
      </c>
      <c r="X95" s="118">
        <f>SUM('5:6'!X95)</f>
        <v>0</v>
      </c>
      <c r="Y95" s="118">
        <f>SUM('5:6'!Y95)</f>
        <v>0</v>
      </c>
      <c r="Z95" s="118">
        <f>SUM('5:6'!Z95)</f>
        <v>0</v>
      </c>
      <c r="AA95" s="118">
        <f>SUM('5:6'!AA95)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5.75">
      <c r="A96" s="24">
        <v>200557</v>
      </c>
      <c r="B96" s="72" t="s">
        <v>168</v>
      </c>
      <c r="C96" s="17" t="s">
        <v>55</v>
      </c>
      <c r="D96" s="18">
        <v>5.03</v>
      </c>
      <c r="E96" s="18"/>
      <c r="F96" s="6"/>
      <c r="G96" s="118">
        <f>SUM('5:6'!G96)</f>
        <v>0</v>
      </c>
      <c r="H96" s="118">
        <f>SUM('5:6'!H96)</f>
        <v>0</v>
      </c>
      <c r="I96" s="118">
        <f>SUM('5:6'!I96)</f>
        <v>0</v>
      </c>
      <c r="J96" s="38" t="str">
        <f t="array" ref="J96">IF(ISERROR(G96/I96),"",G96/I96)</f>
        <v/>
      </c>
      <c r="K96" s="42">
        <f t="array" ref="K96">IF(ISERROR(G96/L96),"",G96/L96)</f>
        <v>0</v>
      </c>
      <c r="L96" s="107">
        <v>8</v>
      </c>
      <c r="M96" s="43">
        <f>IF(ISERROR(I96-K96),"",I96-K96)</f>
        <v>0</v>
      </c>
      <c r="N96" s="118">
        <f>SUM('5:6'!N96)</f>
        <v>0</v>
      </c>
      <c r="O96" s="118">
        <f>SUM('5:6'!O96)</f>
        <v>0</v>
      </c>
      <c r="P96" s="118">
        <f>SUM('5:6'!P96)</f>
        <v>0</v>
      </c>
      <c r="Q96" s="118">
        <f>SUM('5:6'!Q96)</f>
        <v>0</v>
      </c>
      <c r="R96" s="118">
        <f>SUM('5:6'!R96)</f>
        <v>0</v>
      </c>
      <c r="S96" s="118">
        <f>SUM('5:6'!S96)</f>
        <v>0</v>
      </c>
      <c r="T96" s="118">
        <f>SUM('5:6'!T96)</f>
        <v>0</v>
      </c>
      <c r="U96" s="118">
        <f>SUM('5:6'!U96)</f>
        <v>0</v>
      </c>
      <c r="V96" s="270">
        <f>SUM(X96:AA96)</f>
        <v>0</v>
      </c>
      <c r="W96" s="40" t="str">
        <f>IF(ISERROR(V96/G96),"",V96/G96)</f>
        <v/>
      </c>
      <c r="X96" s="118">
        <f>SUM('5:6'!X96)</f>
        <v>0</v>
      </c>
      <c r="Y96" s="118">
        <f>SUM('5:6'!Y96)</f>
        <v>0</v>
      </c>
      <c r="Z96" s="118">
        <f>SUM('5:6'!Z96)</f>
        <v>0</v>
      </c>
      <c r="AA96" s="118">
        <f>SUM('5:6'!AA96)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5.75">
      <c r="A97" s="24">
        <v>200558</v>
      </c>
      <c r="B97" s="72" t="s">
        <v>168</v>
      </c>
      <c r="C97" s="17" t="s">
        <v>60</v>
      </c>
      <c r="D97" s="18">
        <v>5.03</v>
      </c>
      <c r="E97" s="18"/>
      <c r="F97" s="6"/>
      <c r="G97" s="118">
        <f>SUM('5:6'!G97)</f>
        <v>0</v>
      </c>
      <c r="H97" s="118">
        <f>SUM('5:6'!H97)</f>
        <v>0</v>
      </c>
      <c r="I97" s="118">
        <f>SUM('5:6'!I97)</f>
        <v>0</v>
      </c>
      <c r="J97" s="38" t="str">
        <f t="array" ref="J97">IF(ISERROR(G97/I97),"",G97/I97)</f>
        <v/>
      </c>
      <c r="K97" s="42">
        <f t="array" ref="K97">IF(ISERROR(G97/L97),"",G97/L97)</f>
        <v>0</v>
      </c>
      <c r="L97" s="107">
        <v>8</v>
      </c>
      <c r="M97" s="43">
        <f>IF(ISERROR(I97-K97),"",I97-K97)</f>
        <v>0</v>
      </c>
      <c r="N97" s="118">
        <f>SUM('5:6'!N97)</f>
        <v>0</v>
      </c>
      <c r="O97" s="118">
        <f>SUM('5:6'!O97)</f>
        <v>0</v>
      </c>
      <c r="P97" s="118">
        <f>SUM('5:6'!P97)</f>
        <v>0</v>
      </c>
      <c r="Q97" s="118">
        <f>SUM('5:6'!Q97)</f>
        <v>0</v>
      </c>
      <c r="R97" s="118">
        <f>SUM('5:6'!R97)</f>
        <v>0</v>
      </c>
      <c r="S97" s="118">
        <f>SUM('5:6'!S97)</f>
        <v>0</v>
      </c>
      <c r="T97" s="118">
        <f>SUM('5:6'!T97)</f>
        <v>0</v>
      </c>
      <c r="U97" s="118">
        <f>SUM('5:6'!U97)</f>
        <v>0</v>
      </c>
      <c r="V97" s="270">
        <f>SUM(X97:AA97)</f>
        <v>0</v>
      </c>
      <c r="W97" s="40" t="str">
        <f>IF(ISERROR(V97/G97),"",V97/G97)</f>
        <v/>
      </c>
      <c r="X97" s="118">
        <f>SUM('5:6'!X97)</f>
        <v>0</v>
      </c>
      <c r="Y97" s="118">
        <f>SUM('5:6'!Y97)</f>
        <v>0</v>
      </c>
      <c r="Z97" s="118">
        <f>SUM('5:6'!Z97)</f>
        <v>0</v>
      </c>
      <c r="AA97" s="118">
        <f>SUM('5:6'!AA97)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5.75">
      <c r="A98" s="24">
        <v>200559</v>
      </c>
      <c r="B98" s="72" t="s">
        <v>168</v>
      </c>
      <c r="C98" s="246" t="s">
        <v>90</v>
      </c>
      <c r="D98" s="18">
        <v>5.03</v>
      </c>
      <c r="E98" s="18"/>
      <c r="F98" s="6"/>
      <c r="G98" s="118">
        <f>SUM('5:6'!G98)</f>
        <v>0</v>
      </c>
      <c r="H98" s="118">
        <f>SUM('5:6'!H98)</f>
        <v>0</v>
      </c>
      <c r="I98" s="118">
        <f>SUM('5:6'!I98)</f>
        <v>0</v>
      </c>
      <c r="J98" s="38" t="str">
        <f t="array" ref="J98">IF(ISERROR(G98/I98),"",G98/I98)</f>
        <v/>
      </c>
      <c r="K98" s="42">
        <f t="array" ref="K98">IF(ISERROR(G98/L98),"",G98/L98)</f>
        <v>0</v>
      </c>
      <c r="L98" s="107">
        <v>8</v>
      </c>
      <c r="M98" s="43">
        <f>IF(ISERROR(I98-K98),"",I98-K98)</f>
        <v>0</v>
      </c>
      <c r="N98" s="118">
        <f>SUM('5:6'!N98)</f>
        <v>0</v>
      </c>
      <c r="O98" s="118">
        <f>SUM('5:6'!O98)</f>
        <v>0</v>
      </c>
      <c r="P98" s="118">
        <f>SUM('5:6'!P98)</f>
        <v>0</v>
      </c>
      <c r="Q98" s="118">
        <f>SUM('5:6'!Q98)</f>
        <v>0</v>
      </c>
      <c r="R98" s="118">
        <f>SUM('5:6'!R98)</f>
        <v>0</v>
      </c>
      <c r="S98" s="118">
        <f>SUM('5:6'!S98)</f>
        <v>0</v>
      </c>
      <c r="T98" s="118">
        <f>SUM('5:6'!T98)</f>
        <v>0</v>
      </c>
      <c r="U98" s="118">
        <f>SUM('5:6'!U98)</f>
        <v>0</v>
      </c>
      <c r="V98" s="270">
        <f>SUM(X98:AA98)</f>
        <v>0</v>
      </c>
      <c r="W98" s="40" t="str">
        <f>IF(ISERROR(V98/G98),"",V98/G98)</f>
        <v/>
      </c>
      <c r="X98" s="118">
        <f>SUM('5:6'!X98)</f>
        <v>0</v>
      </c>
      <c r="Y98" s="118">
        <f>SUM('5:6'!Y98)</f>
        <v>0</v>
      </c>
      <c r="Z98" s="118">
        <f>SUM('5:6'!Z98)</f>
        <v>0</v>
      </c>
      <c r="AA98" s="118">
        <f>SUM('5:6'!AA98)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5.75">
      <c r="A99" s="24">
        <v>200556</v>
      </c>
      <c r="B99" s="72" t="s">
        <v>89</v>
      </c>
      <c r="C99" s="17" t="s">
        <v>53</v>
      </c>
      <c r="D99" s="18">
        <v>5.03</v>
      </c>
      <c r="E99" s="18"/>
      <c r="F99" s="6"/>
      <c r="G99" s="118">
        <f>SUM('5:6'!G99)</f>
        <v>0</v>
      </c>
      <c r="H99" s="118">
        <f>SUM('5:6'!H99)</f>
        <v>0</v>
      </c>
      <c r="I99" s="118">
        <f>SUM('5:6'!I99)</f>
        <v>0</v>
      </c>
      <c r="J99" s="38" t="str">
        <f t="array" ref="J99">IF(ISERROR(G99/I99),"",G99/I99)</f>
        <v/>
      </c>
      <c r="K99" s="42">
        <f t="array" ref="K99">IF(ISERROR(G99/L99),"",G99/L99)</f>
        <v>0</v>
      </c>
      <c r="L99" s="107">
        <v>10</v>
      </c>
      <c r="M99" s="43">
        <f t="shared" si="11"/>
        <v>0</v>
      </c>
      <c r="N99" s="118">
        <f>SUM('5:6'!N99)</f>
        <v>0</v>
      </c>
      <c r="O99" s="118">
        <f>SUM('5:6'!O99)</f>
        <v>0</v>
      </c>
      <c r="P99" s="118">
        <f>SUM('5:6'!P99)</f>
        <v>0</v>
      </c>
      <c r="Q99" s="118">
        <f>SUM('5:6'!Q99)</f>
        <v>0</v>
      </c>
      <c r="R99" s="118">
        <f>SUM('5:6'!R99)</f>
        <v>0</v>
      </c>
      <c r="S99" s="118">
        <f>SUM('5:6'!S99)</f>
        <v>0</v>
      </c>
      <c r="T99" s="118">
        <f>SUM('5:6'!T99)</f>
        <v>0</v>
      </c>
      <c r="U99" s="118">
        <f>SUM('5:6'!U99)</f>
        <v>0</v>
      </c>
      <c r="V99" s="269">
        <f t="shared" si="12"/>
        <v>0</v>
      </c>
      <c r="W99" s="40" t="str">
        <f t="shared" si="10"/>
        <v/>
      </c>
      <c r="X99" s="118">
        <f>SUM('5:6'!X99)</f>
        <v>0</v>
      </c>
      <c r="Y99" s="118">
        <f>SUM('5:6'!Y99)</f>
        <v>0</v>
      </c>
      <c r="Z99" s="118">
        <f>SUM('5:6'!Z99)</f>
        <v>0</v>
      </c>
      <c r="AA99" s="118">
        <f>SUM('5:6'!AA99)</f>
        <v>0</v>
      </c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</row>
    <row r="100" spans="1:106" ht="15.75">
      <c r="A100" s="24">
        <v>200557</v>
      </c>
      <c r="B100" s="72" t="s">
        <v>89</v>
      </c>
      <c r="C100" s="17" t="s">
        <v>72</v>
      </c>
      <c r="D100" s="18">
        <v>5.03</v>
      </c>
      <c r="E100" s="18"/>
      <c r="F100" s="6"/>
      <c r="G100" s="118">
        <f>SUM('5:6'!G100)</f>
        <v>0</v>
      </c>
      <c r="H100" s="118">
        <f>SUM('5:6'!H100)</f>
        <v>0</v>
      </c>
      <c r="I100" s="118">
        <f>SUM('5:6'!I100)</f>
        <v>0</v>
      </c>
      <c r="J100" s="38" t="str">
        <f t="array" ref="J100">IF(ISERROR(G100/I100),"",G100/I100)</f>
        <v/>
      </c>
      <c r="K100" s="42" t="str">
        <f t="array" ref="K100">IF(ISERROR(G100/L100),"",G100/L100)</f>
        <v/>
      </c>
      <c r="L100" s="107"/>
      <c r="M100" s="43" t="str">
        <f t="shared" si="11"/>
        <v/>
      </c>
      <c r="N100" s="118">
        <f>SUM('5:6'!N100)</f>
        <v>0</v>
      </c>
      <c r="O100" s="118">
        <f>SUM('5:6'!O100)</f>
        <v>0</v>
      </c>
      <c r="P100" s="118">
        <f>SUM('5:6'!P100)</f>
        <v>0</v>
      </c>
      <c r="Q100" s="118">
        <f>SUM('5:6'!Q100)</f>
        <v>0</v>
      </c>
      <c r="R100" s="118">
        <f>SUM('5:6'!R100)</f>
        <v>0</v>
      </c>
      <c r="S100" s="118">
        <f>SUM('5:6'!S100)</f>
        <v>0</v>
      </c>
      <c r="T100" s="118">
        <f>SUM('5:6'!T100)</f>
        <v>0</v>
      </c>
      <c r="U100" s="118">
        <f>SUM('5:6'!U100)</f>
        <v>0</v>
      </c>
      <c r="V100" s="269">
        <f t="shared" si="12"/>
        <v>0</v>
      </c>
      <c r="W100" s="40" t="str">
        <f t="shared" si="10"/>
        <v/>
      </c>
      <c r="X100" s="118">
        <f>SUM('5:6'!X100)</f>
        <v>0</v>
      </c>
      <c r="Y100" s="118">
        <f>SUM('5:6'!Y100)</f>
        <v>0</v>
      </c>
      <c r="Z100" s="118">
        <f>SUM('5:6'!Z100)</f>
        <v>0</v>
      </c>
      <c r="AA100" s="118">
        <f>SUM('5:6'!AA100)</f>
        <v>0</v>
      </c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</row>
    <row r="101" spans="1:106" ht="15.75">
      <c r="A101" s="24">
        <v>200558</v>
      </c>
      <c r="B101" s="72" t="s">
        <v>89</v>
      </c>
      <c r="C101" s="17" t="s">
        <v>60</v>
      </c>
      <c r="D101" s="18">
        <v>5.03</v>
      </c>
      <c r="E101" s="18"/>
      <c r="F101" s="6"/>
      <c r="G101" s="118">
        <f>SUM('5:6'!G101)</f>
        <v>0</v>
      </c>
      <c r="H101" s="118">
        <f>SUM('5:6'!H101)</f>
        <v>0</v>
      </c>
      <c r="I101" s="118">
        <f>SUM('5:6'!I101)</f>
        <v>0</v>
      </c>
      <c r="J101" s="38" t="str">
        <f t="array" ref="J101">IF(ISERROR(G101/I101),"",G101/I101)</f>
        <v/>
      </c>
      <c r="K101" s="42" t="str">
        <f t="array" ref="K101">IF(ISERROR(G101/L101),"",G101/L101)</f>
        <v/>
      </c>
      <c r="L101" s="107"/>
      <c r="M101" s="43" t="str">
        <f t="shared" si="11"/>
        <v/>
      </c>
      <c r="N101" s="118">
        <f>SUM('5:6'!N101)</f>
        <v>0</v>
      </c>
      <c r="O101" s="118">
        <f>SUM('5:6'!O101)</f>
        <v>0</v>
      </c>
      <c r="P101" s="118">
        <f>SUM('5:6'!P101)</f>
        <v>0</v>
      </c>
      <c r="Q101" s="118">
        <f>SUM('5:6'!Q101)</f>
        <v>0</v>
      </c>
      <c r="R101" s="118">
        <f>SUM('5:6'!R101)</f>
        <v>0</v>
      </c>
      <c r="S101" s="118">
        <f>SUM('5:6'!S101)</f>
        <v>0</v>
      </c>
      <c r="T101" s="118">
        <f>SUM('5:6'!T101)</f>
        <v>0</v>
      </c>
      <c r="U101" s="118">
        <f>SUM('5:6'!U101)</f>
        <v>0</v>
      </c>
      <c r="V101" s="269">
        <f t="shared" si="12"/>
        <v>0</v>
      </c>
      <c r="W101" s="40" t="str">
        <f t="shared" si="10"/>
        <v/>
      </c>
      <c r="X101" s="118">
        <f>SUM('5:6'!X101)</f>
        <v>0</v>
      </c>
      <c r="Y101" s="118">
        <f>SUM('5:6'!Y101)</f>
        <v>0</v>
      </c>
      <c r="Z101" s="118">
        <f>SUM('5:6'!Z101)</f>
        <v>0</v>
      </c>
      <c r="AA101" s="118">
        <f>SUM('5:6'!AA101)</f>
        <v>0</v>
      </c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</row>
    <row r="102" spans="1:106" ht="15.75">
      <c r="A102" s="24">
        <v>200559</v>
      </c>
      <c r="B102" s="72" t="s">
        <v>89</v>
      </c>
      <c r="C102" s="17" t="s">
        <v>66</v>
      </c>
      <c r="D102" s="18">
        <v>5.03</v>
      </c>
      <c r="E102" s="18"/>
      <c r="F102" s="6"/>
      <c r="G102" s="118">
        <f>SUM('5:6'!G102)</f>
        <v>0</v>
      </c>
      <c r="H102" s="118">
        <f>SUM('5:6'!H102)</f>
        <v>0</v>
      </c>
      <c r="I102" s="118">
        <f>SUM('5:6'!I102)</f>
        <v>0</v>
      </c>
      <c r="J102" s="38" t="str">
        <f t="array" ref="J102">IF(ISERROR(G102/I102),"",G102/I102)</f>
        <v/>
      </c>
      <c r="K102" s="42" t="str">
        <f t="array" ref="K102">IF(ISERROR(G102/L102),"",G102/L102)</f>
        <v/>
      </c>
      <c r="L102" s="107"/>
      <c r="M102" s="43" t="str">
        <f t="shared" si="11"/>
        <v/>
      </c>
      <c r="N102" s="118">
        <f>SUM('5:6'!N102)</f>
        <v>0</v>
      </c>
      <c r="O102" s="118">
        <f>SUM('5:6'!O102)</f>
        <v>0</v>
      </c>
      <c r="P102" s="118">
        <f>SUM('5:6'!P102)</f>
        <v>0</v>
      </c>
      <c r="Q102" s="118">
        <f>SUM('5:6'!Q102)</f>
        <v>0</v>
      </c>
      <c r="R102" s="118">
        <f>SUM('5:6'!R102)</f>
        <v>0</v>
      </c>
      <c r="S102" s="118">
        <f>SUM('5:6'!S102)</f>
        <v>0</v>
      </c>
      <c r="T102" s="118">
        <f>SUM('5:6'!T102)</f>
        <v>0</v>
      </c>
      <c r="U102" s="118">
        <f>SUM('5:6'!U102)</f>
        <v>0</v>
      </c>
      <c r="V102" s="269">
        <f t="shared" si="12"/>
        <v>0</v>
      </c>
      <c r="W102" s="40" t="str">
        <f t="shared" si="10"/>
        <v/>
      </c>
      <c r="X102" s="118">
        <f>SUM('5:6'!X102)</f>
        <v>0</v>
      </c>
      <c r="Y102" s="118">
        <f>SUM('5:6'!Y102)</f>
        <v>0</v>
      </c>
      <c r="Z102" s="118">
        <f>SUM('5:6'!Z102)</f>
        <v>0</v>
      </c>
      <c r="AA102" s="118">
        <f>SUM('5:6'!AA102)</f>
        <v>0</v>
      </c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</row>
    <row r="103" spans="1:106" ht="15.75">
      <c r="A103" s="17">
        <v>200947</v>
      </c>
      <c r="B103" s="68" t="s">
        <v>91</v>
      </c>
      <c r="C103" s="17" t="s">
        <v>55</v>
      </c>
      <c r="D103" s="18">
        <v>9.36</v>
      </c>
      <c r="E103" s="18"/>
      <c r="F103" s="6"/>
      <c r="G103" s="118">
        <f>SUM('5:6'!G103)</f>
        <v>0</v>
      </c>
      <c r="H103" s="118">
        <f>SUM('5:6'!H103)</f>
        <v>0</v>
      </c>
      <c r="I103" s="118">
        <f>SUM('5:6'!I103)</f>
        <v>0</v>
      </c>
      <c r="J103" s="38" t="str">
        <f t="array" ref="J103">IF(ISERROR(G103/I103),"",G103/I103)</f>
        <v/>
      </c>
      <c r="K103" s="42">
        <f t="array" ref="K103">IF(ISERROR(G103/L103),"",G103/L103)</f>
        <v>0</v>
      </c>
      <c r="L103" s="107">
        <v>6</v>
      </c>
      <c r="M103" s="43">
        <f t="shared" si="11"/>
        <v>0</v>
      </c>
      <c r="N103" s="118">
        <f>SUM('5:6'!N103)</f>
        <v>0</v>
      </c>
      <c r="O103" s="118">
        <f>SUM('5:6'!O103)</f>
        <v>0</v>
      </c>
      <c r="P103" s="118">
        <f>SUM('5:6'!P103)</f>
        <v>0</v>
      </c>
      <c r="Q103" s="118">
        <f>SUM('5:6'!Q103)</f>
        <v>0</v>
      </c>
      <c r="R103" s="118">
        <f>SUM('5:6'!R103)</f>
        <v>0</v>
      </c>
      <c r="S103" s="118">
        <f>SUM('5:6'!S103)</f>
        <v>0</v>
      </c>
      <c r="T103" s="118">
        <f>SUM('5:6'!T103)</f>
        <v>0</v>
      </c>
      <c r="U103" s="118">
        <f>SUM('5:6'!U103)</f>
        <v>0</v>
      </c>
      <c r="V103" s="269">
        <f t="shared" si="12"/>
        <v>0</v>
      </c>
      <c r="W103" s="40" t="str">
        <f t="shared" si="10"/>
        <v/>
      </c>
      <c r="X103" s="118">
        <f>SUM('5:6'!X103)</f>
        <v>0</v>
      </c>
      <c r="Y103" s="118">
        <f>SUM('5:6'!Y103)</f>
        <v>0</v>
      </c>
      <c r="Z103" s="118">
        <f>SUM('5:6'!Z103)</f>
        <v>0</v>
      </c>
      <c r="AA103" s="118">
        <f>SUM('5:6'!AA103)</f>
        <v>0</v>
      </c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</row>
    <row r="104" spans="1:106" ht="15.75">
      <c r="A104" s="17">
        <v>200945</v>
      </c>
      <c r="B104" s="68" t="s">
        <v>91</v>
      </c>
      <c r="C104" s="17" t="s">
        <v>53</v>
      </c>
      <c r="D104" s="18">
        <v>9.36</v>
      </c>
      <c r="E104" s="18"/>
      <c r="F104" s="6"/>
      <c r="G104" s="118">
        <f>SUM('5:6'!G104)</f>
        <v>0</v>
      </c>
      <c r="H104" s="118">
        <f>SUM('5:6'!H104)</f>
        <v>0</v>
      </c>
      <c r="I104" s="118">
        <f>SUM('5:6'!I104)</f>
        <v>0</v>
      </c>
      <c r="J104" s="38" t="str">
        <f t="array" ref="J104">IF(ISERROR(G104/I104),"",G104/I104)</f>
        <v/>
      </c>
      <c r="K104" s="42">
        <f t="array" ref="K104">IF(ISERROR(G104/L104),"",G104/L104)</f>
        <v>0</v>
      </c>
      <c r="L104" s="107">
        <v>6</v>
      </c>
      <c r="M104" s="43">
        <f t="shared" si="11"/>
        <v>0</v>
      </c>
      <c r="N104" s="118">
        <f>SUM('5:6'!N104)</f>
        <v>0</v>
      </c>
      <c r="O104" s="118">
        <f>SUM('5:6'!O104)</f>
        <v>0</v>
      </c>
      <c r="P104" s="118">
        <f>SUM('5:6'!P104)</f>
        <v>0</v>
      </c>
      <c r="Q104" s="118">
        <f>SUM('5:6'!Q104)</f>
        <v>0</v>
      </c>
      <c r="R104" s="118">
        <f>SUM('5:6'!R104)</f>
        <v>0</v>
      </c>
      <c r="S104" s="118">
        <f>SUM('5:6'!S104)</f>
        <v>0</v>
      </c>
      <c r="T104" s="118">
        <f>SUM('5:6'!T104)</f>
        <v>0</v>
      </c>
      <c r="U104" s="118">
        <f>SUM('5:6'!U104)</f>
        <v>0</v>
      </c>
      <c r="V104" s="269">
        <f t="shared" si="12"/>
        <v>0</v>
      </c>
      <c r="W104" s="40" t="str">
        <f t="shared" si="10"/>
        <v/>
      </c>
      <c r="X104" s="118">
        <f>SUM('5:6'!X104)</f>
        <v>0</v>
      </c>
      <c r="Y104" s="118">
        <f>SUM('5:6'!Y104)</f>
        <v>0</v>
      </c>
      <c r="Z104" s="118">
        <f>SUM('5:6'!Z104)</f>
        <v>0</v>
      </c>
      <c r="AA104" s="118">
        <f>SUM('5:6'!AA104)</f>
        <v>0</v>
      </c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</row>
    <row r="105" spans="1:106" ht="15.75">
      <c r="A105" s="17">
        <v>200946</v>
      </c>
      <c r="B105" s="68" t="s">
        <v>91</v>
      </c>
      <c r="C105" s="17" t="s">
        <v>90</v>
      </c>
      <c r="D105" s="18">
        <v>9.36</v>
      </c>
      <c r="E105" s="18"/>
      <c r="F105" s="6"/>
      <c r="G105" s="118">
        <f>SUM('5:6'!G105)</f>
        <v>0</v>
      </c>
      <c r="H105" s="118">
        <f>SUM('5:6'!H105)</f>
        <v>0</v>
      </c>
      <c r="I105" s="118">
        <f>SUM('5:6'!I105)</f>
        <v>0</v>
      </c>
      <c r="J105" s="38" t="str">
        <f t="array" ref="J105">IF(ISERROR(G105/I105),"",G105/I105)</f>
        <v/>
      </c>
      <c r="K105" s="42">
        <f t="array" ref="K105">IF(ISERROR(G105/L105),"",G105/L105)</f>
        <v>0</v>
      </c>
      <c r="L105" s="107">
        <v>6</v>
      </c>
      <c r="M105" s="43">
        <f t="shared" si="11"/>
        <v>0</v>
      </c>
      <c r="N105" s="118">
        <f>SUM('5:6'!N105)</f>
        <v>0</v>
      </c>
      <c r="O105" s="118">
        <f>SUM('5:6'!O105)</f>
        <v>0</v>
      </c>
      <c r="P105" s="118">
        <f>SUM('5:6'!P105)</f>
        <v>0</v>
      </c>
      <c r="Q105" s="118">
        <f>SUM('5:6'!Q105)</f>
        <v>0</v>
      </c>
      <c r="R105" s="118">
        <f>SUM('5:6'!R105)</f>
        <v>0</v>
      </c>
      <c r="S105" s="118">
        <f>SUM('5:6'!S105)</f>
        <v>0</v>
      </c>
      <c r="T105" s="118">
        <f>SUM('5:6'!T105)</f>
        <v>0</v>
      </c>
      <c r="U105" s="118">
        <f>SUM('5:6'!U105)</f>
        <v>0</v>
      </c>
      <c r="V105" s="269">
        <f t="shared" si="12"/>
        <v>0</v>
      </c>
      <c r="W105" s="40" t="str">
        <f t="shared" si="10"/>
        <v/>
      </c>
      <c r="X105" s="118">
        <f>SUM('5:6'!X105)</f>
        <v>0</v>
      </c>
      <c r="Y105" s="118">
        <f>SUM('5:6'!Y105)</f>
        <v>0</v>
      </c>
      <c r="Z105" s="118">
        <f>SUM('5:6'!Z105)</f>
        <v>0</v>
      </c>
      <c r="AA105" s="118">
        <f>SUM('5:6'!AA105)</f>
        <v>0</v>
      </c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</row>
    <row r="106" spans="1:106" ht="15.75">
      <c r="A106" s="17">
        <v>200944</v>
      </c>
      <c r="B106" s="68" t="s">
        <v>91</v>
      </c>
      <c r="C106" s="17" t="s">
        <v>60</v>
      </c>
      <c r="D106" s="18">
        <v>9.36</v>
      </c>
      <c r="E106" s="18"/>
      <c r="F106" s="6"/>
      <c r="G106" s="118">
        <f>SUM('5:6'!G106)</f>
        <v>0</v>
      </c>
      <c r="H106" s="118">
        <f>SUM('5:6'!H106)</f>
        <v>0</v>
      </c>
      <c r="I106" s="118">
        <f>SUM('5:6'!I106)</f>
        <v>0</v>
      </c>
      <c r="J106" s="38" t="str">
        <f t="array" ref="J106">IF(ISERROR(G106/I106),"",G106/I106)</f>
        <v/>
      </c>
      <c r="K106" s="42">
        <f t="array" ref="K106">IF(ISERROR(G106/L106),"",G106/L106)</f>
        <v>0</v>
      </c>
      <c r="L106" s="107">
        <v>6</v>
      </c>
      <c r="M106" s="43">
        <f t="shared" si="11"/>
        <v>0</v>
      </c>
      <c r="N106" s="118">
        <f>SUM('5:6'!N106)</f>
        <v>0</v>
      </c>
      <c r="O106" s="118">
        <f>SUM('5:6'!O106)</f>
        <v>0</v>
      </c>
      <c r="P106" s="118">
        <f>SUM('5:6'!P106)</f>
        <v>0</v>
      </c>
      <c r="Q106" s="118">
        <f>SUM('5:6'!Q106)</f>
        <v>0</v>
      </c>
      <c r="R106" s="118">
        <f>SUM('5:6'!R106)</f>
        <v>0</v>
      </c>
      <c r="S106" s="118">
        <f>SUM('5:6'!S106)</f>
        <v>0</v>
      </c>
      <c r="T106" s="118">
        <f>SUM('5:6'!T106)</f>
        <v>0</v>
      </c>
      <c r="U106" s="118">
        <f>SUM('5:6'!U106)</f>
        <v>0</v>
      </c>
      <c r="V106" s="269">
        <f t="shared" si="12"/>
        <v>0</v>
      </c>
      <c r="W106" s="40" t="str">
        <f t="shared" si="10"/>
        <v/>
      </c>
      <c r="X106" s="118">
        <f>SUM('5:6'!X106)</f>
        <v>0</v>
      </c>
      <c r="Y106" s="118">
        <f>SUM('5:6'!Y106)</f>
        <v>0</v>
      </c>
      <c r="Z106" s="118">
        <f>SUM('5:6'!Z106)</f>
        <v>0</v>
      </c>
      <c r="AA106" s="118">
        <f>SUM('5:6'!AA106)</f>
        <v>0</v>
      </c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</row>
    <row r="107" spans="1:106" ht="15.75">
      <c r="A107" s="17">
        <v>201372</v>
      </c>
      <c r="B107" s="236" t="s">
        <v>416</v>
      </c>
      <c r="C107" s="232" t="s">
        <v>417</v>
      </c>
      <c r="D107" s="18">
        <v>5</v>
      </c>
      <c r="E107" s="18"/>
      <c r="F107" s="6"/>
      <c r="G107" s="118">
        <f>SUM('5:6'!G107)</f>
        <v>0</v>
      </c>
      <c r="H107" s="118">
        <f>SUM('5:6'!H107)</f>
        <v>0</v>
      </c>
      <c r="I107" s="118">
        <f>SUM('5:6'!I107)</f>
        <v>0</v>
      </c>
      <c r="J107" s="38"/>
      <c r="K107" s="42">
        <f t="array" ref="K107">IF(ISERROR(G107/L107),"",G107/L107)</f>
        <v>0</v>
      </c>
      <c r="L107" s="107">
        <v>5</v>
      </c>
      <c r="M107" s="43">
        <f t="shared" si="11"/>
        <v>0</v>
      </c>
      <c r="N107" s="118">
        <f>SUM('5:6'!N107)</f>
        <v>0</v>
      </c>
      <c r="O107" s="118">
        <f>SUM('5:6'!O107)</f>
        <v>0</v>
      </c>
      <c r="P107" s="118">
        <f>SUM('5:6'!P107)</f>
        <v>0</v>
      </c>
      <c r="Q107" s="118">
        <f>SUM('5:6'!Q107)</f>
        <v>0</v>
      </c>
      <c r="R107" s="118">
        <f>SUM('5:6'!R107)</f>
        <v>0</v>
      </c>
      <c r="S107" s="118">
        <f>SUM('5:6'!S107)</f>
        <v>0</v>
      </c>
      <c r="T107" s="118">
        <f>SUM('5:6'!T107)</f>
        <v>0</v>
      </c>
      <c r="U107" s="118">
        <f>SUM('5:6'!U107)</f>
        <v>0</v>
      </c>
      <c r="V107" s="269"/>
      <c r="W107" s="40"/>
      <c r="X107" s="118">
        <f>SUM('5:6'!X107)</f>
        <v>0</v>
      </c>
      <c r="Y107" s="118">
        <f>SUM('5:6'!Y107)</f>
        <v>0</v>
      </c>
      <c r="Z107" s="118">
        <f>SUM('5:6'!Z107)</f>
        <v>0</v>
      </c>
      <c r="AA107" s="118">
        <f>SUM('5:6'!AA107)</f>
        <v>0</v>
      </c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</row>
    <row r="108" spans="1:106" ht="15.75">
      <c r="A108" s="17">
        <v>201374</v>
      </c>
      <c r="B108" s="236" t="s">
        <v>415</v>
      </c>
      <c r="C108" s="232" t="s">
        <v>426</v>
      </c>
      <c r="D108" s="18">
        <v>5</v>
      </c>
      <c r="E108" s="18"/>
      <c r="F108" s="6"/>
      <c r="G108" s="118">
        <f>SUM('5:6'!G108)</f>
        <v>0</v>
      </c>
      <c r="H108" s="118">
        <f>SUM('5:6'!H108)</f>
        <v>0</v>
      </c>
      <c r="I108" s="118">
        <f>SUM('5:6'!I108)</f>
        <v>0</v>
      </c>
      <c r="J108" s="38"/>
      <c r="K108" s="42">
        <f t="array" ref="K108">IF(ISERROR(G108/L108),"",G108/L108)</f>
        <v>0</v>
      </c>
      <c r="L108" s="107">
        <v>5</v>
      </c>
      <c r="M108" s="43">
        <f t="shared" si="11"/>
        <v>0</v>
      </c>
      <c r="N108" s="118">
        <f>SUM('5:6'!N108)</f>
        <v>0</v>
      </c>
      <c r="O108" s="118">
        <f>SUM('5:6'!O108)</f>
        <v>0</v>
      </c>
      <c r="P108" s="118">
        <f>SUM('5:6'!P108)</f>
        <v>0</v>
      </c>
      <c r="Q108" s="118">
        <f>SUM('5:6'!Q108)</f>
        <v>0</v>
      </c>
      <c r="R108" s="118">
        <f>SUM('5:6'!R108)</f>
        <v>0</v>
      </c>
      <c r="S108" s="118">
        <f>SUM('5:6'!S108)</f>
        <v>0</v>
      </c>
      <c r="T108" s="118">
        <f>SUM('5:6'!T108)</f>
        <v>0</v>
      </c>
      <c r="U108" s="118">
        <f>SUM('5:6'!U108)</f>
        <v>0</v>
      </c>
      <c r="V108" s="269"/>
      <c r="W108" s="40"/>
      <c r="X108" s="118">
        <f>SUM('5:6'!X108)</f>
        <v>0</v>
      </c>
      <c r="Y108" s="118">
        <f>SUM('5:6'!Y108)</f>
        <v>0</v>
      </c>
      <c r="Z108" s="118">
        <f>SUM('5:6'!Z108)</f>
        <v>0</v>
      </c>
      <c r="AA108" s="118">
        <f>SUM('5:6'!AA108)</f>
        <v>0</v>
      </c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</row>
    <row r="109" spans="1:106" ht="15.75">
      <c r="A109" s="17">
        <v>201373</v>
      </c>
      <c r="B109" s="236" t="s">
        <v>427</v>
      </c>
      <c r="C109" s="232" t="s">
        <v>429</v>
      </c>
      <c r="D109" s="18">
        <v>5</v>
      </c>
      <c r="E109" s="18"/>
      <c r="F109" s="6"/>
      <c r="G109" s="118">
        <f>SUM('5:6'!G109)</f>
        <v>0</v>
      </c>
      <c r="H109" s="118">
        <f>SUM('5:6'!H109)</f>
        <v>0</v>
      </c>
      <c r="I109" s="118">
        <f>SUM('5:6'!I109)</f>
        <v>0</v>
      </c>
      <c r="J109" s="38"/>
      <c r="K109" s="42">
        <f t="array" ref="K109">IF(ISERROR(G109/L109),"",G109/L109)</f>
        <v>0</v>
      </c>
      <c r="L109" s="107">
        <v>5</v>
      </c>
      <c r="M109" s="43">
        <f t="shared" si="11"/>
        <v>0</v>
      </c>
      <c r="N109" s="118">
        <f>SUM('5:6'!N109)</f>
        <v>0</v>
      </c>
      <c r="O109" s="118">
        <f>SUM('5:6'!O109)</f>
        <v>0</v>
      </c>
      <c r="P109" s="118">
        <f>SUM('5:6'!P109)</f>
        <v>0</v>
      </c>
      <c r="Q109" s="118">
        <f>SUM('5:6'!Q109)</f>
        <v>0</v>
      </c>
      <c r="R109" s="118">
        <f>SUM('5:6'!R109)</f>
        <v>0</v>
      </c>
      <c r="S109" s="118">
        <f>SUM('5:6'!S109)</f>
        <v>0</v>
      </c>
      <c r="T109" s="118">
        <f>SUM('5:6'!T109)</f>
        <v>0</v>
      </c>
      <c r="U109" s="118">
        <f>SUM('5:6'!U109)</f>
        <v>0</v>
      </c>
      <c r="V109" s="269"/>
      <c r="W109" s="40"/>
      <c r="X109" s="118">
        <f>SUM('5:6'!X109)</f>
        <v>0</v>
      </c>
      <c r="Y109" s="118">
        <f>SUM('5:6'!Y109)</f>
        <v>0</v>
      </c>
      <c r="Z109" s="118">
        <f>SUM('5:6'!Z109)</f>
        <v>0</v>
      </c>
      <c r="AA109" s="118">
        <f>SUM('5:6'!AA109)</f>
        <v>0</v>
      </c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</row>
    <row r="110" spans="1:106" ht="15.75">
      <c r="A110" s="17">
        <v>201066</v>
      </c>
      <c r="B110" s="68" t="s">
        <v>362</v>
      </c>
      <c r="C110" s="232" t="s">
        <v>392</v>
      </c>
      <c r="D110" s="18">
        <v>5</v>
      </c>
      <c r="E110" s="18"/>
      <c r="F110" s="6"/>
      <c r="G110" s="118">
        <f>SUM('5:6'!G110)</f>
        <v>0</v>
      </c>
      <c r="H110" s="118">
        <f>SUM('5:6'!H110)</f>
        <v>0</v>
      </c>
      <c r="I110" s="118">
        <f>SUM('5:6'!I110)</f>
        <v>0</v>
      </c>
      <c r="J110" s="38"/>
      <c r="K110" s="42">
        <f t="array" ref="K110">IF(ISERROR(G110/L110),"",G110/L110)</f>
        <v>0</v>
      </c>
      <c r="L110" s="107">
        <v>5</v>
      </c>
      <c r="M110" s="43">
        <f t="shared" si="11"/>
        <v>0</v>
      </c>
      <c r="N110" s="118">
        <f>SUM('5:6'!N110)</f>
        <v>0</v>
      </c>
      <c r="O110" s="118">
        <f>SUM('5:6'!O110)</f>
        <v>0</v>
      </c>
      <c r="P110" s="118">
        <f>SUM('5:6'!P110)</f>
        <v>0</v>
      </c>
      <c r="Q110" s="118">
        <f>SUM('5:6'!Q110)</f>
        <v>0</v>
      </c>
      <c r="R110" s="118">
        <f>SUM('5:6'!R110)</f>
        <v>0</v>
      </c>
      <c r="S110" s="118">
        <f>SUM('5:6'!S110)</f>
        <v>0</v>
      </c>
      <c r="T110" s="118">
        <f>SUM('5:6'!T110)</f>
        <v>0</v>
      </c>
      <c r="U110" s="118">
        <f>SUM('5:6'!U110)</f>
        <v>0</v>
      </c>
      <c r="V110" s="269"/>
      <c r="W110" s="40"/>
      <c r="X110" s="118">
        <f>SUM('5:6'!X110)</f>
        <v>0</v>
      </c>
      <c r="Y110" s="118">
        <f>SUM('5:6'!Y110)</f>
        <v>0</v>
      </c>
      <c r="Z110" s="118">
        <f>SUM('5:6'!Z110)</f>
        <v>0</v>
      </c>
      <c r="AA110" s="118">
        <f>SUM('5:6'!AA110)</f>
        <v>0</v>
      </c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</row>
    <row r="111" spans="1:106" ht="15.75">
      <c r="A111" s="17">
        <v>201064</v>
      </c>
      <c r="B111" s="68" t="s">
        <v>364</v>
      </c>
      <c r="C111" s="17" t="s">
        <v>366</v>
      </c>
      <c r="D111" s="18">
        <v>5</v>
      </c>
      <c r="E111" s="18"/>
      <c r="F111" s="6"/>
      <c r="G111" s="118">
        <f>SUM('5:6'!G111)</f>
        <v>0</v>
      </c>
      <c r="H111" s="118">
        <f>SUM('5:6'!H111)</f>
        <v>0</v>
      </c>
      <c r="I111" s="118">
        <f>SUM('5:6'!I111)</f>
        <v>0</v>
      </c>
      <c r="J111" s="38"/>
      <c r="K111" s="42">
        <f t="array" ref="K111">IF(ISERROR(G111/L111),"",G111/L111)</f>
        <v>0</v>
      </c>
      <c r="L111" s="107">
        <v>5</v>
      </c>
      <c r="M111" s="43">
        <f t="shared" si="11"/>
        <v>0</v>
      </c>
      <c r="N111" s="118">
        <f>SUM('5:6'!N111)</f>
        <v>0</v>
      </c>
      <c r="O111" s="118">
        <f>SUM('5:6'!O111)</f>
        <v>0</v>
      </c>
      <c r="P111" s="118">
        <f>SUM('5:6'!P111)</f>
        <v>0</v>
      </c>
      <c r="Q111" s="118">
        <f>SUM('5:6'!Q111)</f>
        <v>0</v>
      </c>
      <c r="R111" s="118">
        <f>SUM('5:6'!R111)</f>
        <v>0</v>
      </c>
      <c r="S111" s="118">
        <f>SUM('5:6'!S111)</f>
        <v>0</v>
      </c>
      <c r="T111" s="118">
        <f>SUM('5:6'!T111)</f>
        <v>0</v>
      </c>
      <c r="U111" s="118">
        <f>SUM('5:6'!U111)</f>
        <v>0</v>
      </c>
      <c r="V111" s="269"/>
      <c r="W111" s="40"/>
      <c r="X111" s="118">
        <f>SUM('5:6'!X111)</f>
        <v>0</v>
      </c>
      <c r="Y111" s="118">
        <f>SUM('5:6'!Y111)</f>
        <v>0</v>
      </c>
      <c r="Z111" s="118">
        <f>SUM('5:6'!Z111)</f>
        <v>0</v>
      </c>
      <c r="AA111" s="118">
        <f>SUM('5:6'!AA111)</f>
        <v>0</v>
      </c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</row>
    <row r="112" spans="1:106" ht="15.75">
      <c r="A112" s="17">
        <v>201065</v>
      </c>
      <c r="B112" s="68" t="s">
        <v>364</v>
      </c>
      <c r="C112" s="17" t="s">
        <v>367</v>
      </c>
      <c r="D112" s="18">
        <v>5</v>
      </c>
      <c r="E112" s="18"/>
      <c r="F112" s="6"/>
      <c r="G112" s="118">
        <f>SUM('5:6'!G112)</f>
        <v>0</v>
      </c>
      <c r="H112" s="118">
        <f>SUM('5:6'!H112)</f>
        <v>0</v>
      </c>
      <c r="I112" s="118">
        <f>SUM('5:6'!I112)</f>
        <v>0</v>
      </c>
      <c r="J112" s="38"/>
      <c r="K112" s="42">
        <f t="array" ref="K112">IF(ISERROR(G112/L112),"",G112/L112)</f>
        <v>0</v>
      </c>
      <c r="L112" s="107">
        <v>5</v>
      </c>
      <c r="M112" s="43">
        <f t="shared" si="11"/>
        <v>0</v>
      </c>
      <c r="N112" s="118">
        <f>SUM('5:6'!N112)</f>
        <v>0</v>
      </c>
      <c r="O112" s="118">
        <f>SUM('5:6'!O112)</f>
        <v>0</v>
      </c>
      <c r="P112" s="118">
        <f>SUM('5:6'!P112)</f>
        <v>0</v>
      </c>
      <c r="Q112" s="118">
        <f>SUM('5:6'!Q112)</f>
        <v>0</v>
      </c>
      <c r="R112" s="118">
        <f>SUM('5:6'!R112)</f>
        <v>0</v>
      </c>
      <c r="S112" s="118">
        <f>SUM('5:6'!S112)</f>
        <v>0</v>
      </c>
      <c r="T112" s="118">
        <f>SUM('5:6'!T112)</f>
        <v>0</v>
      </c>
      <c r="U112" s="118">
        <f>SUM('5:6'!U112)</f>
        <v>0</v>
      </c>
      <c r="V112" s="269"/>
      <c r="W112" s="40"/>
      <c r="X112" s="118">
        <f>SUM('5:6'!X112)</f>
        <v>0</v>
      </c>
      <c r="Y112" s="118">
        <f>SUM('5:6'!Y112)</f>
        <v>0</v>
      </c>
      <c r="Z112" s="118">
        <f>SUM('5:6'!Z112)</f>
        <v>0</v>
      </c>
      <c r="AA112" s="118">
        <f>SUM('5:6'!AA112)</f>
        <v>0</v>
      </c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</row>
    <row r="113" spans="1:106" ht="15.75">
      <c r="A113" s="24">
        <v>200088</v>
      </c>
      <c r="B113" s="72" t="s">
        <v>92</v>
      </c>
      <c r="C113" s="17" t="s">
        <v>61</v>
      </c>
      <c r="D113" s="18">
        <v>5.0599999999999996</v>
      </c>
      <c r="E113" s="18"/>
      <c r="F113" s="6"/>
      <c r="G113" s="118">
        <f>SUM('5:6'!G113)</f>
        <v>0</v>
      </c>
      <c r="H113" s="118">
        <f>SUM('5:6'!H113)</f>
        <v>0</v>
      </c>
      <c r="I113" s="118">
        <f>SUM('5:6'!I113)</f>
        <v>0</v>
      </c>
      <c r="J113" s="38" t="str">
        <f t="array" ref="J113">IF(ISERROR(G113/I113),"",G113/I113)</f>
        <v/>
      </c>
      <c r="K113" s="42">
        <f t="array" ref="K113">IF(ISERROR(G113/L113),"",G113/L113)</f>
        <v>0</v>
      </c>
      <c r="L113" s="107">
        <v>15.5</v>
      </c>
      <c r="M113" s="43">
        <f t="shared" si="11"/>
        <v>0</v>
      </c>
      <c r="N113" s="118">
        <f>SUM('5:6'!N113)</f>
        <v>0</v>
      </c>
      <c r="O113" s="118">
        <f>SUM('5:6'!O113)</f>
        <v>0</v>
      </c>
      <c r="P113" s="118">
        <f>SUM('5:6'!P113)</f>
        <v>0</v>
      </c>
      <c r="Q113" s="118">
        <f>SUM('5:6'!Q113)</f>
        <v>0</v>
      </c>
      <c r="R113" s="118">
        <f>SUM('5:6'!R113)</f>
        <v>0</v>
      </c>
      <c r="S113" s="118">
        <f>SUM('5:6'!S113)</f>
        <v>0</v>
      </c>
      <c r="T113" s="118">
        <f>SUM('5:6'!T113)</f>
        <v>0</v>
      </c>
      <c r="U113" s="118">
        <f>SUM('5:6'!U113)</f>
        <v>0</v>
      </c>
      <c r="V113" s="269">
        <f t="shared" si="12"/>
        <v>0</v>
      </c>
      <c r="W113" s="40" t="str">
        <f t="shared" si="10"/>
        <v/>
      </c>
      <c r="X113" s="118">
        <f>SUM('5:6'!X113)</f>
        <v>0</v>
      </c>
      <c r="Y113" s="118">
        <f>SUM('5:6'!Y113)</f>
        <v>0</v>
      </c>
      <c r="Z113" s="118">
        <f>SUM('5:6'!Z113)</f>
        <v>0</v>
      </c>
      <c r="AA113" s="118">
        <f>SUM('5:6'!AA113)</f>
        <v>0</v>
      </c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</row>
    <row r="114" spans="1:106" ht="15.75">
      <c r="A114" s="24">
        <v>200089</v>
      </c>
      <c r="B114" s="72" t="s">
        <v>92</v>
      </c>
      <c r="C114" s="17" t="s">
        <v>72</v>
      </c>
      <c r="D114" s="18">
        <v>5.0599999999999996</v>
      </c>
      <c r="E114" s="18"/>
      <c r="F114" s="6"/>
      <c r="G114" s="118">
        <f>SUM('5:6'!G114)</f>
        <v>0</v>
      </c>
      <c r="H114" s="118">
        <f>SUM('5:6'!H114)</f>
        <v>0</v>
      </c>
      <c r="I114" s="118">
        <f>SUM('5:6'!I114)</f>
        <v>0</v>
      </c>
      <c r="J114" s="38" t="str">
        <f t="array" ref="J114">IF(ISERROR(G114/I114),"",G114/I114)</f>
        <v/>
      </c>
      <c r="K114" s="42">
        <f t="array" ref="K114">IF(ISERROR(G114/L114),"",G114/L114)</f>
        <v>0</v>
      </c>
      <c r="L114" s="107">
        <v>15.5</v>
      </c>
      <c r="M114" s="43">
        <f t="shared" si="11"/>
        <v>0</v>
      </c>
      <c r="N114" s="118">
        <f>SUM('5:6'!N114)</f>
        <v>0</v>
      </c>
      <c r="O114" s="118">
        <f>SUM('5:6'!O114)</f>
        <v>0</v>
      </c>
      <c r="P114" s="118">
        <f>SUM('5:6'!P114)</f>
        <v>0</v>
      </c>
      <c r="Q114" s="118">
        <f>SUM('5:6'!Q114)</f>
        <v>0</v>
      </c>
      <c r="R114" s="118">
        <f>SUM('5:6'!R114)</f>
        <v>0</v>
      </c>
      <c r="S114" s="118">
        <f>SUM('5:6'!S114)</f>
        <v>0</v>
      </c>
      <c r="T114" s="118">
        <f>SUM('5:6'!T114)</f>
        <v>0</v>
      </c>
      <c r="U114" s="118">
        <f>SUM('5:6'!U114)</f>
        <v>0</v>
      </c>
      <c r="V114" s="269">
        <f t="shared" si="12"/>
        <v>0</v>
      </c>
      <c r="W114" s="40" t="str">
        <f t="shared" si="10"/>
        <v/>
      </c>
      <c r="X114" s="118">
        <f>SUM('5:6'!X114)</f>
        <v>0</v>
      </c>
      <c r="Y114" s="118">
        <f>SUM('5:6'!Y114)</f>
        <v>0</v>
      </c>
      <c r="Z114" s="118">
        <f>SUM('5:6'!Z114)</f>
        <v>0</v>
      </c>
      <c r="AA114" s="118">
        <f>SUM('5:6'!AA114)</f>
        <v>0</v>
      </c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</row>
    <row r="115" spans="1:106" ht="15.75">
      <c r="A115" s="24">
        <v>2001383</v>
      </c>
      <c r="B115" s="285" t="s">
        <v>446</v>
      </c>
      <c r="C115" s="232" t="s">
        <v>447</v>
      </c>
      <c r="D115" s="18"/>
      <c r="E115" s="18"/>
      <c r="F115" s="6"/>
      <c r="G115" s="118">
        <f>SUM('5:6'!G115)</f>
        <v>0</v>
      </c>
      <c r="H115" s="118">
        <f>SUM('5:6'!H115)</f>
        <v>0</v>
      </c>
      <c r="I115" s="118">
        <f>SUM('5:6'!I115)</f>
        <v>0</v>
      </c>
      <c r="J115" s="38"/>
      <c r="K115" s="42">
        <f t="array" ref="K115">IF(ISERROR(G115/L115),"",G115/L115)</f>
        <v>0</v>
      </c>
      <c r="L115" s="107">
        <v>24</v>
      </c>
      <c r="M115" s="43"/>
      <c r="N115" s="118"/>
      <c r="O115" s="118"/>
      <c r="P115" s="118"/>
      <c r="Q115" s="118"/>
      <c r="R115" s="118"/>
      <c r="S115" s="118"/>
      <c r="T115" s="118"/>
      <c r="U115" s="118"/>
      <c r="V115" s="269"/>
      <c r="W115" s="40"/>
      <c r="X115" s="118"/>
      <c r="Y115" s="118"/>
      <c r="Z115" s="118"/>
      <c r="AA115" s="11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</row>
    <row r="116" spans="1:106" ht="15.75">
      <c r="A116" s="24">
        <v>2001384</v>
      </c>
      <c r="B116" s="285" t="s">
        <v>446</v>
      </c>
      <c r="C116" s="232" t="s">
        <v>448</v>
      </c>
      <c r="D116" s="18"/>
      <c r="E116" s="18"/>
      <c r="F116" s="6"/>
      <c r="G116" s="118">
        <f>SUM('5:6'!G116)</f>
        <v>0</v>
      </c>
      <c r="H116" s="118">
        <f>SUM('5:6'!H116)</f>
        <v>0</v>
      </c>
      <c r="I116" s="118">
        <f>SUM('5:6'!I116)</f>
        <v>0</v>
      </c>
      <c r="J116" s="38"/>
      <c r="K116" s="42">
        <f t="array" ref="K116">IF(ISERROR(G116/L116),"",G116/L116)</f>
        <v>0</v>
      </c>
      <c r="L116" s="107">
        <v>24</v>
      </c>
      <c r="M116" s="43"/>
      <c r="N116" s="118"/>
      <c r="O116" s="118"/>
      <c r="P116" s="118"/>
      <c r="Q116" s="118"/>
      <c r="R116" s="118"/>
      <c r="S116" s="118"/>
      <c r="T116" s="118"/>
      <c r="U116" s="118"/>
      <c r="V116" s="269"/>
      <c r="W116" s="40"/>
      <c r="X116" s="118"/>
      <c r="Y116" s="118"/>
      <c r="Z116" s="118"/>
      <c r="AA116" s="11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</row>
    <row r="117" spans="1:106" ht="15.75">
      <c r="A117" s="24">
        <v>2001385</v>
      </c>
      <c r="B117" s="285" t="s">
        <v>446</v>
      </c>
      <c r="C117" s="232" t="s">
        <v>449</v>
      </c>
      <c r="D117" s="18"/>
      <c r="E117" s="18"/>
      <c r="F117" s="6"/>
      <c r="G117" s="118">
        <f>SUM('5:6'!G117)</f>
        <v>0</v>
      </c>
      <c r="H117" s="118">
        <f>SUM('5:6'!H117)</f>
        <v>0</v>
      </c>
      <c r="I117" s="118">
        <f>SUM('5:6'!I117)</f>
        <v>0</v>
      </c>
      <c r="J117" s="38"/>
      <c r="K117" s="42">
        <f t="array" ref="K117">IF(ISERROR(G117/L117),"",G117/L117)</f>
        <v>0</v>
      </c>
      <c r="L117" s="107">
        <v>24</v>
      </c>
      <c r="M117" s="43"/>
      <c r="N117" s="118"/>
      <c r="O117" s="118"/>
      <c r="P117" s="118"/>
      <c r="Q117" s="118"/>
      <c r="R117" s="118"/>
      <c r="S117" s="118"/>
      <c r="T117" s="118"/>
      <c r="U117" s="118"/>
      <c r="V117" s="269"/>
      <c r="W117" s="40"/>
      <c r="X117" s="118"/>
      <c r="Y117" s="118"/>
      <c r="Z117" s="118"/>
      <c r="AA117" s="11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</row>
    <row r="118" spans="1:106" ht="15.75">
      <c r="A118" s="24">
        <v>200121</v>
      </c>
      <c r="B118" s="72" t="s">
        <v>93</v>
      </c>
      <c r="C118" s="17" t="s">
        <v>74</v>
      </c>
      <c r="D118" s="18">
        <v>5.07</v>
      </c>
      <c r="E118" s="18"/>
      <c r="F118" s="6"/>
      <c r="G118" s="118">
        <f>SUM('5:6'!G118)</f>
        <v>0</v>
      </c>
      <c r="H118" s="118">
        <f>SUM('5:6'!H118)</f>
        <v>0</v>
      </c>
      <c r="I118" s="118">
        <f>SUM('5:6'!I118)</f>
        <v>0</v>
      </c>
      <c r="J118" s="38" t="str">
        <f t="array" ref="J118">IF(ISERROR(G118/I118),"",G118/I118)</f>
        <v/>
      </c>
      <c r="K118" s="42">
        <f t="array" ref="K118">IF(ISERROR(G118/L118),"",G118/L118)</f>
        <v>0</v>
      </c>
      <c r="L118" s="107">
        <v>9</v>
      </c>
      <c r="M118" s="43">
        <f t="shared" si="11"/>
        <v>0</v>
      </c>
      <c r="N118" s="118">
        <f>SUM('5:6'!N118)</f>
        <v>0</v>
      </c>
      <c r="O118" s="118">
        <f>SUM('5:6'!O118)</f>
        <v>0</v>
      </c>
      <c r="P118" s="118">
        <f>SUM('5:6'!P118)</f>
        <v>0</v>
      </c>
      <c r="Q118" s="118">
        <f>SUM('5:6'!Q118)</f>
        <v>0</v>
      </c>
      <c r="R118" s="118">
        <f>SUM('5:6'!R118)</f>
        <v>0</v>
      </c>
      <c r="S118" s="118">
        <f>SUM('5:6'!S118)</f>
        <v>0</v>
      </c>
      <c r="T118" s="118">
        <f>SUM('5:6'!T118)</f>
        <v>0</v>
      </c>
      <c r="U118" s="118">
        <f>SUM('5:6'!U118)</f>
        <v>0</v>
      </c>
      <c r="V118" s="269">
        <f t="shared" si="12"/>
        <v>0</v>
      </c>
      <c r="W118" s="40" t="str">
        <f t="shared" si="10"/>
        <v/>
      </c>
      <c r="X118" s="118">
        <f>SUM('5:6'!X118)</f>
        <v>0</v>
      </c>
      <c r="Y118" s="118">
        <f>SUM('5:6'!Y118)</f>
        <v>0</v>
      </c>
      <c r="Z118" s="118">
        <f>SUM('5:6'!Z118)</f>
        <v>0</v>
      </c>
      <c r="AA118" s="118">
        <f>SUM('5:6'!AA118)</f>
        <v>0</v>
      </c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</row>
    <row r="119" spans="1:106" ht="15.75">
      <c r="A119" s="24">
        <v>200164</v>
      </c>
      <c r="B119" s="72" t="s">
        <v>93</v>
      </c>
      <c r="C119" s="17" t="s">
        <v>53</v>
      </c>
      <c r="D119" s="18">
        <v>5.07</v>
      </c>
      <c r="E119" s="18"/>
      <c r="F119" s="6"/>
      <c r="G119" s="118">
        <f>SUM('5:6'!G119)</f>
        <v>0</v>
      </c>
      <c r="H119" s="118">
        <f>SUM('5:6'!H119)</f>
        <v>0</v>
      </c>
      <c r="I119" s="118">
        <f>SUM('5:6'!I119)</f>
        <v>0</v>
      </c>
      <c r="J119" s="38" t="str">
        <f t="array" ref="J119">IF(ISERROR(G119/I119),"",G119/I119)</f>
        <v/>
      </c>
      <c r="K119" s="42">
        <f t="array" ref="K119">IF(ISERROR(G119/L119),"",G119/L119)</f>
        <v>0</v>
      </c>
      <c r="L119" s="107">
        <v>9</v>
      </c>
      <c r="M119" s="43">
        <f t="shared" si="11"/>
        <v>0</v>
      </c>
      <c r="N119" s="118">
        <f>SUM('5:6'!N119)</f>
        <v>0</v>
      </c>
      <c r="O119" s="118">
        <f>SUM('5:6'!O119)</f>
        <v>0</v>
      </c>
      <c r="P119" s="118">
        <f>SUM('5:6'!P119)</f>
        <v>0</v>
      </c>
      <c r="Q119" s="118">
        <f>SUM('5:6'!Q119)</f>
        <v>0</v>
      </c>
      <c r="R119" s="118">
        <f>SUM('5:6'!R119)</f>
        <v>0</v>
      </c>
      <c r="S119" s="118">
        <f>SUM('5:6'!S119)</f>
        <v>0</v>
      </c>
      <c r="T119" s="118">
        <f>SUM('5:6'!T119)</f>
        <v>0</v>
      </c>
      <c r="U119" s="118">
        <f>SUM('5:6'!U119)</f>
        <v>0</v>
      </c>
      <c r="V119" s="269">
        <f t="shared" si="12"/>
        <v>0</v>
      </c>
      <c r="W119" s="40" t="str">
        <f>IF(ISERROR(V119/G119),"",V119/G119)</f>
        <v/>
      </c>
      <c r="X119" s="118">
        <f>SUM('5:6'!X119)</f>
        <v>0</v>
      </c>
      <c r="Y119" s="118">
        <f>SUM('5:6'!Y119)</f>
        <v>0</v>
      </c>
      <c r="Z119" s="118">
        <f>SUM('5:6'!Z119)</f>
        <v>0</v>
      </c>
      <c r="AA119" s="118">
        <f>SUM('5:6'!AA119)</f>
        <v>0</v>
      </c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</row>
    <row r="120" spans="1:106" ht="15.75">
      <c r="A120" s="24">
        <v>200165</v>
      </c>
      <c r="B120" s="72" t="s">
        <v>93</v>
      </c>
      <c r="C120" s="17" t="s">
        <v>60</v>
      </c>
      <c r="D120" s="18">
        <v>5.0599999999999996</v>
      </c>
      <c r="E120" s="18"/>
      <c r="F120" s="60"/>
      <c r="G120" s="118">
        <f>SUM('5:6'!G120)</f>
        <v>0</v>
      </c>
      <c r="H120" s="118">
        <f>SUM('5:6'!H120)</f>
        <v>0</v>
      </c>
      <c r="I120" s="118">
        <f>SUM('5:6'!I120)</f>
        <v>0</v>
      </c>
      <c r="J120" s="38" t="str">
        <f t="array" ref="J120">IF(ISERROR(G120/I120),"",G120/I120)</f>
        <v/>
      </c>
      <c r="K120" s="111">
        <f t="array" ref="K120">IF(ISERROR(G120/L120),"",G120/L120)</f>
        <v>0</v>
      </c>
      <c r="L120" s="107">
        <v>9</v>
      </c>
      <c r="M120" s="43">
        <f t="shared" si="11"/>
        <v>0</v>
      </c>
      <c r="N120" s="118">
        <f>SUM('5:6'!N120)</f>
        <v>0</v>
      </c>
      <c r="O120" s="118">
        <f>SUM('5:6'!O120)</f>
        <v>0</v>
      </c>
      <c r="P120" s="118">
        <f>SUM('5:6'!P120)</f>
        <v>0</v>
      </c>
      <c r="Q120" s="118">
        <f>SUM('5:6'!Q120)</f>
        <v>0</v>
      </c>
      <c r="R120" s="118">
        <f>SUM('5:6'!R120)</f>
        <v>0</v>
      </c>
      <c r="S120" s="118">
        <f>SUM('5:6'!S120)</f>
        <v>0</v>
      </c>
      <c r="T120" s="118">
        <f>SUM('5:6'!T120)</f>
        <v>0</v>
      </c>
      <c r="U120" s="118">
        <f>SUM('5:6'!U120)</f>
        <v>0</v>
      </c>
      <c r="V120" s="269">
        <f t="shared" si="12"/>
        <v>0</v>
      </c>
      <c r="W120" s="40" t="str">
        <f>IF(ISERROR(V120/G120),"",V120/G120)</f>
        <v/>
      </c>
      <c r="X120" s="118">
        <f>SUM('5:6'!X120)</f>
        <v>0</v>
      </c>
      <c r="Y120" s="118">
        <f>SUM('5:6'!Y120)</f>
        <v>0</v>
      </c>
      <c r="Z120" s="118">
        <f>SUM('5:6'!Z120)</f>
        <v>0</v>
      </c>
      <c r="AA120" s="118">
        <f>SUM('5:6'!AA120)</f>
        <v>0</v>
      </c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</row>
    <row r="121" spans="1:106" ht="15.75">
      <c r="A121" s="585" t="s">
        <v>94</v>
      </c>
      <c r="B121" s="586"/>
      <c r="C121" s="96" t="s">
        <v>71</v>
      </c>
      <c r="D121" s="27"/>
      <c r="E121" s="27"/>
      <c r="F121" s="39"/>
      <c r="G121" s="127">
        <f>SUM(G87:G120)</f>
        <v>0</v>
      </c>
      <c r="H121" s="37">
        <f>SUM(H87:H120)</f>
        <v>0</v>
      </c>
      <c r="I121" s="37">
        <f>SUM(I87:I120)</f>
        <v>0</v>
      </c>
      <c r="J121" s="38" t="str">
        <f t="array" ref="J121">IF(ISERROR(G121/I121),"",G121/I121)</f>
        <v/>
      </c>
      <c r="K121" s="37">
        <f>SUM(K87:K120)</f>
        <v>0</v>
      </c>
      <c r="L121" s="123"/>
      <c r="M121" s="114">
        <f t="shared" ref="M121:V121" si="13">SUM(M87:M120)</f>
        <v>0</v>
      </c>
      <c r="N121" s="37">
        <f t="shared" si="13"/>
        <v>0</v>
      </c>
      <c r="O121" s="116">
        <f t="shared" si="13"/>
        <v>0</v>
      </c>
      <c r="P121" s="116">
        <f t="shared" si="13"/>
        <v>0</v>
      </c>
      <c r="Q121" s="116">
        <f t="shared" si="13"/>
        <v>0</v>
      </c>
      <c r="R121" s="116">
        <f t="shared" si="13"/>
        <v>0</v>
      </c>
      <c r="S121" s="117">
        <f t="shared" si="13"/>
        <v>0</v>
      </c>
      <c r="T121" s="116">
        <f t="shared" si="13"/>
        <v>0</v>
      </c>
      <c r="U121" s="116">
        <f t="shared" si="13"/>
        <v>0</v>
      </c>
      <c r="V121" s="269">
        <f t="shared" si="13"/>
        <v>0</v>
      </c>
      <c r="W121" s="40" t="str">
        <f t="shared" ref="W121:W162" si="14">IF(ISERROR(V121/G121),"",V121/G121)</f>
        <v/>
      </c>
      <c r="X121" s="117">
        <f>SUM(X87:X120)</f>
        <v>0</v>
      </c>
      <c r="Y121" s="117">
        <f>SUM(Y87:Y120)</f>
        <v>0</v>
      </c>
      <c r="Z121" s="117">
        <f>SUM(Z87:Z120)</f>
        <v>0</v>
      </c>
      <c r="AA121" s="117">
        <f>SUM(AA87:AA120)</f>
        <v>0</v>
      </c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</row>
    <row r="122" spans="1:106" ht="15.75">
      <c r="A122" s="17">
        <v>200036</v>
      </c>
      <c r="B122" s="69" t="s">
        <v>95</v>
      </c>
      <c r="C122" s="17" t="s">
        <v>96</v>
      </c>
      <c r="D122" s="18">
        <v>5.03</v>
      </c>
      <c r="E122" s="18"/>
      <c r="F122" s="6"/>
      <c r="G122" s="118">
        <f>SUM('5:6'!G122)</f>
        <v>0</v>
      </c>
      <c r="H122" s="118">
        <f>SUM('5:6'!H122)</f>
        <v>0</v>
      </c>
      <c r="I122" s="118">
        <f>SUM('5:6'!I122)</f>
        <v>0</v>
      </c>
      <c r="J122" s="38" t="str">
        <f t="array" ref="J122">IF(ISERROR(G122/I122),"",G122/I122)</f>
        <v/>
      </c>
      <c r="K122" s="42">
        <f t="array" ref="K122">IF(ISERROR(G122/L122),"",G122/L122)</f>
        <v>0</v>
      </c>
      <c r="L122" s="107">
        <v>25</v>
      </c>
      <c r="M122" s="43">
        <f t="shared" ref="M122:M136" si="15">IF(ISERROR(I122-K122),"",I122-K122)</f>
        <v>0</v>
      </c>
      <c r="N122" s="118">
        <f>SUM('5:6'!N122)</f>
        <v>0</v>
      </c>
      <c r="O122" s="118">
        <f>SUM('5:6'!O122)</f>
        <v>0</v>
      </c>
      <c r="P122" s="118">
        <f>SUM('5:6'!P122)</f>
        <v>0</v>
      </c>
      <c r="Q122" s="118">
        <f>SUM('5:6'!Q122)</f>
        <v>0</v>
      </c>
      <c r="R122" s="118">
        <f>SUM('5:6'!R122)</f>
        <v>0</v>
      </c>
      <c r="S122" s="118">
        <f>SUM('5:6'!S122)</f>
        <v>0</v>
      </c>
      <c r="T122" s="118">
        <f>SUM('5:6'!T122)</f>
        <v>0</v>
      </c>
      <c r="U122" s="118">
        <f>SUM('5:6'!U122)</f>
        <v>0</v>
      </c>
      <c r="V122" s="269">
        <f t="shared" ref="V122:V144" si="16">SUM(X122:AA122)</f>
        <v>0</v>
      </c>
      <c r="W122" s="40" t="str">
        <f t="shared" si="14"/>
        <v/>
      </c>
      <c r="X122" s="118">
        <f>SUM('5:6'!X122)</f>
        <v>0</v>
      </c>
      <c r="Y122" s="118">
        <f>SUM('5:6'!Y122)</f>
        <v>0</v>
      </c>
      <c r="Z122" s="118">
        <f>SUM('5:6'!Z122)</f>
        <v>0</v>
      </c>
      <c r="AA122" s="118">
        <f>SUM('5:6'!AA122)</f>
        <v>0</v>
      </c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</row>
    <row r="123" spans="1:106" ht="15.75">
      <c r="A123" s="17">
        <v>200037</v>
      </c>
      <c r="B123" s="69" t="s">
        <v>95</v>
      </c>
      <c r="C123" s="17" t="s">
        <v>74</v>
      </c>
      <c r="D123" s="18">
        <v>5.03</v>
      </c>
      <c r="E123" s="18"/>
      <c r="F123" s="6"/>
      <c r="G123" s="118">
        <f>SUM('5:6'!G123)</f>
        <v>0</v>
      </c>
      <c r="H123" s="118">
        <f>SUM('5:6'!H123)</f>
        <v>0</v>
      </c>
      <c r="I123" s="118">
        <f>SUM('5:6'!I123)</f>
        <v>0</v>
      </c>
      <c r="J123" s="38" t="str">
        <f t="array" ref="J123">IF(ISERROR(G123/I123),"",G123/I123)</f>
        <v/>
      </c>
      <c r="K123" s="42">
        <f t="array" ref="K123">IF(ISERROR(G123/L123),"",G123/L123)</f>
        <v>0</v>
      </c>
      <c r="L123" s="107">
        <v>25</v>
      </c>
      <c r="M123" s="43">
        <f t="shared" si="15"/>
        <v>0</v>
      </c>
      <c r="N123" s="118">
        <f>SUM('5:6'!N123)</f>
        <v>0</v>
      </c>
      <c r="O123" s="118">
        <f>SUM('5:6'!O123)</f>
        <v>0</v>
      </c>
      <c r="P123" s="118">
        <f>SUM('5:6'!P123)</f>
        <v>0</v>
      </c>
      <c r="Q123" s="118">
        <f>SUM('5:6'!Q123)</f>
        <v>0</v>
      </c>
      <c r="R123" s="118">
        <f>SUM('5:6'!R123)</f>
        <v>0</v>
      </c>
      <c r="S123" s="118">
        <f>SUM('5:6'!S123)</f>
        <v>0</v>
      </c>
      <c r="T123" s="118">
        <f>SUM('5:6'!T123)</f>
        <v>0</v>
      </c>
      <c r="U123" s="118">
        <f>SUM('5:6'!U123)</f>
        <v>0</v>
      </c>
      <c r="V123" s="269">
        <f t="shared" si="16"/>
        <v>0</v>
      </c>
      <c r="W123" s="40" t="str">
        <f t="shared" si="14"/>
        <v/>
      </c>
      <c r="X123" s="118">
        <f>SUM('5:6'!X123)</f>
        <v>0</v>
      </c>
      <c r="Y123" s="118">
        <f>SUM('5:6'!Y123)</f>
        <v>0</v>
      </c>
      <c r="Z123" s="118">
        <f>SUM('5:6'!Z123)</f>
        <v>0</v>
      </c>
      <c r="AA123" s="118">
        <f>SUM('5:6'!AA123)</f>
        <v>0</v>
      </c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</row>
    <row r="124" spans="1:106" ht="15.75">
      <c r="A124" s="20">
        <v>200074</v>
      </c>
      <c r="B124" s="69" t="s">
        <v>58</v>
      </c>
      <c r="C124" s="17" t="s">
        <v>65</v>
      </c>
      <c r="D124" s="18">
        <v>5.04</v>
      </c>
      <c r="E124" s="18"/>
      <c r="F124" s="6"/>
      <c r="G124" s="118">
        <f>SUM('5:6'!G124)</f>
        <v>0</v>
      </c>
      <c r="H124" s="118">
        <f>SUM('5:6'!H124)</f>
        <v>0</v>
      </c>
      <c r="I124" s="118">
        <f>SUM('5:6'!I124)</f>
        <v>0</v>
      </c>
      <c r="J124" s="38" t="str">
        <f t="array" ref="J124">IF(ISERROR(G124/I124),"",G124/I124)</f>
        <v/>
      </c>
      <c r="K124" s="42">
        <f t="array" ref="K124">IF(ISERROR(G124/L124),"",G124/L124)</f>
        <v>0</v>
      </c>
      <c r="L124" s="107">
        <v>20</v>
      </c>
      <c r="M124" s="43">
        <f t="shared" si="15"/>
        <v>0</v>
      </c>
      <c r="N124" s="118">
        <f>SUM('5:6'!N124)</f>
        <v>0</v>
      </c>
      <c r="O124" s="118">
        <f>SUM('5:6'!O124)</f>
        <v>0</v>
      </c>
      <c r="P124" s="118">
        <f>SUM('5:6'!P124)</f>
        <v>0</v>
      </c>
      <c r="Q124" s="118">
        <f>SUM('5:6'!Q124)</f>
        <v>0</v>
      </c>
      <c r="R124" s="118">
        <f>SUM('5:6'!R124)</f>
        <v>0</v>
      </c>
      <c r="S124" s="118">
        <f>SUM('5:6'!S124)</f>
        <v>0</v>
      </c>
      <c r="T124" s="118">
        <f>SUM('5:6'!T124)</f>
        <v>0</v>
      </c>
      <c r="U124" s="118">
        <f>SUM('5:6'!U124)</f>
        <v>0</v>
      </c>
      <c r="V124" s="269">
        <f t="shared" si="16"/>
        <v>0</v>
      </c>
      <c r="W124" s="40" t="str">
        <f t="shared" si="14"/>
        <v/>
      </c>
      <c r="X124" s="118">
        <f>SUM('5:6'!X124)</f>
        <v>0</v>
      </c>
      <c r="Y124" s="118">
        <f>SUM('5:6'!Y124)</f>
        <v>0</v>
      </c>
      <c r="Z124" s="118">
        <f>SUM('5:6'!Z124)</f>
        <v>0</v>
      </c>
      <c r="AA124" s="118">
        <f>SUM('5:6'!AA124)</f>
        <v>0</v>
      </c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</row>
    <row r="125" spans="1:106" ht="15.75">
      <c r="A125" s="22">
        <v>200904</v>
      </c>
      <c r="B125" s="70" t="s">
        <v>97</v>
      </c>
      <c r="C125" s="17" t="s">
        <v>82</v>
      </c>
      <c r="D125" s="18">
        <v>5.03</v>
      </c>
      <c r="E125" s="18"/>
      <c r="F125" s="6"/>
      <c r="G125" s="118">
        <f>SUM('5:6'!G125)</f>
        <v>0</v>
      </c>
      <c r="H125" s="118">
        <f>SUM('5:6'!H125)</f>
        <v>0</v>
      </c>
      <c r="I125" s="118">
        <f>SUM('5:6'!I125)</f>
        <v>0</v>
      </c>
      <c r="J125" s="38" t="str">
        <f t="array" ref="J125">IF(ISERROR(G125/I125),"",G125/I125)</f>
        <v/>
      </c>
      <c r="K125" s="42">
        <f t="array" ref="K125">IF(ISERROR(G125/L125),"",G125/L125)</f>
        <v>0</v>
      </c>
      <c r="L125" s="107">
        <v>4</v>
      </c>
      <c r="M125" s="43">
        <f t="shared" si="15"/>
        <v>0</v>
      </c>
      <c r="N125" s="118">
        <f>SUM('5:6'!N125)</f>
        <v>0</v>
      </c>
      <c r="O125" s="118">
        <f>SUM('5:6'!O125)</f>
        <v>0</v>
      </c>
      <c r="P125" s="118">
        <f>SUM('5:6'!P125)</f>
        <v>0</v>
      </c>
      <c r="Q125" s="118">
        <f>SUM('5:6'!Q125)</f>
        <v>0</v>
      </c>
      <c r="R125" s="118">
        <f>SUM('5:6'!R125)</f>
        <v>0</v>
      </c>
      <c r="S125" s="118">
        <f>SUM('5:6'!S125)</f>
        <v>0</v>
      </c>
      <c r="T125" s="118">
        <f>SUM('5:6'!T125)</f>
        <v>0</v>
      </c>
      <c r="U125" s="118">
        <f>SUM('5:6'!U125)</f>
        <v>0</v>
      </c>
      <c r="V125" s="269">
        <f t="shared" si="16"/>
        <v>0</v>
      </c>
      <c r="W125" s="40" t="str">
        <f t="shared" si="14"/>
        <v/>
      </c>
      <c r="X125" s="118">
        <f>SUM('5:6'!X125)</f>
        <v>0</v>
      </c>
      <c r="Y125" s="118">
        <f>SUM('5:6'!Y125)</f>
        <v>0</v>
      </c>
      <c r="Z125" s="118">
        <f>SUM('5:6'!Z125)</f>
        <v>0</v>
      </c>
      <c r="AA125" s="118">
        <f>SUM('5:6'!AA125)</f>
        <v>0</v>
      </c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</row>
    <row r="126" spans="1:106" ht="15.75">
      <c r="A126" s="22">
        <v>200905</v>
      </c>
      <c r="B126" s="70" t="s">
        <v>97</v>
      </c>
      <c r="C126" s="100" t="s">
        <v>72</v>
      </c>
      <c r="D126" s="18">
        <v>5.03</v>
      </c>
      <c r="E126" s="18"/>
      <c r="F126" s="6"/>
      <c r="G126" s="118">
        <f>SUM('5:6'!G126)</f>
        <v>0</v>
      </c>
      <c r="H126" s="118">
        <f>SUM('5:6'!H126)</f>
        <v>0</v>
      </c>
      <c r="I126" s="118">
        <f>SUM('5:6'!I126)</f>
        <v>0</v>
      </c>
      <c r="J126" s="38" t="str">
        <f t="array" ref="J126">IF(ISERROR(G126/I126),"",G126/I126)</f>
        <v/>
      </c>
      <c r="K126" s="42">
        <f t="array" ref="K126">IF(ISERROR(G126/L126),"",G126/L126)</f>
        <v>0</v>
      </c>
      <c r="L126" s="107">
        <v>4</v>
      </c>
      <c r="M126" s="43">
        <f t="shared" si="15"/>
        <v>0</v>
      </c>
      <c r="N126" s="118">
        <f>SUM('5:6'!N126)</f>
        <v>0</v>
      </c>
      <c r="O126" s="118">
        <f>SUM('5:6'!O126)</f>
        <v>0</v>
      </c>
      <c r="P126" s="118">
        <f>SUM('5:6'!P126)</f>
        <v>0</v>
      </c>
      <c r="Q126" s="118">
        <f>SUM('5:6'!Q126)</f>
        <v>0</v>
      </c>
      <c r="R126" s="118">
        <f>SUM('5:6'!R126)</f>
        <v>0</v>
      </c>
      <c r="S126" s="118">
        <f>SUM('5:6'!S126)</f>
        <v>0</v>
      </c>
      <c r="T126" s="118">
        <f>SUM('5:6'!T126)</f>
        <v>0</v>
      </c>
      <c r="U126" s="118">
        <f>SUM('5:6'!U126)</f>
        <v>0</v>
      </c>
      <c r="V126" s="269">
        <f t="shared" si="16"/>
        <v>0</v>
      </c>
      <c r="W126" s="40" t="str">
        <f t="shared" si="14"/>
        <v/>
      </c>
      <c r="X126" s="118">
        <f>SUM('5:6'!X126)</f>
        <v>0</v>
      </c>
      <c r="Y126" s="118">
        <f>SUM('5:6'!Y126)</f>
        <v>0</v>
      </c>
      <c r="Z126" s="118">
        <f>SUM('5:6'!Z126)</f>
        <v>0</v>
      </c>
      <c r="AA126" s="118">
        <f>SUM('5:6'!AA126)</f>
        <v>0</v>
      </c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</row>
    <row r="127" spans="1:106" ht="15.75">
      <c r="A127" s="22">
        <v>200906</v>
      </c>
      <c r="B127" s="70" t="s">
        <v>97</v>
      </c>
      <c r="C127" s="17" t="s">
        <v>73</v>
      </c>
      <c r="D127" s="18">
        <v>5.03</v>
      </c>
      <c r="E127" s="18"/>
      <c r="F127" s="6"/>
      <c r="G127" s="118">
        <f>SUM('5:6'!G127)</f>
        <v>0</v>
      </c>
      <c r="H127" s="118">
        <f>SUM('5:6'!H127)</f>
        <v>0</v>
      </c>
      <c r="I127" s="118">
        <f>SUM('5:6'!I127)</f>
        <v>0</v>
      </c>
      <c r="J127" s="38" t="str">
        <f t="array" ref="J127">IF(ISERROR(G127/I127),"",G127/I127)</f>
        <v/>
      </c>
      <c r="K127" s="42">
        <f t="array" ref="K127">IF(ISERROR(G127/L127),"",G127/L127)</f>
        <v>0</v>
      </c>
      <c r="L127" s="107">
        <v>4</v>
      </c>
      <c r="M127" s="43">
        <f t="shared" si="15"/>
        <v>0</v>
      </c>
      <c r="N127" s="118">
        <f>SUM('5:6'!N127)</f>
        <v>0</v>
      </c>
      <c r="O127" s="118">
        <f>SUM('5:6'!O127)</f>
        <v>0</v>
      </c>
      <c r="P127" s="118">
        <f>SUM('5:6'!P127)</f>
        <v>0</v>
      </c>
      <c r="Q127" s="118">
        <f>SUM('5:6'!Q127)</f>
        <v>0</v>
      </c>
      <c r="R127" s="118">
        <f>SUM('5:6'!R127)</f>
        <v>0</v>
      </c>
      <c r="S127" s="118">
        <f>SUM('5:6'!S127)</f>
        <v>0</v>
      </c>
      <c r="T127" s="118">
        <f>SUM('5:6'!T127)</f>
        <v>0</v>
      </c>
      <c r="U127" s="118">
        <f>SUM('5:6'!U127)</f>
        <v>0</v>
      </c>
      <c r="V127" s="269">
        <f t="shared" si="16"/>
        <v>0</v>
      </c>
      <c r="W127" s="40" t="str">
        <f t="shared" si="14"/>
        <v/>
      </c>
      <c r="X127" s="118">
        <f>SUM('5:6'!X127)</f>
        <v>0</v>
      </c>
      <c r="Y127" s="118">
        <f>SUM('5:6'!Y127)</f>
        <v>0</v>
      </c>
      <c r="Z127" s="118">
        <f>SUM('5:6'!Z127)</f>
        <v>0</v>
      </c>
      <c r="AA127" s="118">
        <f>SUM('5:6'!AA127)</f>
        <v>0</v>
      </c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</row>
    <row r="128" spans="1:106" ht="15.75">
      <c r="A128" s="22">
        <v>200907</v>
      </c>
      <c r="B128" s="70" t="s">
        <v>97</v>
      </c>
      <c r="C128" s="17" t="s">
        <v>60</v>
      </c>
      <c r="D128" s="18">
        <v>5.03</v>
      </c>
      <c r="E128" s="18"/>
      <c r="F128" s="6"/>
      <c r="G128" s="118">
        <f>SUM('5:6'!G128)</f>
        <v>0</v>
      </c>
      <c r="H128" s="118">
        <f>SUM('5:6'!H128)</f>
        <v>0</v>
      </c>
      <c r="I128" s="118">
        <f>SUM('5:6'!I128)</f>
        <v>0</v>
      </c>
      <c r="J128" s="38" t="str">
        <f t="array" ref="J128">IF(ISERROR(G128/I128),"",G128/I128)</f>
        <v/>
      </c>
      <c r="K128" s="42">
        <f t="array" ref="K128">IF(ISERROR(G128/L128),"",G128/L128)</f>
        <v>0</v>
      </c>
      <c r="L128" s="107">
        <v>4</v>
      </c>
      <c r="M128" s="43">
        <f t="shared" si="15"/>
        <v>0</v>
      </c>
      <c r="N128" s="118">
        <f>SUM('5:6'!N128)</f>
        <v>0</v>
      </c>
      <c r="O128" s="118">
        <f>SUM('5:6'!O128)</f>
        <v>0</v>
      </c>
      <c r="P128" s="118">
        <f>SUM('5:6'!P128)</f>
        <v>0</v>
      </c>
      <c r="Q128" s="118">
        <f>SUM('5:6'!Q128)</f>
        <v>0</v>
      </c>
      <c r="R128" s="118">
        <f>SUM('5:6'!R128)</f>
        <v>0</v>
      </c>
      <c r="S128" s="118">
        <f>SUM('5:6'!S128)</f>
        <v>0</v>
      </c>
      <c r="T128" s="118">
        <f>SUM('5:6'!T128)</f>
        <v>0</v>
      </c>
      <c r="U128" s="118">
        <f>SUM('5:6'!U128)</f>
        <v>0</v>
      </c>
      <c r="V128" s="269">
        <f t="shared" si="16"/>
        <v>0</v>
      </c>
      <c r="W128" s="40" t="str">
        <f t="shared" si="14"/>
        <v/>
      </c>
      <c r="X128" s="118">
        <f>SUM('5:6'!X128)</f>
        <v>0</v>
      </c>
      <c r="Y128" s="118">
        <f>SUM('5:6'!Y128)</f>
        <v>0</v>
      </c>
      <c r="Z128" s="118">
        <f>SUM('5:6'!Z128)</f>
        <v>0</v>
      </c>
      <c r="AA128" s="118">
        <f>SUM('5:6'!AA128)</f>
        <v>0</v>
      </c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</row>
    <row r="129" spans="1:106" ht="15.75">
      <c r="A129" s="22">
        <v>200908</v>
      </c>
      <c r="B129" s="70" t="s">
        <v>97</v>
      </c>
      <c r="C129" s="100" t="s">
        <v>98</v>
      </c>
      <c r="D129" s="18">
        <v>5.03</v>
      </c>
      <c r="E129" s="18"/>
      <c r="F129" s="6"/>
      <c r="G129" s="118">
        <f>SUM('5:6'!G129)</f>
        <v>0</v>
      </c>
      <c r="H129" s="118">
        <f>SUM('5:6'!H129)</f>
        <v>0</v>
      </c>
      <c r="I129" s="118">
        <f>SUM('5:6'!I129)</f>
        <v>0</v>
      </c>
      <c r="J129" s="38" t="str">
        <f t="array" ref="J129">IF(ISERROR(G129/I129),"",G129/I129)</f>
        <v/>
      </c>
      <c r="K129" s="42">
        <f t="array" ref="K129">IF(ISERROR(G129/L129),"",G129/L129)</f>
        <v>0</v>
      </c>
      <c r="L129" s="107">
        <v>4</v>
      </c>
      <c r="M129" s="43">
        <f t="shared" si="15"/>
        <v>0</v>
      </c>
      <c r="N129" s="118">
        <f>SUM('5:6'!N129)</f>
        <v>0</v>
      </c>
      <c r="O129" s="118">
        <f>SUM('5:6'!O129)</f>
        <v>0</v>
      </c>
      <c r="P129" s="118">
        <f>SUM('5:6'!P129)</f>
        <v>0</v>
      </c>
      <c r="Q129" s="118">
        <f>SUM('5:6'!Q129)</f>
        <v>0</v>
      </c>
      <c r="R129" s="118">
        <f>SUM('5:6'!R129)</f>
        <v>0</v>
      </c>
      <c r="S129" s="118">
        <f>SUM('5:6'!S129)</f>
        <v>0</v>
      </c>
      <c r="T129" s="118">
        <f>SUM('5:6'!T129)</f>
        <v>0</v>
      </c>
      <c r="U129" s="118">
        <f>SUM('5:6'!U129)</f>
        <v>0</v>
      </c>
      <c r="V129" s="269">
        <f t="shared" si="16"/>
        <v>0</v>
      </c>
      <c r="W129" s="40" t="str">
        <f t="shared" si="14"/>
        <v/>
      </c>
      <c r="X129" s="118">
        <f>SUM('5:6'!X129)</f>
        <v>0</v>
      </c>
      <c r="Y129" s="118">
        <f>SUM('5:6'!Y129)</f>
        <v>0</v>
      </c>
      <c r="Z129" s="118">
        <f>SUM('5:6'!Z129)</f>
        <v>0</v>
      </c>
      <c r="AA129" s="118">
        <f>SUM('5:6'!AA129)</f>
        <v>0</v>
      </c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</row>
    <row r="130" spans="1:106" ht="15.75">
      <c r="A130" s="22">
        <v>200904</v>
      </c>
      <c r="B130" s="70" t="s">
        <v>99</v>
      </c>
      <c r="C130" s="100" t="s">
        <v>82</v>
      </c>
      <c r="D130" s="18">
        <v>5.03</v>
      </c>
      <c r="E130" s="18"/>
      <c r="F130" s="6"/>
      <c r="G130" s="118">
        <f>SUM('5:6'!G130)</f>
        <v>0</v>
      </c>
      <c r="H130" s="118">
        <f>SUM('5:6'!H130)</f>
        <v>0</v>
      </c>
      <c r="I130" s="118">
        <f>SUM('5:6'!I130)</f>
        <v>0</v>
      </c>
      <c r="J130" s="38" t="str">
        <f t="array" ref="J130">IF(ISERROR(G130/I130),"",G130/I130)</f>
        <v/>
      </c>
      <c r="K130" s="42" t="str">
        <f t="array" ref="K130">IF(ISERROR(G130/L130),"",G130/L130)</f>
        <v/>
      </c>
      <c r="L130" s="107"/>
      <c r="M130" s="43" t="str">
        <f t="shared" si="15"/>
        <v/>
      </c>
      <c r="N130" s="118">
        <f>SUM('5:6'!N130)</f>
        <v>0</v>
      </c>
      <c r="O130" s="118">
        <f>SUM('5:6'!O130)</f>
        <v>0</v>
      </c>
      <c r="P130" s="118">
        <f>SUM('5:6'!P130)</f>
        <v>0</v>
      </c>
      <c r="Q130" s="118">
        <f>SUM('5:6'!Q130)</f>
        <v>0</v>
      </c>
      <c r="R130" s="118">
        <f>SUM('5:6'!R130)</f>
        <v>0</v>
      </c>
      <c r="S130" s="118">
        <f>SUM('5:6'!S130)</f>
        <v>0</v>
      </c>
      <c r="T130" s="118">
        <f>SUM('5:6'!T130)</f>
        <v>0</v>
      </c>
      <c r="U130" s="118">
        <f>SUM('5:6'!U130)</f>
        <v>0</v>
      </c>
      <c r="V130" s="269">
        <f t="shared" si="16"/>
        <v>0</v>
      </c>
      <c r="W130" s="40" t="str">
        <f t="shared" si="14"/>
        <v/>
      </c>
      <c r="X130" s="118">
        <f>SUM('5:6'!X130)</f>
        <v>0</v>
      </c>
      <c r="Y130" s="118">
        <f>SUM('5:6'!Y130)</f>
        <v>0</v>
      </c>
      <c r="Z130" s="118">
        <f>SUM('5:6'!Z130)</f>
        <v>0</v>
      </c>
      <c r="AA130" s="118">
        <f>SUM('5:6'!AA130)</f>
        <v>0</v>
      </c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</row>
    <row r="131" spans="1:106" ht="15.75">
      <c r="A131" s="22">
        <v>200905</v>
      </c>
      <c r="B131" s="70" t="s">
        <v>99</v>
      </c>
      <c r="C131" s="100" t="s">
        <v>72</v>
      </c>
      <c r="D131" s="18">
        <v>5.03</v>
      </c>
      <c r="E131" s="18"/>
      <c r="F131" s="6"/>
      <c r="G131" s="118">
        <f>SUM('5:6'!G131)</f>
        <v>0</v>
      </c>
      <c r="H131" s="118">
        <f>SUM('5:6'!H131)</f>
        <v>0</v>
      </c>
      <c r="I131" s="118">
        <f>SUM('5:6'!I131)</f>
        <v>0</v>
      </c>
      <c r="J131" s="38" t="str">
        <f t="array" ref="J131">IF(ISERROR(G131/I131),"",G131/I131)</f>
        <v/>
      </c>
      <c r="K131" s="42" t="str">
        <f t="array" ref="K131">IF(ISERROR(G131/L131),"",G131/L131)</f>
        <v/>
      </c>
      <c r="L131" s="107"/>
      <c r="M131" s="43" t="str">
        <f t="shared" si="15"/>
        <v/>
      </c>
      <c r="N131" s="118">
        <f>SUM('5:6'!N131)</f>
        <v>0</v>
      </c>
      <c r="O131" s="118">
        <f>SUM('5:6'!O131)</f>
        <v>0</v>
      </c>
      <c r="P131" s="118">
        <f>SUM('5:6'!P131)</f>
        <v>0</v>
      </c>
      <c r="Q131" s="118">
        <f>SUM('5:6'!Q131)</f>
        <v>0</v>
      </c>
      <c r="R131" s="118">
        <f>SUM('5:6'!R131)</f>
        <v>0</v>
      </c>
      <c r="S131" s="118">
        <f>SUM('5:6'!S131)</f>
        <v>0</v>
      </c>
      <c r="T131" s="118">
        <f>SUM('5:6'!T131)</f>
        <v>0</v>
      </c>
      <c r="U131" s="118">
        <f>SUM('5:6'!U131)</f>
        <v>0</v>
      </c>
      <c r="V131" s="269">
        <f t="shared" si="16"/>
        <v>0</v>
      </c>
      <c r="W131" s="40" t="str">
        <f t="shared" si="14"/>
        <v/>
      </c>
      <c r="X131" s="118">
        <f>SUM('5:6'!X131)</f>
        <v>0</v>
      </c>
      <c r="Y131" s="118">
        <f>SUM('5:6'!Y131)</f>
        <v>0</v>
      </c>
      <c r="Z131" s="118">
        <f>SUM('5:6'!Z131)</f>
        <v>0</v>
      </c>
      <c r="AA131" s="118">
        <f>SUM('5:6'!AA131)</f>
        <v>0</v>
      </c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</row>
    <row r="132" spans="1:106" ht="15.75">
      <c r="A132" s="22">
        <v>200904</v>
      </c>
      <c r="B132" s="70" t="s">
        <v>99</v>
      </c>
      <c r="C132" s="100" t="s">
        <v>60</v>
      </c>
      <c r="D132" s="18">
        <v>5.03</v>
      </c>
      <c r="E132" s="18"/>
      <c r="F132" s="6"/>
      <c r="G132" s="118">
        <f>SUM('5:6'!G132)</f>
        <v>0</v>
      </c>
      <c r="H132" s="118">
        <f>SUM('5:6'!H132)</f>
        <v>0</v>
      </c>
      <c r="I132" s="118">
        <f>SUM('5:6'!I132)</f>
        <v>0</v>
      </c>
      <c r="J132" s="38" t="str">
        <f t="array" ref="J132">IF(ISERROR(G132/I132),"",G132/I132)</f>
        <v/>
      </c>
      <c r="K132" s="42" t="str">
        <f t="array" ref="K132">IF(ISERROR(G132/L132),"",G132/L132)</f>
        <v/>
      </c>
      <c r="L132" s="107"/>
      <c r="M132" s="43" t="str">
        <f t="shared" si="15"/>
        <v/>
      </c>
      <c r="N132" s="118">
        <f>SUM('5:6'!N132)</f>
        <v>0</v>
      </c>
      <c r="O132" s="118">
        <f>SUM('5:6'!O132)</f>
        <v>0</v>
      </c>
      <c r="P132" s="118">
        <f>SUM('5:6'!P132)</f>
        <v>0</v>
      </c>
      <c r="Q132" s="118">
        <f>SUM('5:6'!Q132)</f>
        <v>0</v>
      </c>
      <c r="R132" s="118">
        <f>SUM('5:6'!R132)</f>
        <v>0</v>
      </c>
      <c r="S132" s="118">
        <f>SUM('5:6'!S132)</f>
        <v>0</v>
      </c>
      <c r="T132" s="118">
        <f>SUM('5:6'!T132)</f>
        <v>0</v>
      </c>
      <c r="U132" s="118">
        <f>SUM('5:6'!U132)</f>
        <v>0</v>
      </c>
      <c r="V132" s="269">
        <f t="shared" si="16"/>
        <v>0</v>
      </c>
      <c r="W132" s="40" t="str">
        <f t="shared" si="14"/>
        <v/>
      </c>
      <c r="X132" s="118">
        <f>SUM('5:6'!X132)</f>
        <v>0</v>
      </c>
      <c r="Y132" s="118">
        <f>SUM('5:6'!Y132)</f>
        <v>0</v>
      </c>
      <c r="Z132" s="118">
        <f>SUM('5:6'!Z132)</f>
        <v>0</v>
      </c>
      <c r="AA132" s="118">
        <f>SUM('5:6'!AA132)</f>
        <v>0</v>
      </c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</row>
    <row r="133" spans="1:106" ht="15.75">
      <c r="A133" s="22">
        <v>200904</v>
      </c>
      <c r="B133" s="70" t="s">
        <v>99</v>
      </c>
      <c r="C133" s="100" t="s">
        <v>98</v>
      </c>
      <c r="D133" s="18">
        <v>5.03</v>
      </c>
      <c r="E133" s="18"/>
      <c r="F133" s="6"/>
      <c r="G133" s="118">
        <f>SUM('5:6'!G133)</f>
        <v>0</v>
      </c>
      <c r="H133" s="118">
        <f>SUM('5:6'!H133)</f>
        <v>0</v>
      </c>
      <c r="I133" s="118">
        <f>SUM('5:6'!I133)</f>
        <v>0</v>
      </c>
      <c r="J133" s="38" t="str">
        <f t="array" ref="J133">IF(ISERROR(G133/I133),"",G133/I133)</f>
        <v/>
      </c>
      <c r="K133" s="42" t="str">
        <f t="array" ref="K133">IF(ISERROR(G133/L133),"",G133/L133)</f>
        <v/>
      </c>
      <c r="L133" s="107"/>
      <c r="M133" s="43" t="str">
        <f t="shared" si="15"/>
        <v/>
      </c>
      <c r="N133" s="118">
        <f>SUM('5:6'!N133)</f>
        <v>0</v>
      </c>
      <c r="O133" s="118">
        <f>SUM('5:6'!O133)</f>
        <v>0</v>
      </c>
      <c r="P133" s="118">
        <f>SUM('5:6'!P133)</f>
        <v>0</v>
      </c>
      <c r="Q133" s="118">
        <f>SUM('5:6'!Q133)</f>
        <v>0</v>
      </c>
      <c r="R133" s="118">
        <f>SUM('5:6'!R133)</f>
        <v>0</v>
      </c>
      <c r="S133" s="118">
        <f>SUM('5:6'!S133)</f>
        <v>0</v>
      </c>
      <c r="T133" s="118">
        <f>SUM('5:6'!T133)</f>
        <v>0</v>
      </c>
      <c r="U133" s="118">
        <f>SUM('5:6'!U133)</f>
        <v>0</v>
      </c>
      <c r="V133" s="269">
        <f t="shared" si="16"/>
        <v>0</v>
      </c>
      <c r="W133" s="40" t="str">
        <f t="shared" si="14"/>
        <v/>
      </c>
      <c r="X133" s="118">
        <f>SUM('5:6'!X133)</f>
        <v>0</v>
      </c>
      <c r="Y133" s="118">
        <f>SUM('5:6'!Y133)</f>
        <v>0</v>
      </c>
      <c r="Z133" s="118">
        <f>SUM('5:6'!Z133)</f>
        <v>0</v>
      </c>
      <c r="AA133" s="118">
        <f>SUM('5:6'!AA133)</f>
        <v>0</v>
      </c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</row>
    <row r="134" spans="1:106" ht="15.75">
      <c r="A134" s="22">
        <v>200908</v>
      </c>
      <c r="B134" s="70" t="s">
        <v>99</v>
      </c>
      <c r="C134" s="100" t="s">
        <v>73</v>
      </c>
      <c r="D134" s="18">
        <v>5.03</v>
      </c>
      <c r="E134" s="18"/>
      <c r="F134" s="6"/>
      <c r="G134" s="118">
        <f>SUM('5:6'!G134)</f>
        <v>0</v>
      </c>
      <c r="H134" s="118">
        <f>SUM('5:6'!H134)</f>
        <v>0</v>
      </c>
      <c r="I134" s="118">
        <f>SUM('5:6'!I134)</f>
        <v>0</v>
      </c>
      <c r="J134" s="38" t="str">
        <f t="array" ref="J134">IF(ISERROR(G134/I134),"",G134/I134)</f>
        <v/>
      </c>
      <c r="K134" s="42" t="str">
        <f t="array" ref="K134">IF(ISERROR(G134/L134),"",G134/L134)</f>
        <v/>
      </c>
      <c r="L134" s="107"/>
      <c r="M134" s="43" t="str">
        <f t="shared" si="15"/>
        <v/>
      </c>
      <c r="N134" s="118">
        <f>SUM('5:6'!N134)</f>
        <v>0</v>
      </c>
      <c r="O134" s="118">
        <f>SUM('5:6'!O134)</f>
        <v>0</v>
      </c>
      <c r="P134" s="118">
        <f>SUM('5:6'!P134)</f>
        <v>0</v>
      </c>
      <c r="Q134" s="118">
        <f>SUM('5:6'!Q134)</f>
        <v>0</v>
      </c>
      <c r="R134" s="118">
        <f>SUM('5:6'!R134)</f>
        <v>0</v>
      </c>
      <c r="S134" s="118">
        <f>SUM('5:6'!S134)</f>
        <v>0</v>
      </c>
      <c r="T134" s="118">
        <f>SUM('5:6'!T134)</f>
        <v>0</v>
      </c>
      <c r="U134" s="118">
        <f>SUM('5:6'!U134)</f>
        <v>0</v>
      </c>
      <c r="V134" s="269">
        <f t="shared" si="16"/>
        <v>0</v>
      </c>
      <c r="W134" s="40" t="str">
        <f t="shared" si="14"/>
        <v/>
      </c>
      <c r="X134" s="118">
        <f>SUM('5:6'!X134)</f>
        <v>0</v>
      </c>
      <c r="Y134" s="118">
        <f>SUM('5:6'!Y134)</f>
        <v>0</v>
      </c>
      <c r="Z134" s="118">
        <f>SUM('5:6'!Z134)</f>
        <v>0</v>
      </c>
      <c r="AA134" s="118">
        <f>SUM('5:6'!AA134)</f>
        <v>0</v>
      </c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</row>
    <row r="135" spans="1:106" ht="15.75">
      <c r="A135" s="20">
        <v>200096</v>
      </c>
      <c r="B135" s="69" t="s">
        <v>100</v>
      </c>
      <c r="C135" s="17" t="s">
        <v>74</v>
      </c>
      <c r="D135" s="18">
        <v>5.0599999999999996</v>
      </c>
      <c r="E135" s="18"/>
      <c r="F135" s="6"/>
      <c r="G135" s="118">
        <f>SUM('5:6'!G135)</f>
        <v>0</v>
      </c>
      <c r="H135" s="118">
        <f>SUM('5:6'!H135)</f>
        <v>0</v>
      </c>
      <c r="I135" s="118">
        <f>SUM('5:6'!I135)</f>
        <v>0</v>
      </c>
      <c r="J135" s="38" t="str">
        <f t="array" ref="J135">IF(ISERROR(G135/I135),"",G135/I135)</f>
        <v/>
      </c>
      <c r="K135" s="42">
        <f t="array" ref="K135">IF(ISERROR(G135/L135),"",G135/L135)</f>
        <v>0</v>
      </c>
      <c r="L135" s="107">
        <v>25</v>
      </c>
      <c r="M135" s="43">
        <f t="shared" si="15"/>
        <v>0</v>
      </c>
      <c r="N135" s="118">
        <f>SUM('5:6'!N135)</f>
        <v>0</v>
      </c>
      <c r="O135" s="118">
        <f>SUM('5:6'!O135)</f>
        <v>0</v>
      </c>
      <c r="P135" s="118">
        <f>SUM('5:6'!P135)</f>
        <v>0</v>
      </c>
      <c r="Q135" s="118">
        <f>SUM('5:6'!Q135)</f>
        <v>0</v>
      </c>
      <c r="R135" s="118">
        <f>SUM('5:6'!R135)</f>
        <v>0</v>
      </c>
      <c r="S135" s="118">
        <f>SUM('5:6'!S135)</f>
        <v>0</v>
      </c>
      <c r="T135" s="118">
        <f>SUM('5:6'!T135)</f>
        <v>0</v>
      </c>
      <c r="U135" s="118">
        <f>SUM('5:6'!U135)</f>
        <v>0</v>
      </c>
      <c r="V135" s="269">
        <f t="shared" si="16"/>
        <v>0</v>
      </c>
      <c r="W135" s="40" t="str">
        <f t="shared" si="14"/>
        <v/>
      </c>
      <c r="X135" s="118">
        <f>SUM('5:6'!X135)</f>
        <v>0</v>
      </c>
      <c r="Y135" s="118">
        <f>SUM('5:6'!Y135)</f>
        <v>0</v>
      </c>
      <c r="Z135" s="118">
        <f>SUM('5:6'!Z135)</f>
        <v>0</v>
      </c>
      <c r="AA135" s="118">
        <f>SUM('5:6'!AA135)</f>
        <v>0</v>
      </c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</row>
    <row r="136" spans="1:106" ht="15.75">
      <c r="A136" s="20">
        <v>200097</v>
      </c>
      <c r="B136" s="69" t="s">
        <v>100</v>
      </c>
      <c r="C136" s="17" t="s">
        <v>96</v>
      </c>
      <c r="D136" s="18">
        <v>5.0599999999999996</v>
      </c>
      <c r="E136" s="18"/>
      <c r="F136" s="6"/>
      <c r="G136" s="118">
        <f>SUM('5:6'!G136)</f>
        <v>0</v>
      </c>
      <c r="H136" s="118">
        <f>SUM('5:6'!H136)</f>
        <v>0</v>
      </c>
      <c r="I136" s="118">
        <f>SUM('5:6'!I136)</f>
        <v>0</v>
      </c>
      <c r="J136" s="38" t="str">
        <f t="array" ref="J136">IF(ISERROR(G136/I136),"",G136/I136)</f>
        <v/>
      </c>
      <c r="K136" s="42">
        <f t="array" ref="K136">IF(ISERROR(G136/L136),"",G136/L136)</f>
        <v>0</v>
      </c>
      <c r="L136" s="107">
        <v>23</v>
      </c>
      <c r="M136" s="43">
        <f t="shared" si="15"/>
        <v>0</v>
      </c>
      <c r="N136" s="118">
        <f>SUM('5:6'!N136)</f>
        <v>0</v>
      </c>
      <c r="O136" s="118">
        <f>SUM('5:6'!O136)</f>
        <v>0</v>
      </c>
      <c r="P136" s="118">
        <f>SUM('5:6'!P136)</f>
        <v>0</v>
      </c>
      <c r="Q136" s="118">
        <f>SUM('5:6'!Q136)</f>
        <v>0</v>
      </c>
      <c r="R136" s="118">
        <f>SUM('5:6'!R136)</f>
        <v>0</v>
      </c>
      <c r="S136" s="118">
        <f>SUM('5:6'!S136)</f>
        <v>0</v>
      </c>
      <c r="T136" s="118">
        <f>SUM('5:6'!T136)</f>
        <v>0</v>
      </c>
      <c r="U136" s="118">
        <f>SUM('5:6'!U136)</f>
        <v>0</v>
      </c>
      <c r="V136" s="269">
        <f t="shared" si="16"/>
        <v>0</v>
      </c>
      <c r="W136" s="40" t="str">
        <f t="shared" si="14"/>
        <v/>
      </c>
      <c r="X136" s="118">
        <f>SUM('5:6'!X136)</f>
        <v>0</v>
      </c>
      <c r="Y136" s="118">
        <f>SUM('5:6'!Y136)</f>
        <v>0</v>
      </c>
      <c r="Z136" s="118">
        <f>SUM('5:6'!Z136)</f>
        <v>0</v>
      </c>
      <c r="AA136" s="118">
        <f>SUM('5:6'!AA136)</f>
        <v>0</v>
      </c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</row>
    <row r="137" spans="1:106" ht="22.5" customHeight="1">
      <c r="A137" s="585" t="s">
        <v>101</v>
      </c>
      <c r="B137" s="586"/>
      <c r="C137" s="96" t="s">
        <v>71</v>
      </c>
      <c r="D137" s="27"/>
      <c r="E137" s="27"/>
      <c r="F137" s="39"/>
      <c r="G137" s="127">
        <f>SUM(G122:G136)</f>
        <v>0</v>
      </c>
      <c r="H137" s="37">
        <f>SUM(H122:H136)</f>
        <v>0</v>
      </c>
      <c r="I137" s="37">
        <f>SUM(I122:I136)</f>
        <v>0</v>
      </c>
      <c r="J137" s="38" t="str">
        <f t="array" ref="J137">IF(ISERROR(G137/I137),"",G137/I137)</f>
        <v/>
      </c>
      <c r="K137" s="37">
        <f>SUM(K122:K136)</f>
        <v>0</v>
      </c>
      <c r="L137" s="123"/>
      <c r="M137" s="114">
        <f>SUM(M122:M136)</f>
        <v>0</v>
      </c>
      <c r="N137" s="37">
        <f>SUM(N122:N136)</f>
        <v>0</v>
      </c>
      <c r="O137" s="118">
        <f>SUM('5:6'!O137)</f>
        <v>0</v>
      </c>
      <c r="P137" s="118">
        <f>SUM('5:6'!P137)</f>
        <v>0</v>
      </c>
      <c r="Q137" s="118">
        <f>SUM('5:6'!Q137)</f>
        <v>0</v>
      </c>
      <c r="R137" s="118">
        <f>SUM('5:6'!R137)</f>
        <v>0</v>
      </c>
      <c r="S137" s="118">
        <f>SUM('5:6'!S137)</f>
        <v>0</v>
      </c>
      <c r="T137" s="118">
        <f>SUM('5:6'!T137)</f>
        <v>0</v>
      </c>
      <c r="U137" s="118">
        <f>SUM('5:6'!U137)</f>
        <v>0</v>
      </c>
      <c r="V137" s="271">
        <f t="shared" ref="V137" si="17">SUM(V122:V136)</f>
        <v>0</v>
      </c>
      <c r="W137" s="40" t="str">
        <f t="shared" si="14"/>
        <v/>
      </c>
      <c r="X137" s="118">
        <f>SUM('5:6'!X137)</f>
        <v>0</v>
      </c>
      <c r="Y137" s="118">
        <f>SUM('5:6'!Y137)</f>
        <v>0</v>
      </c>
      <c r="Z137" s="118">
        <f>SUM('5:6'!Z137)</f>
        <v>0</v>
      </c>
      <c r="AA137" s="118">
        <f>SUM('5:6'!AA137)</f>
        <v>0</v>
      </c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</row>
    <row r="138" spans="1:106" ht="15.75">
      <c r="A138" s="20">
        <v>200544</v>
      </c>
      <c r="B138" s="69" t="s">
        <v>102</v>
      </c>
      <c r="C138" s="17" t="s">
        <v>53</v>
      </c>
      <c r="D138" s="18">
        <v>5.04</v>
      </c>
      <c r="E138" s="18"/>
      <c r="F138" s="6"/>
      <c r="G138" s="118">
        <f>SUM('5:6'!G138)</f>
        <v>0</v>
      </c>
      <c r="H138" s="118">
        <f>SUM('5:6'!H138)</f>
        <v>0</v>
      </c>
      <c r="I138" s="118">
        <f>SUM('5:6'!I138)</f>
        <v>0</v>
      </c>
      <c r="J138" s="38" t="str">
        <f t="array" ref="J138">IF(ISERROR(G138/I138),"",G138/I138)</f>
        <v/>
      </c>
      <c r="K138" s="42">
        <f t="array" ref="K138">IF(ISERROR(G138/L138),"",G138/L138)</f>
        <v>0</v>
      </c>
      <c r="L138" s="107">
        <v>22</v>
      </c>
      <c r="M138" s="43">
        <f t="shared" ref="M138:M144" si="18">IF(ISERROR(I138-K138),"",I138-K138)</f>
        <v>0</v>
      </c>
      <c r="N138" s="118">
        <f>SUM('5:6'!N138)</f>
        <v>0</v>
      </c>
      <c r="O138" s="118">
        <f>SUM('5:6'!O138)</f>
        <v>0</v>
      </c>
      <c r="P138" s="118">
        <f>SUM('5:6'!P138)</f>
        <v>0</v>
      </c>
      <c r="Q138" s="118">
        <f>SUM('5:6'!Q138)</f>
        <v>0</v>
      </c>
      <c r="R138" s="118">
        <f>SUM('5:6'!R138)</f>
        <v>0</v>
      </c>
      <c r="S138" s="118">
        <f>SUM('5:6'!S138)</f>
        <v>0</v>
      </c>
      <c r="T138" s="118">
        <f>SUM('5:6'!T138)</f>
        <v>0</v>
      </c>
      <c r="U138" s="118">
        <f>SUM('5:6'!U138)</f>
        <v>0</v>
      </c>
      <c r="V138" s="269">
        <f t="shared" si="16"/>
        <v>0</v>
      </c>
      <c r="W138" s="40" t="str">
        <f t="shared" si="14"/>
        <v/>
      </c>
      <c r="X138" s="118">
        <f>SUM('5:6'!X138)</f>
        <v>0</v>
      </c>
      <c r="Y138" s="118">
        <f>SUM('5:6'!Y138)</f>
        <v>0</v>
      </c>
      <c r="Z138" s="118">
        <f>SUM('5:6'!Z138)</f>
        <v>0</v>
      </c>
      <c r="AA138" s="118">
        <f>SUM('5:6'!AA138)</f>
        <v>0</v>
      </c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</row>
    <row r="139" spans="1:106" ht="15.75">
      <c r="A139" s="20">
        <v>200545</v>
      </c>
      <c r="B139" s="69" t="s">
        <v>102</v>
      </c>
      <c r="C139" s="17" t="s">
        <v>60</v>
      </c>
      <c r="D139" s="18">
        <v>5.04</v>
      </c>
      <c r="E139" s="18"/>
      <c r="F139" s="6"/>
      <c r="G139" s="118">
        <f>SUM('5:6'!G139)</f>
        <v>0</v>
      </c>
      <c r="H139" s="118">
        <f>SUM('5:6'!H139)</f>
        <v>0</v>
      </c>
      <c r="I139" s="118">
        <f>SUM('5:6'!I139)</f>
        <v>0</v>
      </c>
      <c r="J139" s="38" t="str">
        <f t="array" ref="J139">IF(ISERROR(G139/I139),"",G139/I139)</f>
        <v/>
      </c>
      <c r="K139" s="42">
        <f t="array" ref="K139">IF(ISERROR(G139/L139),"",G139/L139)</f>
        <v>0</v>
      </c>
      <c r="L139" s="107">
        <v>22</v>
      </c>
      <c r="M139" s="43">
        <f t="shared" si="18"/>
        <v>0</v>
      </c>
      <c r="N139" s="118">
        <f>SUM('5:6'!N139)</f>
        <v>0</v>
      </c>
      <c r="O139" s="118">
        <f>SUM('5:6'!O139)</f>
        <v>0</v>
      </c>
      <c r="P139" s="118">
        <f>SUM('5:6'!P139)</f>
        <v>0</v>
      </c>
      <c r="Q139" s="118">
        <f>SUM('5:6'!Q139)</f>
        <v>0</v>
      </c>
      <c r="R139" s="118">
        <f>SUM('5:6'!R139)</f>
        <v>0</v>
      </c>
      <c r="S139" s="118">
        <f>SUM('5:6'!S139)</f>
        <v>0</v>
      </c>
      <c r="T139" s="118">
        <f>SUM('5:6'!T139)</f>
        <v>0</v>
      </c>
      <c r="U139" s="118">
        <f>SUM('5:6'!U139)</f>
        <v>0</v>
      </c>
      <c r="V139" s="269">
        <f t="shared" si="16"/>
        <v>0</v>
      </c>
      <c r="W139" s="40" t="str">
        <f t="shared" si="14"/>
        <v/>
      </c>
      <c r="X139" s="118">
        <f>SUM('5:6'!X139)</f>
        <v>0</v>
      </c>
      <c r="Y139" s="118">
        <f>SUM('5:6'!Y139)</f>
        <v>0</v>
      </c>
      <c r="Z139" s="118">
        <f>SUM('5:6'!Z139)</f>
        <v>0</v>
      </c>
      <c r="AA139" s="118">
        <f>SUM('5:6'!AA139)</f>
        <v>0</v>
      </c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</row>
    <row r="140" spans="1:106" ht="15.75">
      <c r="A140" s="20">
        <v>200546</v>
      </c>
      <c r="B140" s="69" t="s">
        <v>102</v>
      </c>
      <c r="C140" s="17" t="s">
        <v>74</v>
      </c>
      <c r="D140" s="18">
        <v>5.04</v>
      </c>
      <c r="E140" s="18"/>
      <c r="F140" s="6"/>
      <c r="G140" s="118">
        <f>SUM('5:6'!G140)</f>
        <v>0</v>
      </c>
      <c r="H140" s="118">
        <f>SUM('5:6'!H140)</f>
        <v>0</v>
      </c>
      <c r="I140" s="118">
        <f>SUM('5:6'!I140)</f>
        <v>0</v>
      </c>
      <c r="J140" s="38" t="str">
        <f t="array" ref="J140">IF(ISERROR(G140/I140),"",G140/I140)</f>
        <v/>
      </c>
      <c r="K140" s="42">
        <f t="array" ref="K140">IF(ISERROR(G140/L140),"",G140/L140)</f>
        <v>0</v>
      </c>
      <c r="L140" s="107">
        <v>22</v>
      </c>
      <c r="M140" s="43">
        <f t="shared" si="18"/>
        <v>0</v>
      </c>
      <c r="N140" s="118">
        <f>SUM('5:6'!N140)</f>
        <v>0</v>
      </c>
      <c r="O140" s="118">
        <f>SUM('5:6'!O140)</f>
        <v>0</v>
      </c>
      <c r="P140" s="118">
        <f>SUM('5:6'!P140)</f>
        <v>0</v>
      </c>
      <c r="Q140" s="118">
        <f>SUM('5:6'!Q140)</f>
        <v>0</v>
      </c>
      <c r="R140" s="118">
        <f>SUM('5:6'!R140)</f>
        <v>0</v>
      </c>
      <c r="S140" s="118">
        <f>SUM('5:6'!S140)</f>
        <v>0</v>
      </c>
      <c r="T140" s="118">
        <f>SUM('5:6'!T140)</f>
        <v>0</v>
      </c>
      <c r="U140" s="118">
        <f>SUM('5:6'!U140)</f>
        <v>0</v>
      </c>
      <c r="V140" s="269">
        <f t="shared" si="16"/>
        <v>0</v>
      </c>
      <c r="W140" s="40" t="str">
        <f t="shared" si="14"/>
        <v/>
      </c>
      <c r="X140" s="118">
        <f>SUM('5:6'!X140)</f>
        <v>0</v>
      </c>
      <c r="Y140" s="118">
        <f>SUM('5:6'!Y140)</f>
        <v>0</v>
      </c>
      <c r="Z140" s="118">
        <f>SUM('5:6'!Z140)</f>
        <v>0</v>
      </c>
      <c r="AA140" s="118">
        <f>SUM('5:6'!AA140)</f>
        <v>0</v>
      </c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</row>
    <row r="141" spans="1:106" ht="15.75">
      <c r="A141" s="20">
        <v>200547</v>
      </c>
      <c r="B141" s="69" t="s">
        <v>102</v>
      </c>
      <c r="C141" s="17" t="s">
        <v>66</v>
      </c>
      <c r="D141" s="18">
        <v>5.04</v>
      </c>
      <c r="E141" s="18"/>
      <c r="F141" s="6"/>
      <c r="G141" s="118">
        <f>SUM('5:6'!G141)</f>
        <v>0</v>
      </c>
      <c r="H141" s="118">
        <f>SUM('5:6'!H141)</f>
        <v>0</v>
      </c>
      <c r="I141" s="118">
        <f>SUM('5:6'!I141)</f>
        <v>0</v>
      </c>
      <c r="J141" s="38" t="str">
        <f t="array" ref="J141">IF(ISERROR(G141/I141),"",G141/I141)</f>
        <v/>
      </c>
      <c r="K141" s="42">
        <f t="array" ref="K141">IF(ISERROR(G141/L141),"",G141/L141)</f>
        <v>0</v>
      </c>
      <c r="L141" s="107">
        <v>22</v>
      </c>
      <c r="M141" s="43">
        <f t="shared" si="18"/>
        <v>0</v>
      </c>
      <c r="N141" s="118">
        <f>SUM('5:6'!N141)</f>
        <v>0</v>
      </c>
      <c r="O141" s="118">
        <f>SUM('5:6'!O141)</f>
        <v>0</v>
      </c>
      <c r="P141" s="118">
        <f>SUM('5:6'!P141)</f>
        <v>0</v>
      </c>
      <c r="Q141" s="118">
        <f>SUM('5:6'!Q141)</f>
        <v>0</v>
      </c>
      <c r="R141" s="118">
        <f>SUM('5:6'!R141)</f>
        <v>0</v>
      </c>
      <c r="S141" s="118">
        <f>SUM('5:6'!S141)</f>
        <v>0</v>
      </c>
      <c r="T141" s="118">
        <f>SUM('5:6'!T141)</f>
        <v>0</v>
      </c>
      <c r="U141" s="118">
        <f>SUM('5:6'!U141)</f>
        <v>0</v>
      </c>
      <c r="V141" s="269">
        <f t="shared" si="16"/>
        <v>0</v>
      </c>
      <c r="W141" s="40" t="str">
        <f t="shared" si="14"/>
        <v/>
      </c>
      <c r="X141" s="118">
        <f>SUM('5:6'!X141)</f>
        <v>0</v>
      </c>
      <c r="Y141" s="118">
        <f>SUM('5:6'!Y141)</f>
        <v>0</v>
      </c>
      <c r="Z141" s="118">
        <f>SUM('5:6'!Z141)</f>
        <v>0</v>
      </c>
      <c r="AA141" s="118">
        <f>SUM('5:6'!AA141)</f>
        <v>0</v>
      </c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</row>
    <row r="142" spans="1:106" ht="15.75">
      <c r="A142" s="20">
        <v>200548</v>
      </c>
      <c r="B142" s="69" t="s">
        <v>102</v>
      </c>
      <c r="C142" s="17" t="s">
        <v>103</v>
      </c>
      <c r="D142" s="18">
        <v>5.04</v>
      </c>
      <c r="E142" s="18"/>
      <c r="F142" s="6"/>
      <c r="G142" s="118">
        <f>SUM('5:6'!G142)</f>
        <v>0</v>
      </c>
      <c r="H142" s="118">
        <f>SUM('5:6'!H142)</f>
        <v>0</v>
      </c>
      <c r="I142" s="118">
        <f>SUM('5:6'!I142)</f>
        <v>0</v>
      </c>
      <c r="J142" s="38" t="str">
        <f t="array" ref="J142">IF(ISERROR(G142/I142),"",G142/I142)</f>
        <v/>
      </c>
      <c r="K142" s="42">
        <f t="array" ref="K142">IF(ISERROR(G142/L142),"",G142/L142)</f>
        <v>0</v>
      </c>
      <c r="L142" s="107">
        <v>22</v>
      </c>
      <c r="M142" s="43">
        <f t="shared" si="18"/>
        <v>0</v>
      </c>
      <c r="N142" s="118">
        <f>SUM('5:6'!N142)</f>
        <v>0</v>
      </c>
      <c r="O142" s="118">
        <f>SUM('5:6'!O142)</f>
        <v>0</v>
      </c>
      <c r="P142" s="118">
        <f>SUM('5:6'!P142)</f>
        <v>0</v>
      </c>
      <c r="Q142" s="118">
        <f>SUM('5:6'!Q142)</f>
        <v>0</v>
      </c>
      <c r="R142" s="118">
        <f>SUM('5:6'!R142)</f>
        <v>0</v>
      </c>
      <c r="S142" s="118">
        <f>SUM('5:6'!S142)</f>
        <v>0</v>
      </c>
      <c r="T142" s="118">
        <f>SUM('5:6'!T142)</f>
        <v>0</v>
      </c>
      <c r="U142" s="118">
        <f>SUM('5:6'!U142)</f>
        <v>0</v>
      </c>
      <c r="V142" s="269">
        <f t="shared" si="16"/>
        <v>0</v>
      </c>
      <c r="W142" s="40" t="str">
        <f t="shared" si="14"/>
        <v/>
      </c>
      <c r="X142" s="118">
        <f>SUM('5:6'!X142)</f>
        <v>0</v>
      </c>
      <c r="Y142" s="118">
        <f>SUM('5:6'!Y142)</f>
        <v>0</v>
      </c>
      <c r="Z142" s="118">
        <f>SUM('5:6'!Z142)</f>
        <v>0</v>
      </c>
      <c r="AA142" s="118">
        <f>SUM('5:6'!AA142)</f>
        <v>0</v>
      </c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</row>
    <row r="143" spans="1:106" ht="15.75">
      <c r="A143" s="20">
        <v>201407</v>
      </c>
      <c r="B143" s="242" t="s">
        <v>476</v>
      </c>
      <c r="C143" s="232" t="s">
        <v>478</v>
      </c>
      <c r="D143" s="18">
        <v>5.04</v>
      </c>
      <c r="E143" s="18"/>
      <c r="F143" s="6"/>
      <c r="G143" s="118">
        <f>SUM('5:6'!G143)</f>
        <v>0</v>
      </c>
      <c r="H143" s="118">
        <f>SUM('5:6'!H143)</f>
        <v>0</v>
      </c>
      <c r="I143" s="118">
        <f>SUM('5:6'!I143)</f>
        <v>0</v>
      </c>
      <c r="J143" s="38"/>
      <c r="K143" s="42"/>
      <c r="L143" s="107"/>
      <c r="M143" s="43"/>
      <c r="N143" s="118"/>
      <c r="O143" s="118"/>
      <c r="P143" s="118"/>
      <c r="Q143" s="118"/>
      <c r="R143" s="118"/>
      <c r="S143" s="118"/>
      <c r="T143" s="118"/>
      <c r="U143" s="118"/>
      <c r="V143" s="269"/>
      <c r="W143" s="40"/>
      <c r="X143" s="118"/>
      <c r="Y143" s="118"/>
      <c r="Z143" s="118"/>
      <c r="AA143" s="11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</row>
    <row r="144" spans="1:106" ht="15.75">
      <c r="A144" s="20">
        <v>200549</v>
      </c>
      <c r="B144" s="69" t="s">
        <v>102</v>
      </c>
      <c r="C144" s="17" t="s">
        <v>55</v>
      </c>
      <c r="D144" s="18">
        <v>5.04</v>
      </c>
      <c r="E144" s="18"/>
      <c r="F144" s="6"/>
      <c r="G144" s="118">
        <f>SUM('5:6'!G144)</f>
        <v>0</v>
      </c>
      <c r="H144" s="118">
        <f>SUM('5:6'!H144)</f>
        <v>0</v>
      </c>
      <c r="I144" s="118">
        <f>SUM('5:6'!I144)</f>
        <v>0</v>
      </c>
      <c r="J144" s="38" t="str">
        <f t="array" ref="J144">IF(ISERROR(G144/I144),"",G144/I144)</f>
        <v/>
      </c>
      <c r="K144" s="42">
        <f t="array" ref="K144">IF(ISERROR(G144/L144),"",G144/L144)</f>
        <v>0</v>
      </c>
      <c r="L144" s="107">
        <v>22</v>
      </c>
      <c r="M144" s="43">
        <f t="shared" si="18"/>
        <v>0</v>
      </c>
      <c r="N144" s="118">
        <f>SUM('5:6'!N144)</f>
        <v>0</v>
      </c>
      <c r="O144" s="118">
        <f>SUM('5:6'!O144)</f>
        <v>0</v>
      </c>
      <c r="P144" s="118">
        <f>SUM('5:6'!P144)</f>
        <v>0</v>
      </c>
      <c r="Q144" s="118">
        <f>SUM('5:6'!Q144)</f>
        <v>0</v>
      </c>
      <c r="R144" s="118">
        <f>SUM('5:6'!R144)</f>
        <v>0</v>
      </c>
      <c r="S144" s="118">
        <f>SUM('5:6'!S144)</f>
        <v>0</v>
      </c>
      <c r="T144" s="118">
        <f>SUM('5:6'!T144)</f>
        <v>0</v>
      </c>
      <c r="U144" s="118">
        <f>SUM('5:6'!U144)</f>
        <v>0</v>
      </c>
      <c r="V144" s="269">
        <f t="shared" si="16"/>
        <v>0</v>
      </c>
      <c r="W144" s="40" t="str">
        <f t="shared" si="14"/>
        <v/>
      </c>
      <c r="X144" s="118">
        <f>SUM('5:6'!X144)</f>
        <v>0</v>
      </c>
      <c r="Y144" s="118">
        <f>SUM('5:6'!Y144)</f>
        <v>0</v>
      </c>
      <c r="Z144" s="118">
        <f>SUM('5:6'!Z144)</f>
        <v>0</v>
      </c>
      <c r="AA144" s="118">
        <f>SUM('5:6'!AA144)</f>
        <v>0</v>
      </c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</row>
    <row r="145" spans="1:106" ht="15.75">
      <c r="A145" s="585" t="s">
        <v>104</v>
      </c>
      <c r="B145" s="586"/>
      <c r="C145" s="96" t="s">
        <v>71</v>
      </c>
      <c r="D145" s="27"/>
      <c r="E145" s="27"/>
      <c r="F145" s="39"/>
      <c r="G145" s="127">
        <f>SUM(G138:G144)</f>
        <v>0</v>
      </c>
      <c r="H145" s="127">
        <f>SUM(H138:H144)</f>
        <v>0</v>
      </c>
      <c r="I145" s="127">
        <f>SUM(I138:I144)</f>
        <v>0</v>
      </c>
      <c r="J145" s="38" t="str">
        <f t="array" ref="J145">IF(ISERROR(G145/I145),"",G145/I145)</f>
        <v/>
      </c>
      <c r="K145" s="37">
        <f>SUM(K138:K144)</f>
        <v>0</v>
      </c>
      <c r="L145" s="123"/>
      <c r="M145" s="114">
        <f>SUM(M138:M144)</f>
        <v>0</v>
      </c>
      <c r="N145" s="37">
        <f>SUM(N138:N144)</f>
        <v>0</v>
      </c>
      <c r="O145" s="116">
        <f>SUM(O138:O144)</f>
        <v>0</v>
      </c>
      <c r="P145" s="116">
        <f>SUM(P138:P144)</f>
        <v>0</v>
      </c>
      <c r="Q145" s="116">
        <f>SUM(Q138:Q144)</f>
        <v>0</v>
      </c>
      <c r="R145" s="116"/>
      <c r="S145" s="117">
        <f>SUM(S138:S144)</f>
        <v>0</v>
      </c>
      <c r="T145" s="116">
        <f>SUM(T138:T144)</f>
        <v>0</v>
      </c>
      <c r="U145" s="116">
        <f>SUM(U138:U144)</f>
        <v>0</v>
      </c>
      <c r="V145" s="269">
        <f>SUM(V138:V144)</f>
        <v>0</v>
      </c>
      <c r="W145" s="40" t="str">
        <f t="shared" si="14"/>
        <v/>
      </c>
      <c r="X145" s="117">
        <f>SUM(X138:X144)</f>
        <v>0</v>
      </c>
      <c r="Y145" s="117">
        <f>SUM(Y138:Y144)</f>
        <v>0</v>
      </c>
      <c r="Z145" s="117">
        <f>SUM(Z138:Z144)</f>
        <v>0</v>
      </c>
      <c r="AA145" s="117">
        <f>SUM(AA138:AA144)</f>
        <v>0</v>
      </c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</row>
    <row r="146" spans="1:106" ht="15.75">
      <c r="A146" s="17">
        <v>200112</v>
      </c>
      <c r="B146" s="71" t="s">
        <v>105</v>
      </c>
      <c r="C146" s="97"/>
      <c r="D146" s="18">
        <v>3.65</v>
      </c>
      <c r="E146" s="18"/>
      <c r="F146" s="60"/>
      <c r="G146" s="118">
        <f>SUM('5:6'!G146)</f>
        <v>0</v>
      </c>
      <c r="H146" s="118">
        <f>SUM('5:6'!H146)</f>
        <v>0</v>
      </c>
      <c r="I146" s="118">
        <f>SUM('5:6'!I146)</f>
        <v>0</v>
      </c>
      <c r="J146" s="38" t="str">
        <f t="array" ref="J146">IF(ISERROR(G146/I146),"",G146/I146)</f>
        <v/>
      </c>
      <c r="K146" s="111">
        <f t="array" ref="K146">IF(ISERROR(G146/L146),"",G146/L146)</f>
        <v>0</v>
      </c>
      <c r="L146" s="107">
        <v>5</v>
      </c>
      <c r="M146" s="43">
        <f t="shared" ref="M146:M157" si="19">IF(ISERROR(I146-K146),"",I146-K146)</f>
        <v>0</v>
      </c>
      <c r="N146" s="118">
        <f>SUM('5:6'!N146)</f>
        <v>0</v>
      </c>
      <c r="O146" s="118">
        <f>SUM('5:6'!O146)</f>
        <v>0</v>
      </c>
      <c r="P146" s="118">
        <f>SUM('5:6'!P146)</f>
        <v>0</v>
      </c>
      <c r="Q146" s="118">
        <f>SUM('5:6'!Q146)</f>
        <v>0</v>
      </c>
      <c r="R146" s="118">
        <f>SUM('5:6'!R146)</f>
        <v>0</v>
      </c>
      <c r="S146" s="118">
        <f>SUM('5:6'!S146)</f>
        <v>0</v>
      </c>
      <c r="T146" s="118">
        <f>SUM('5:6'!T146)</f>
        <v>0</v>
      </c>
      <c r="U146" s="118">
        <f>SUM('5:6'!U146)</f>
        <v>0</v>
      </c>
      <c r="V146" s="269">
        <f t="shared" ref="V146:V157" si="20">SUM(X146:AA146)</f>
        <v>0</v>
      </c>
      <c r="W146" s="40" t="str">
        <f t="shared" si="14"/>
        <v/>
      </c>
      <c r="X146" s="118">
        <f>SUM('5:6'!X146)</f>
        <v>0</v>
      </c>
      <c r="Y146" s="118">
        <f>SUM('5:6'!Y146)</f>
        <v>0</v>
      </c>
      <c r="Z146" s="118">
        <f>SUM('5:6'!Z146)</f>
        <v>0</v>
      </c>
      <c r="AA146" s="118">
        <f>SUM('5:6'!AA146)</f>
        <v>0</v>
      </c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</row>
    <row r="147" spans="1:106" ht="15.75">
      <c r="A147" s="17">
        <v>200116</v>
      </c>
      <c r="B147" s="71" t="s">
        <v>0</v>
      </c>
      <c r="C147" s="97"/>
      <c r="D147" s="18">
        <v>6.58</v>
      </c>
      <c r="E147" s="18"/>
      <c r="F147" s="6"/>
      <c r="G147" s="118">
        <f>SUM('5:6'!G147)</f>
        <v>0</v>
      </c>
      <c r="H147" s="118">
        <f>SUM('5:6'!H147)</f>
        <v>0</v>
      </c>
      <c r="I147" s="118">
        <f>SUM('5:6'!I147)</f>
        <v>0</v>
      </c>
      <c r="J147" s="38" t="str">
        <f t="array" ref="J147">IF(ISERROR(G147/I147),"",G147/I147)</f>
        <v/>
      </c>
      <c r="K147" s="42">
        <f t="array" ref="K147">IF(ISERROR(G147/L147),"",G147/L147)</f>
        <v>0</v>
      </c>
      <c r="L147" s="107">
        <v>5</v>
      </c>
      <c r="M147" s="43">
        <f t="shared" si="19"/>
        <v>0</v>
      </c>
      <c r="N147" s="118">
        <f>SUM('5:6'!N147)</f>
        <v>0</v>
      </c>
      <c r="O147" s="118">
        <f>SUM('5:6'!O147)</f>
        <v>0</v>
      </c>
      <c r="P147" s="118">
        <f>SUM('5:6'!P147)</f>
        <v>0</v>
      </c>
      <c r="Q147" s="118">
        <f>SUM('5:6'!Q147)</f>
        <v>0</v>
      </c>
      <c r="R147" s="118">
        <f>SUM('5:6'!R147)</f>
        <v>0</v>
      </c>
      <c r="S147" s="118">
        <f>SUM('5:6'!S147)</f>
        <v>0</v>
      </c>
      <c r="T147" s="118">
        <f>SUM('5:6'!T147)</f>
        <v>0</v>
      </c>
      <c r="U147" s="118">
        <f>SUM('5:6'!U147)</f>
        <v>0</v>
      </c>
      <c r="V147" s="269">
        <f t="shared" si="20"/>
        <v>0</v>
      </c>
      <c r="W147" s="40" t="str">
        <f t="shared" si="14"/>
        <v/>
      </c>
      <c r="X147" s="118">
        <f>SUM('5:6'!X147)</f>
        <v>0</v>
      </c>
      <c r="Y147" s="118">
        <f>SUM('5:6'!Y147)</f>
        <v>0</v>
      </c>
      <c r="Z147" s="118">
        <f>SUM('5:6'!Z147)</f>
        <v>0</v>
      </c>
      <c r="AA147" s="118">
        <f>SUM('5:6'!AA147)</f>
        <v>0</v>
      </c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</row>
    <row r="148" spans="1:106" ht="19.5" customHeight="1">
      <c r="A148" s="17">
        <v>200120</v>
      </c>
      <c r="B148" s="71" t="s">
        <v>1</v>
      </c>
      <c r="C148" s="97"/>
      <c r="D148" s="18">
        <v>7.8</v>
      </c>
      <c r="E148" s="18"/>
      <c r="F148" s="6"/>
      <c r="G148" s="118">
        <f>SUM('5:6'!G148)</f>
        <v>0</v>
      </c>
      <c r="H148" s="118">
        <f>SUM('5:6'!H148)</f>
        <v>0</v>
      </c>
      <c r="I148" s="118">
        <f>SUM('5:6'!I148)</f>
        <v>0</v>
      </c>
      <c r="J148" s="38" t="str">
        <f t="array" ref="J148">IF(ISERROR(G148/I148),"",G148/I148)</f>
        <v/>
      </c>
      <c r="K148" s="42">
        <f t="array" ref="K148">IF(ISERROR(G148/L148),"",G148/L148)</f>
        <v>0</v>
      </c>
      <c r="L148" s="107">
        <v>4.5999999999999996</v>
      </c>
      <c r="M148" s="43">
        <f t="shared" si="19"/>
        <v>0</v>
      </c>
      <c r="N148" s="118">
        <f>SUM('5:6'!N148)</f>
        <v>0</v>
      </c>
      <c r="O148" s="118">
        <f>SUM('5:6'!O148)</f>
        <v>0</v>
      </c>
      <c r="P148" s="118">
        <f>SUM('5:6'!P148)</f>
        <v>0</v>
      </c>
      <c r="Q148" s="118">
        <f>SUM('5:6'!Q148)</f>
        <v>0</v>
      </c>
      <c r="R148" s="118">
        <f>SUM('5:6'!R148)</f>
        <v>0</v>
      </c>
      <c r="S148" s="118">
        <f>SUM('5:6'!S148)</f>
        <v>0</v>
      </c>
      <c r="T148" s="118">
        <f>SUM('5:6'!T148)</f>
        <v>0</v>
      </c>
      <c r="U148" s="118">
        <f>SUM('5:6'!U148)</f>
        <v>0</v>
      </c>
      <c r="V148" s="269">
        <f t="shared" si="20"/>
        <v>0</v>
      </c>
      <c r="W148" s="40" t="str">
        <f t="shared" si="14"/>
        <v/>
      </c>
      <c r="X148" s="118">
        <f>SUM('5:6'!X148)</f>
        <v>0</v>
      </c>
      <c r="Y148" s="118">
        <f>SUM('5:6'!Y148)</f>
        <v>0</v>
      </c>
      <c r="Z148" s="118">
        <f>SUM('5:6'!Z148)</f>
        <v>0</v>
      </c>
      <c r="AA148" s="118">
        <f>SUM('5:6'!AA148)</f>
        <v>0</v>
      </c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</row>
    <row r="149" spans="1:106" ht="15.75">
      <c r="A149" s="17">
        <v>200528</v>
      </c>
      <c r="B149" s="71" t="s">
        <v>2</v>
      </c>
      <c r="C149" s="97"/>
      <c r="D149" s="18">
        <v>4.4000000000000004</v>
      </c>
      <c r="E149" s="18"/>
      <c r="F149" s="6"/>
      <c r="G149" s="118">
        <f>SUM('5:6'!G149)</f>
        <v>0</v>
      </c>
      <c r="H149" s="118">
        <f>SUM('5:6'!H149)</f>
        <v>0</v>
      </c>
      <c r="I149" s="118">
        <f>SUM('5:6'!I149)</f>
        <v>0</v>
      </c>
      <c r="J149" s="38" t="str">
        <f t="array" ref="J149">IF(ISERROR(G149/I149),"",G149/I149)</f>
        <v/>
      </c>
      <c r="K149" s="42">
        <f t="array" ref="K149">IF(ISERROR(G149/L149),"",G149/L149)</f>
        <v>0</v>
      </c>
      <c r="L149" s="107">
        <v>5.8</v>
      </c>
      <c r="M149" s="43">
        <f t="shared" si="19"/>
        <v>0</v>
      </c>
      <c r="N149" s="118">
        <f>SUM('5:6'!N149)</f>
        <v>0</v>
      </c>
      <c r="O149" s="118">
        <f>SUM('5:6'!O149)</f>
        <v>0</v>
      </c>
      <c r="P149" s="118">
        <f>SUM('5:6'!P149)</f>
        <v>0</v>
      </c>
      <c r="Q149" s="118">
        <f>SUM('5:6'!Q149)</f>
        <v>0</v>
      </c>
      <c r="R149" s="118">
        <f>SUM('5:6'!R149)</f>
        <v>0</v>
      </c>
      <c r="S149" s="118">
        <f>SUM('5:6'!S149)</f>
        <v>0</v>
      </c>
      <c r="T149" s="118">
        <f>SUM('5:6'!T149)</f>
        <v>0</v>
      </c>
      <c r="U149" s="118">
        <f>SUM('5:6'!U149)</f>
        <v>0</v>
      </c>
      <c r="V149" s="269">
        <f t="shared" si="20"/>
        <v>0</v>
      </c>
      <c r="W149" s="40" t="str">
        <f t="shared" si="14"/>
        <v/>
      </c>
      <c r="X149" s="118">
        <f>SUM('5:6'!X149)</f>
        <v>0</v>
      </c>
      <c r="Y149" s="118">
        <f>SUM('5:6'!Y149)</f>
        <v>0</v>
      </c>
      <c r="Z149" s="118">
        <f>SUM('5:6'!Z149)</f>
        <v>0</v>
      </c>
      <c r="AA149" s="118">
        <f>SUM('5:6'!AA149)</f>
        <v>0</v>
      </c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</row>
    <row r="150" spans="1:106" ht="15.75">
      <c r="A150" s="17">
        <v>201062</v>
      </c>
      <c r="B150" s="241" t="s">
        <v>379</v>
      </c>
      <c r="C150" s="233"/>
      <c r="D150" s="18"/>
      <c r="E150" s="18"/>
      <c r="F150" s="6"/>
      <c r="G150" s="118">
        <f>SUM('5:6'!G150)</f>
        <v>0</v>
      </c>
      <c r="H150" s="118">
        <f>SUM('5:6'!H150)</f>
        <v>0</v>
      </c>
      <c r="I150" s="118">
        <f>SUM('5:6'!I150)</f>
        <v>0</v>
      </c>
      <c r="J150" s="38"/>
      <c r="K150" s="42"/>
      <c r="L150" s="107">
        <v>6</v>
      </c>
      <c r="M150" s="43"/>
      <c r="N150" s="118">
        <f>SUM('5:6'!N150)</f>
        <v>0</v>
      </c>
      <c r="O150" s="118">
        <f>SUM('5:6'!O150)</f>
        <v>0</v>
      </c>
      <c r="P150" s="118">
        <f>SUM('5:6'!P150)</f>
        <v>0</v>
      </c>
      <c r="Q150" s="118">
        <f>SUM('5:6'!Q150)</f>
        <v>0</v>
      </c>
      <c r="R150" s="118">
        <f>SUM('5:6'!R150)</f>
        <v>0</v>
      </c>
      <c r="S150" s="118">
        <f>SUM('5:6'!S150)</f>
        <v>0</v>
      </c>
      <c r="T150" s="118">
        <f>SUM('5:6'!T150)</f>
        <v>0</v>
      </c>
      <c r="U150" s="118">
        <f>SUM('5:6'!U150)</f>
        <v>0</v>
      </c>
      <c r="V150" s="269"/>
      <c r="W150" s="40"/>
      <c r="X150" s="118">
        <f>SUM('5:6'!X150)</f>
        <v>0</v>
      </c>
      <c r="Y150" s="118">
        <f>SUM('5:6'!Y150)</f>
        <v>0</v>
      </c>
      <c r="Z150" s="118">
        <f>SUM('5:6'!Z150)</f>
        <v>0</v>
      </c>
      <c r="AA150" s="118">
        <f>SUM('5:6'!AA150)</f>
        <v>0</v>
      </c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</row>
    <row r="151" spans="1:106" ht="15.75">
      <c r="A151" s="19">
        <v>200298</v>
      </c>
      <c r="B151" s="73" t="s">
        <v>106</v>
      </c>
      <c r="C151" s="97" t="s">
        <v>53</v>
      </c>
      <c r="D151" s="18">
        <v>6.04</v>
      </c>
      <c r="E151" s="18"/>
      <c r="F151" s="6"/>
      <c r="G151" s="118">
        <f>SUM('5:6'!G151)</f>
        <v>0</v>
      </c>
      <c r="H151" s="118">
        <f>SUM('5:6'!H151)</f>
        <v>0</v>
      </c>
      <c r="I151" s="118">
        <f>SUM('5:6'!I151)</f>
        <v>0</v>
      </c>
      <c r="J151" s="38" t="str">
        <f t="array" ref="J151">IF(ISERROR(G151/I151),"",G151/I151)</f>
        <v/>
      </c>
      <c r="K151" s="42">
        <f t="array" ref="K151">IF(ISERROR(G151/L151),"",G151/L151)</f>
        <v>0</v>
      </c>
      <c r="L151" s="107">
        <v>6</v>
      </c>
      <c r="M151" s="43">
        <f t="shared" si="19"/>
        <v>0</v>
      </c>
      <c r="N151" s="118">
        <f>SUM('5:6'!N151)</f>
        <v>0</v>
      </c>
      <c r="O151" s="118">
        <f>SUM('5:6'!O151)</f>
        <v>0</v>
      </c>
      <c r="P151" s="118">
        <f>SUM('5:6'!P151)</f>
        <v>0</v>
      </c>
      <c r="Q151" s="118">
        <f>SUM('5:6'!Q151)</f>
        <v>0</v>
      </c>
      <c r="R151" s="118">
        <f>SUM('5:6'!R151)</f>
        <v>0</v>
      </c>
      <c r="S151" s="118">
        <f>SUM('5:6'!S151)</f>
        <v>0</v>
      </c>
      <c r="T151" s="118">
        <f>SUM('5:6'!T151)</f>
        <v>0</v>
      </c>
      <c r="U151" s="118">
        <f>SUM('5:6'!U151)</f>
        <v>0</v>
      </c>
      <c r="V151" s="269">
        <f t="shared" si="20"/>
        <v>0</v>
      </c>
      <c r="W151" s="40" t="str">
        <f t="shared" si="14"/>
        <v/>
      </c>
      <c r="X151" s="118">
        <f>SUM('5:6'!X151)</f>
        <v>0</v>
      </c>
      <c r="Y151" s="118">
        <f>SUM('5:6'!Y151)</f>
        <v>0</v>
      </c>
      <c r="Z151" s="118">
        <f>SUM('5:6'!Z151)</f>
        <v>0</v>
      </c>
      <c r="AA151" s="118">
        <f>SUM('5:6'!AA151)</f>
        <v>0</v>
      </c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</row>
    <row r="152" spans="1:106" ht="15.75">
      <c r="A152" s="19">
        <v>200299</v>
      </c>
      <c r="B152" s="73" t="s">
        <v>106</v>
      </c>
      <c r="C152" s="97" t="s">
        <v>60</v>
      </c>
      <c r="D152" s="18">
        <v>6.04</v>
      </c>
      <c r="E152" s="18"/>
      <c r="F152" s="6"/>
      <c r="G152" s="118">
        <f>SUM('5:6'!G152)</f>
        <v>0</v>
      </c>
      <c r="H152" s="118">
        <f>SUM('5:6'!H152)</f>
        <v>0</v>
      </c>
      <c r="I152" s="118">
        <f>SUM('5:6'!I152)</f>
        <v>0</v>
      </c>
      <c r="J152" s="38" t="str">
        <f t="array" ref="J152">IF(ISERROR(G152/I152),"",G152/I152)</f>
        <v/>
      </c>
      <c r="K152" s="42">
        <f t="array" ref="K152">IF(ISERROR(G152/L152),"",G152/L152)</f>
        <v>0</v>
      </c>
      <c r="L152" s="107">
        <v>6</v>
      </c>
      <c r="M152" s="43">
        <f t="shared" si="19"/>
        <v>0</v>
      </c>
      <c r="N152" s="118">
        <f>SUM('5:6'!N152)</f>
        <v>0</v>
      </c>
      <c r="O152" s="118">
        <f>SUM('5:6'!O152)</f>
        <v>0</v>
      </c>
      <c r="P152" s="118">
        <f>SUM('5:6'!P152)</f>
        <v>0</v>
      </c>
      <c r="Q152" s="118">
        <f>SUM('5:6'!Q152)</f>
        <v>0</v>
      </c>
      <c r="R152" s="118">
        <f>SUM('5:6'!R152)</f>
        <v>0</v>
      </c>
      <c r="S152" s="118">
        <f>SUM('5:6'!S152)</f>
        <v>0</v>
      </c>
      <c r="T152" s="118">
        <f>SUM('5:6'!T152)</f>
        <v>0</v>
      </c>
      <c r="U152" s="118">
        <f>SUM('5:6'!U152)</f>
        <v>0</v>
      </c>
      <c r="V152" s="269">
        <f t="shared" si="20"/>
        <v>0</v>
      </c>
      <c r="W152" s="40" t="str">
        <f t="shared" si="14"/>
        <v/>
      </c>
      <c r="X152" s="118">
        <f>SUM('5:6'!X152)</f>
        <v>0</v>
      </c>
      <c r="Y152" s="118">
        <f>SUM('5:6'!Y152)</f>
        <v>0</v>
      </c>
      <c r="Z152" s="118">
        <f>SUM('5:6'!Z152)</f>
        <v>0</v>
      </c>
      <c r="AA152" s="118">
        <f>SUM('5:6'!AA152)</f>
        <v>0</v>
      </c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</row>
    <row r="153" spans="1:106" ht="15.75">
      <c r="A153" s="19">
        <v>201492</v>
      </c>
      <c r="B153" s="409" t="s">
        <v>480</v>
      </c>
      <c r="C153" s="408" t="s">
        <v>53</v>
      </c>
      <c r="D153" s="18">
        <v>6</v>
      </c>
      <c r="E153" s="18"/>
      <c r="F153" s="6"/>
      <c r="G153" s="118">
        <f>SUM('5:6'!G153)</f>
        <v>0</v>
      </c>
      <c r="H153" s="118">
        <f>SUM('5:6'!H153)</f>
        <v>0</v>
      </c>
      <c r="I153" s="118">
        <f>SUM('5:6'!I153)</f>
        <v>0</v>
      </c>
      <c r="J153" s="38"/>
      <c r="K153" s="42"/>
      <c r="L153" s="107"/>
      <c r="M153" s="43"/>
      <c r="N153" s="118"/>
      <c r="O153" s="118"/>
      <c r="P153" s="118"/>
      <c r="Q153" s="118"/>
      <c r="R153" s="118"/>
      <c r="S153" s="118"/>
      <c r="T153" s="118"/>
      <c r="U153" s="118"/>
      <c r="V153" s="269"/>
      <c r="W153" s="40"/>
      <c r="X153" s="118"/>
      <c r="Y153" s="118"/>
      <c r="Z153" s="118"/>
      <c r="AA153" s="11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</row>
    <row r="154" spans="1:106" ht="15.75">
      <c r="A154" s="19">
        <v>201491</v>
      </c>
      <c r="B154" s="409" t="s">
        <v>479</v>
      </c>
      <c r="C154" s="415" t="s">
        <v>482</v>
      </c>
      <c r="D154" s="18">
        <v>6</v>
      </c>
      <c r="E154" s="18"/>
      <c r="F154" s="6"/>
      <c r="G154" s="118">
        <f>SUM('5:6'!G154)</f>
        <v>82</v>
      </c>
      <c r="H154" s="118">
        <f>SUM('5:6'!H154)</f>
        <v>492</v>
      </c>
      <c r="I154" s="118"/>
      <c r="J154" s="38"/>
      <c r="K154" s="42"/>
      <c r="L154" s="107"/>
      <c r="M154" s="43"/>
      <c r="N154" s="118"/>
      <c r="O154" s="118"/>
      <c r="P154" s="118"/>
      <c r="Q154" s="118"/>
      <c r="R154" s="118"/>
      <c r="S154" s="118"/>
      <c r="T154" s="118"/>
      <c r="U154" s="118"/>
      <c r="V154" s="269"/>
      <c r="W154" s="40"/>
      <c r="X154" s="118"/>
      <c r="Y154" s="118"/>
      <c r="Z154" s="118"/>
      <c r="AA154" s="11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</row>
    <row r="155" spans="1:106" ht="15.75">
      <c r="A155" s="19">
        <v>201067</v>
      </c>
      <c r="B155" s="73" t="s">
        <v>368</v>
      </c>
      <c r="C155" s="233" t="s">
        <v>396</v>
      </c>
      <c r="D155" s="18"/>
      <c r="E155" s="18"/>
      <c r="F155" s="6"/>
      <c r="G155" s="118">
        <f>SUM('5:6'!G155)</f>
        <v>0</v>
      </c>
      <c r="H155" s="118">
        <f>SUM('5:6'!H155)</f>
        <v>0</v>
      </c>
      <c r="I155" s="118">
        <f>SUM('5:6'!I155)</f>
        <v>0</v>
      </c>
      <c r="J155" s="38"/>
      <c r="K155" s="42"/>
      <c r="L155" s="107"/>
      <c r="M155" s="43"/>
      <c r="N155" s="118">
        <f>SUM('5:6'!N155)</f>
        <v>0</v>
      </c>
      <c r="O155" s="118">
        <f>SUM('5:6'!O155)</f>
        <v>0</v>
      </c>
      <c r="P155" s="118">
        <f>SUM('5:6'!P155)</f>
        <v>0</v>
      </c>
      <c r="Q155" s="118">
        <f>SUM('5:6'!Q155)</f>
        <v>0</v>
      </c>
      <c r="R155" s="118">
        <f>SUM('5:6'!R155)</f>
        <v>0</v>
      </c>
      <c r="S155" s="118">
        <f>SUM('5:6'!S155)</f>
        <v>0</v>
      </c>
      <c r="T155" s="118">
        <f>SUM('5:6'!T155)</f>
        <v>0</v>
      </c>
      <c r="U155" s="118">
        <f>SUM('5:6'!U155)</f>
        <v>0</v>
      </c>
      <c r="V155" s="269"/>
      <c r="W155" s="40"/>
      <c r="X155" s="118">
        <f>SUM('5:6'!X155)</f>
        <v>0</v>
      </c>
      <c r="Y155" s="118">
        <f>SUM('5:6'!Y155)</f>
        <v>0</v>
      </c>
      <c r="Z155" s="118">
        <f>SUM('5:6'!Z155)</f>
        <v>0</v>
      </c>
      <c r="AA155" s="118">
        <f>SUM('5:6'!AA155)</f>
        <v>0</v>
      </c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</row>
    <row r="156" spans="1:106" ht="15.75">
      <c r="A156" s="17">
        <v>200539</v>
      </c>
      <c r="B156" s="68" t="s">
        <v>165</v>
      </c>
      <c r="C156" s="17"/>
      <c r="D156" s="18">
        <v>7.3</v>
      </c>
      <c r="E156" s="18"/>
      <c r="F156" s="6"/>
      <c r="G156" s="118">
        <f>SUM('5:6'!G156)</f>
        <v>0</v>
      </c>
      <c r="H156" s="118">
        <f>SUM('5:6'!H156)</f>
        <v>0</v>
      </c>
      <c r="I156" s="118">
        <f>SUM('5:6'!I156)</f>
        <v>0</v>
      </c>
      <c r="J156" s="38" t="str">
        <f t="array" ref="J156">IF(ISERROR(G156/I156),"",G156/I156)</f>
        <v/>
      </c>
      <c r="K156" s="42" t="str">
        <f t="array" ref="K156">IF(ISERROR(G156/L156),"",G156/L156)</f>
        <v/>
      </c>
      <c r="L156" s="107"/>
      <c r="M156" s="43" t="str">
        <f t="shared" si="19"/>
        <v/>
      </c>
      <c r="N156" s="118">
        <f>SUM('5:6'!N156)</f>
        <v>0</v>
      </c>
      <c r="O156" s="118">
        <f>SUM('5:6'!O156)</f>
        <v>0</v>
      </c>
      <c r="P156" s="118">
        <f>SUM('5:6'!P156)</f>
        <v>0</v>
      </c>
      <c r="Q156" s="118">
        <f>SUM('5:6'!Q156)</f>
        <v>0</v>
      </c>
      <c r="R156" s="118">
        <f>SUM('5:6'!R156)</f>
        <v>0</v>
      </c>
      <c r="S156" s="118">
        <f>SUM('5:6'!S156)</f>
        <v>0</v>
      </c>
      <c r="T156" s="118">
        <f>SUM('5:6'!T156)</f>
        <v>0</v>
      </c>
      <c r="U156" s="118">
        <f>SUM('5:6'!U156)</f>
        <v>0</v>
      </c>
      <c r="V156" s="269">
        <f t="shared" si="20"/>
        <v>0</v>
      </c>
      <c r="W156" s="40" t="str">
        <f t="shared" si="14"/>
        <v/>
      </c>
      <c r="X156" s="118">
        <f>SUM('5:6'!X156)</f>
        <v>0</v>
      </c>
      <c r="Y156" s="118">
        <f>SUM('5:6'!Y156)</f>
        <v>0</v>
      </c>
      <c r="Z156" s="118">
        <f>SUM('5:6'!Z156)</f>
        <v>0</v>
      </c>
      <c r="AA156" s="118">
        <f>SUM('5:6'!AA156)</f>
        <v>0</v>
      </c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</row>
    <row r="157" spans="1:106" ht="15.75">
      <c r="A157" s="17">
        <v>200948</v>
      </c>
      <c r="B157" s="68" t="s">
        <v>107</v>
      </c>
      <c r="C157" s="17"/>
      <c r="D157" s="18">
        <f>78*120/1000</f>
        <v>9.36</v>
      </c>
      <c r="E157" s="18"/>
      <c r="F157" s="6"/>
      <c r="G157" s="118">
        <f>SUM('5:6'!G157)</f>
        <v>0</v>
      </c>
      <c r="H157" s="118">
        <f>SUM('5:6'!H157)</f>
        <v>0</v>
      </c>
      <c r="I157" s="118">
        <f>SUM('5:6'!I157)</f>
        <v>0</v>
      </c>
      <c r="J157" s="38" t="str">
        <f t="array" ref="J157">IF(ISERROR(G157/I157),"",G157/I157)</f>
        <v/>
      </c>
      <c r="K157" s="42">
        <f t="array" ref="K157">IF(ISERROR(G157/L157),"",G157/L157)</f>
        <v>0</v>
      </c>
      <c r="L157" s="107">
        <v>5.5</v>
      </c>
      <c r="M157" s="43">
        <f t="shared" si="19"/>
        <v>0</v>
      </c>
      <c r="N157" s="118">
        <f>SUM('5:6'!N157)</f>
        <v>0</v>
      </c>
      <c r="O157" s="118">
        <f>SUM('5:6'!O157)</f>
        <v>0</v>
      </c>
      <c r="P157" s="118">
        <f>SUM('5:6'!P157)</f>
        <v>0</v>
      </c>
      <c r="Q157" s="118">
        <f>SUM('5:6'!Q157)</f>
        <v>0</v>
      </c>
      <c r="R157" s="118">
        <f>SUM('5:6'!R157)</f>
        <v>0</v>
      </c>
      <c r="S157" s="118">
        <f>SUM('5:6'!S157)</f>
        <v>0</v>
      </c>
      <c r="T157" s="118">
        <f>SUM('5:6'!T157)</f>
        <v>0</v>
      </c>
      <c r="U157" s="118">
        <f>SUM('5:6'!U157)</f>
        <v>0</v>
      </c>
      <c r="V157" s="269">
        <f t="shared" si="20"/>
        <v>0</v>
      </c>
      <c r="W157" s="40" t="str">
        <f t="shared" si="14"/>
        <v/>
      </c>
      <c r="X157" s="118">
        <f>SUM('5:6'!X157)</f>
        <v>0</v>
      </c>
      <c r="Y157" s="118">
        <f>SUM('5:6'!Y157)</f>
        <v>0</v>
      </c>
      <c r="Z157" s="118">
        <f>SUM('5:6'!Z157)</f>
        <v>0</v>
      </c>
      <c r="AA157" s="118">
        <f>SUM('5:6'!AA157)</f>
        <v>0</v>
      </c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</row>
    <row r="158" spans="1:106" ht="15.75">
      <c r="A158" s="17">
        <v>201012</v>
      </c>
      <c r="B158" s="254" t="s">
        <v>397</v>
      </c>
      <c r="C158" s="17"/>
      <c r="D158" s="18"/>
      <c r="E158" s="18"/>
      <c r="F158" s="6"/>
      <c r="G158" s="118">
        <f>SUM('5:6'!G158)</f>
        <v>0</v>
      </c>
      <c r="H158" s="118">
        <f>SUM('5:6'!H158)</f>
        <v>0</v>
      </c>
      <c r="I158" s="118">
        <f>SUM('5:6'!I158)</f>
        <v>0</v>
      </c>
      <c r="J158" s="38"/>
      <c r="K158" s="42"/>
      <c r="L158" s="107"/>
      <c r="M158" s="43"/>
      <c r="N158" s="118">
        <f>SUM('5:6'!N158)</f>
        <v>0</v>
      </c>
      <c r="O158" s="118">
        <f>SUM('5:6'!O158)</f>
        <v>0</v>
      </c>
      <c r="P158" s="118">
        <f>SUM('5:6'!P158)</f>
        <v>0</v>
      </c>
      <c r="Q158" s="118">
        <f>SUM('5:6'!Q158)</f>
        <v>0</v>
      </c>
      <c r="R158" s="118">
        <f>SUM('5:6'!R158)</f>
        <v>0</v>
      </c>
      <c r="S158" s="118">
        <f>SUM('5:6'!S158)</f>
        <v>0</v>
      </c>
      <c r="T158" s="118">
        <f>SUM('5:6'!T158)</f>
        <v>0</v>
      </c>
      <c r="U158" s="118">
        <f>SUM('5:6'!U158)</f>
        <v>0</v>
      </c>
      <c r="V158" s="269"/>
      <c r="W158" s="40"/>
      <c r="X158" s="118">
        <f>SUM('5:6'!X158)</f>
        <v>0</v>
      </c>
      <c r="Y158" s="118">
        <f>SUM('5:6'!Y158)</f>
        <v>0</v>
      </c>
      <c r="Z158" s="118">
        <f>SUM('5:6'!Z158)</f>
        <v>0</v>
      </c>
      <c r="AA158" s="118">
        <f>SUM('5:6'!AA158)</f>
        <v>0</v>
      </c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</row>
    <row r="159" spans="1:106" ht="15.75">
      <c r="A159" s="17">
        <v>201010</v>
      </c>
      <c r="B159" s="125" t="s">
        <v>165</v>
      </c>
      <c r="C159" s="17"/>
      <c r="D159" s="18">
        <v>4.5</v>
      </c>
      <c r="E159" s="18"/>
      <c r="F159" s="6"/>
      <c r="G159" s="118">
        <f>SUM('5:6'!G159)</f>
        <v>0</v>
      </c>
      <c r="H159" s="118">
        <f>SUM('5:6'!H159)</f>
        <v>0</v>
      </c>
      <c r="I159" s="118">
        <f>SUM('5:6'!I159)</f>
        <v>0</v>
      </c>
      <c r="J159" s="38"/>
      <c r="K159" s="42">
        <f t="array" ref="K159">IF(ISERROR(G159/L159),"",G159/L159)</f>
        <v>0</v>
      </c>
      <c r="L159" s="107">
        <v>6.5</v>
      </c>
      <c r="M159" s="43">
        <f>IF(ISERROR(I159-K159),"",I159-K159)</f>
        <v>0</v>
      </c>
      <c r="N159" s="118">
        <f>SUM('5:6'!N159)</f>
        <v>0</v>
      </c>
      <c r="O159" s="118">
        <f>SUM('5:6'!O159)</f>
        <v>0</v>
      </c>
      <c r="P159" s="118">
        <f>SUM('5:6'!P159)</f>
        <v>0</v>
      </c>
      <c r="Q159" s="118">
        <f>SUM('5:6'!Q159)</f>
        <v>0</v>
      </c>
      <c r="R159" s="118">
        <f>SUM('5:6'!R159)</f>
        <v>0</v>
      </c>
      <c r="S159" s="118">
        <f>SUM('5:6'!S159)</f>
        <v>0</v>
      </c>
      <c r="T159" s="118">
        <f>SUM('5:6'!T159)</f>
        <v>0</v>
      </c>
      <c r="U159" s="118">
        <f>SUM('5:6'!U159)</f>
        <v>0</v>
      </c>
      <c r="V159" s="269"/>
      <c r="W159" s="40"/>
      <c r="X159" s="118">
        <f>SUM('5:6'!X159)</f>
        <v>0</v>
      </c>
      <c r="Y159" s="118">
        <f>SUM('5:6'!Y159)</f>
        <v>0</v>
      </c>
      <c r="Z159" s="118">
        <f>SUM('5:6'!Z159)</f>
        <v>0</v>
      </c>
      <c r="AA159" s="118">
        <f>SUM('5:6'!AA159)</f>
        <v>0</v>
      </c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</row>
    <row r="160" spans="1:106" ht="15.75">
      <c r="A160" s="17">
        <v>201011</v>
      </c>
      <c r="B160" s="125" t="s">
        <v>166</v>
      </c>
      <c r="C160" s="17"/>
      <c r="D160" s="18">
        <v>4.5</v>
      </c>
      <c r="E160" s="18"/>
      <c r="F160" s="6"/>
      <c r="G160" s="118">
        <f>SUM('5:6'!G160)</f>
        <v>0</v>
      </c>
      <c r="H160" s="118">
        <f>SUM('5:6'!H160)</f>
        <v>0</v>
      </c>
      <c r="I160" s="118">
        <f>SUM('5:6'!I160)</f>
        <v>0</v>
      </c>
      <c r="J160" s="38"/>
      <c r="K160" s="42">
        <f t="array" ref="K160">IF(ISERROR(G160/L160),"",G160/L160)</f>
        <v>0</v>
      </c>
      <c r="L160" s="107">
        <v>7.5</v>
      </c>
      <c r="M160" s="43">
        <f>IF(ISERROR(I160-K160),"",I160-K160)</f>
        <v>0</v>
      </c>
      <c r="N160" s="118">
        <f>SUM('5:6'!N160)</f>
        <v>0</v>
      </c>
      <c r="O160" s="118">
        <f>SUM('5:6'!O160)</f>
        <v>0</v>
      </c>
      <c r="P160" s="118">
        <f>SUM('5:6'!P160)</f>
        <v>0</v>
      </c>
      <c r="Q160" s="118">
        <f>SUM('5:6'!Q160)</f>
        <v>0</v>
      </c>
      <c r="R160" s="118">
        <f>SUM('5:6'!R160)</f>
        <v>0</v>
      </c>
      <c r="S160" s="118">
        <f>SUM('5:6'!S160)</f>
        <v>0</v>
      </c>
      <c r="T160" s="118">
        <f>SUM('5:6'!T160)</f>
        <v>0</v>
      </c>
      <c r="U160" s="118">
        <f>SUM('5:6'!U160)</f>
        <v>0</v>
      </c>
      <c r="V160" s="269"/>
      <c r="W160" s="40"/>
      <c r="X160" s="118">
        <f>SUM('5:6'!X160)</f>
        <v>0</v>
      </c>
      <c r="Y160" s="118">
        <f>SUM('5:6'!Y160)</f>
        <v>0</v>
      </c>
      <c r="Z160" s="118">
        <f>SUM('5:6'!Z160)</f>
        <v>0</v>
      </c>
      <c r="AA160" s="118">
        <f>SUM('5:6'!AA160)</f>
        <v>0</v>
      </c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</row>
    <row r="161" spans="1:106" ht="15.75">
      <c r="A161" s="345"/>
      <c r="B161" s="346" t="s">
        <v>473</v>
      </c>
      <c r="C161" s="17"/>
      <c r="D161" s="18">
        <v>5.03</v>
      </c>
      <c r="E161" s="18"/>
      <c r="F161" s="6"/>
      <c r="G161" s="118">
        <f>SUM('5:6'!G161)</f>
        <v>0</v>
      </c>
      <c r="H161" s="118">
        <f>SUM('5:6'!H161)</f>
        <v>0</v>
      </c>
      <c r="I161" s="118">
        <f>SUM('5:6'!I161)</f>
        <v>0</v>
      </c>
      <c r="J161" s="38"/>
      <c r="K161" s="42"/>
      <c r="L161" s="107"/>
      <c r="M161" s="43"/>
      <c r="N161" s="118"/>
      <c r="O161" s="118"/>
      <c r="P161" s="118"/>
      <c r="Q161" s="118"/>
      <c r="R161" s="118"/>
      <c r="S161" s="118"/>
      <c r="T161" s="118"/>
      <c r="U161" s="118"/>
      <c r="V161" s="269"/>
      <c r="W161" s="40"/>
      <c r="X161" s="118"/>
      <c r="Y161" s="118"/>
      <c r="Z161" s="118"/>
      <c r="AA161" s="11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</row>
    <row r="162" spans="1:106" ht="15.75">
      <c r="A162" s="585" t="s">
        <v>108</v>
      </c>
      <c r="B162" s="586"/>
      <c r="C162" s="96" t="s">
        <v>71</v>
      </c>
      <c r="D162" s="27"/>
      <c r="E162" s="27"/>
      <c r="F162" s="39"/>
      <c r="G162" s="119">
        <f>SUM(G146:G161)</f>
        <v>82</v>
      </c>
      <c r="H162" s="37">
        <f>SUM(H146:H161)</f>
        <v>492</v>
      </c>
      <c r="I162" s="37">
        <f>SUM(I146:I161)</f>
        <v>0</v>
      </c>
      <c r="J162" s="38" t="str">
        <f t="array" ref="J162">IF(ISERROR(G162/I162),"",G162/I162)</f>
        <v/>
      </c>
      <c r="K162" s="37">
        <f t="shared" ref="K162:AA162" si="21">SUM(K146:K157)</f>
        <v>0</v>
      </c>
      <c r="L162" s="123"/>
      <c r="M162" s="114">
        <f t="shared" si="21"/>
        <v>0</v>
      </c>
      <c r="N162" s="27">
        <f t="shared" si="21"/>
        <v>0</v>
      </c>
      <c r="O162" s="116">
        <f t="shared" si="21"/>
        <v>0</v>
      </c>
      <c r="P162" s="116">
        <f t="shared" si="21"/>
        <v>0</v>
      </c>
      <c r="Q162" s="116">
        <f t="shared" si="21"/>
        <v>0</v>
      </c>
      <c r="R162" s="116">
        <f t="shared" si="21"/>
        <v>0</v>
      </c>
      <c r="S162" s="117">
        <f t="shared" si="21"/>
        <v>0</v>
      </c>
      <c r="T162" s="116">
        <f t="shared" si="21"/>
        <v>0</v>
      </c>
      <c r="U162" s="116">
        <f t="shared" si="21"/>
        <v>0</v>
      </c>
      <c r="V162" s="269">
        <f t="shared" si="21"/>
        <v>0</v>
      </c>
      <c r="W162" s="40">
        <f t="shared" si="14"/>
        <v>0</v>
      </c>
      <c r="X162" s="117">
        <f t="shared" si="21"/>
        <v>0</v>
      </c>
      <c r="Y162" s="117">
        <f t="shared" si="21"/>
        <v>0</v>
      </c>
      <c r="Z162" s="117">
        <f t="shared" si="21"/>
        <v>0</v>
      </c>
      <c r="AA162" s="117">
        <f t="shared" si="21"/>
        <v>0</v>
      </c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</row>
    <row r="163" spans="1:106" ht="15.75">
      <c r="A163" s="587" t="s">
        <v>110</v>
      </c>
      <c r="B163" s="588"/>
      <c r="C163" s="588"/>
      <c r="D163" s="588"/>
      <c r="E163" s="588"/>
      <c r="F163" s="589"/>
      <c r="G163" s="243">
        <f>SUM(G28,G86,G121,G137,G145,G162)</f>
        <v>1286</v>
      </c>
      <c r="H163" s="243">
        <f t="shared" ref="H163:K163" si="22">SUM(H28,H86,H121,H137,H145,H162)</f>
        <v>6590.3600000000006</v>
      </c>
      <c r="I163" s="243">
        <f t="shared" si="22"/>
        <v>67.5</v>
      </c>
      <c r="J163" s="59">
        <f t="array" ref="J163">IF(ISERROR(G163/I163),"",G163/I163)</f>
        <v>19.05185185185185</v>
      </c>
      <c r="K163" s="243">
        <f t="shared" si="22"/>
        <v>61.554987212276217</v>
      </c>
      <c r="L163" s="59">
        <f>IF(ISERROR(G163/K163),"",G163/K163)</f>
        <v>20.891889646002991</v>
      </c>
      <c r="M163" s="243">
        <f t="shared" ref="M163" si="23">SUM(M28,M86,M121,M137,M145,M162)</f>
        <v>5.9450127877237833</v>
      </c>
      <c r="N163" s="243">
        <f t="shared" ref="N163" si="24">SUM(N28,N86,N121,N137,N145,N162)</f>
        <v>0</v>
      </c>
      <c r="O163" s="243">
        <f t="shared" ref="O163" si="25">SUM(O28,O86,O121,O137,O145,O162)</f>
        <v>0</v>
      </c>
      <c r="P163" s="243">
        <f t="shared" ref="P163" si="26">SUM(P28,P86,P121,P137,P145,P162)</f>
        <v>0</v>
      </c>
      <c r="Q163" s="243">
        <f t="shared" ref="Q163" si="27">SUM(Q28,Q86,Q121,Q137,Q145,Q162)</f>
        <v>0</v>
      </c>
      <c r="R163" s="243">
        <f t="shared" ref="R163" si="28">SUM(R28,R86,R121,R137,R145,R162)</f>
        <v>0</v>
      </c>
      <c r="S163" s="243">
        <f t="shared" ref="S163" si="29">SUM(S28,S86,S121,S137,S145,S162)</f>
        <v>0</v>
      </c>
      <c r="T163" s="243">
        <f t="shared" ref="T163" si="30">SUM(T28,T86,T121,T137,T145,T162)</f>
        <v>0</v>
      </c>
      <c r="U163" s="243">
        <f t="shared" ref="U163" si="31">SUM(U28,U86,U121,U137,U145,U162)</f>
        <v>0</v>
      </c>
      <c r="V163" s="243">
        <f t="shared" ref="V163" si="32">SUM(V28,V86,V121,V137,V145,V162)</f>
        <v>0</v>
      </c>
      <c r="W163" s="243">
        <f t="shared" ref="W163" si="33">SUM(W28,W86,W121,W137,W145,W162)</f>
        <v>0</v>
      </c>
      <c r="X163" s="243">
        <f t="shared" ref="X163" si="34">SUM(X28,X86,X121,X137,X145,X162)</f>
        <v>0</v>
      </c>
      <c r="Y163" s="243">
        <f t="shared" ref="Y163" si="35">SUM(Y28,Y86,Y121,Y137,Y145,Y162)</f>
        <v>0</v>
      </c>
      <c r="Z163" s="243">
        <f t="shared" ref="Z163" si="36">SUM(Z28,Z86,Z121,Z137,Z145,Z162)</f>
        <v>0</v>
      </c>
      <c r="AA163" s="243">
        <f t="shared" ref="AA163" si="37">SUM(AA28,AA86,AA121,AA137,AA145,AA162)</f>
        <v>0</v>
      </c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</row>
    <row r="164" spans="1:106" ht="15.75" customHeight="1">
      <c r="A164" s="579" t="s">
        <v>111</v>
      </c>
      <c r="B164" s="98" t="s">
        <v>112</v>
      </c>
      <c r="C164" s="545" t="s">
        <v>113</v>
      </c>
      <c r="D164" s="545"/>
      <c r="E164" s="546" t="s">
        <v>114</v>
      </c>
      <c r="F164" s="546"/>
      <c r="G164" s="541" t="s">
        <v>115</v>
      </c>
      <c r="H164" s="541"/>
      <c r="I164" s="546" t="s">
        <v>116</v>
      </c>
      <c r="J164" s="546"/>
      <c r="K164" s="546" t="s">
        <v>36</v>
      </c>
      <c r="L164" s="546"/>
      <c r="M164" s="546" t="s">
        <v>117</v>
      </c>
      <c r="N164" s="546"/>
      <c r="O164" s="546" t="s">
        <v>118</v>
      </c>
      <c r="P164" s="541" t="s">
        <v>119</v>
      </c>
      <c r="Q164" s="541"/>
      <c r="R164" s="541" t="s">
        <v>36</v>
      </c>
      <c r="S164" s="541"/>
      <c r="T164" s="541" t="s">
        <v>120</v>
      </c>
      <c r="U164" s="541"/>
      <c r="V164" s="541" t="s">
        <v>121</v>
      </c>
      <c r="W164" s="541"/>
      <c r="X164" s="541" t="s">
        <v>36</v>
      </c>
      <c r="Y164" s="541"/>
      <c r="Z164" s="541" t="s">
        <v>120</v>
      </c>
      <c r="AA164" s="541"/>
      <c r="AE164" s="15"/>
      <c r="AF164" s="15"/>
      <c r="AG164" s="3"/>
      <c r="AH164" s="104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28"/>
      <c r="AV164" s="28"/>
      <c r="AW164" s="28"/>
      <c r="AX164" s="28"/>
      <c r="AY164" s="28"/>
      <c r="AZ164" s="28"/>
      <c r="BA164" s="28"/>
    </row>
    <row r="165" spans="1:106" ht="13.5" customHeight="1">
      <c r="A165" s="580"/>
      <c r="B165" s="98" t="s">
        <v>122</v>
      </c>
      <c r="C165" s="557">
        <f>SUM('5:6'!C165)</f>
        <v>2</v>
      </c>
      <c r="D165" s="558"/>
      <c r="E165" s="559">
        <f>D165*11</f>
        <v>0</v>
      </c>
      <c r="F165" s="559"/>
      <c r="G165" s="557">
        <f>SUM('5:6'!G165)</f>
        <v>2</v>
      </c>
      <c r="H165" s="558"/>
      <c r="I165" s="546">
        <f>G165*11</f>
        <v>22</v>
      </c>
      <c r="J165" s="546"/>
      <c r="K165" s="546">
        <f>E165-I165</f>
        <v>-22</v>
      </c>
      <c r="L165" s="546"/>
      <c r="M165" s="547" t="str">
        <f>IF(ISERROR(K165/E165),"",K165/E165)</f>
        <v/>
      </c>
      <c r="N165" s="547"/>
      <c r="O165" s="546"/>
      <c r="P165" s="541" t="s">
        <v>70</v>
      </c>
      <c r="Q165" s="541"/>
      <c r="R165" s="548">
        <f>SUM(O28:U28)</f>
        <v>0</v>
      </c>
      <c r="S165" s="548"/>
      <c r="T165" s="543" t="str">
        <f t="array" ref="T165">IF(ISERROR(R165/R172),"",R165/R172)</f>
        <v/>
      </c>
      <c r="U165" s="543"/>
      <c r="V165" s="541" t="s">
        <v>41</v>
      </c>
      <c r="W165" s="541"/>
      <c r="X165" s="548">
        <f>SUM(P27,P85,P120,P136,P144,P160)</f>
        <v>0</v>
      </c>
      <c r="Y165" s="548"/>
      <c r="Z165" s="543" t="str">
        <f t="array" ref="Z165">IF(ISERROR(X165/X172),"",X165/X172)</f>
        <v/>
      </c>
      <c r="AA165" s="543"/>
      <c r="AE165" s="15"/>
      <c r="AF165" s="15"/>
      <c r="AG165" s="3"/>
      <c r="AH165" s="106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28"/>
      <c r="AV165" s="28"/>
      <c r="AW165" s="28"/>
      <c r="AX165" s="28"/>
      <c r="AY165" s="28"/>
      <c r="AZ165" s="28"/>
      <c r="BA165" s="28"/>
    </row>
    <row r="166" spans="1:106" ht="15.75">
      <c r="A166" s="580"/>
      <c r="B166" s="98" t="s">
        <v>123</v>
      </c>
      <c r="C166" s="557">
        <f>SUM('5:6'!C166)</f>
        <v>2</v>
      </c>
      <c r="D166" s="558"/>
      <c r="E166" s="559">
        <f>D166*11</f>
        <v>0</v>
      </c>
      <c r="F166" s="559"/>
      <c r="G166" s="557">
        <f>SUM('5:6'!G166)</f>
        <v>2</v>
      </c>
      <c r="H166" s="558"/>
      <c r="I166" s="546">
        <f>G166*11</f>
        <v>22</v>
      </c>
      <c r="J166" s="546"/>
      <c r="K166" s="546">
        <f>E166-I166</f>
        <v>-22</v>
      </c>
      <c r="L166" s="546"/>
      <c r="M166" s="547" t="str">
        <f>IF(ISERROR(K166/E166),"",K166/E166)</f>
        <v/>
      </c>
      <c r="N166" s="547"/>
      <c r="O166" s="546"/>
      <c r="P166" s="541" t="s">
        <v>86</v>
      </c>
      <c r="Q166" s="541"/>
      <c r="R166" s="548">
        <f>SUM(O86:U86)</f>
        <v>0</v>
      </c>
      <c r="S166" s="548"/>
      <c r="T166" s="543" t="str">
        <f>IF(ISERROR(R166/R172),"",R166/R172)</f>
        <v/>
      </c>
      <c r="U166" s="543"/>
      <c r="V166" s="541" t="s">
        <v>42</v>
      </c>
      <c r="W166" s="541"/>
      <c r="X166" s="548">
        <f>SUM(P28,P86,P121,P137,P145,P162)</f>
        <v>0</v>
      </c>
      <c r="Y166" s="548"/>
      <c r="Z166" s="543" t="str">
        <f>IF(ISERROR(X166/X172),"",X166/X172)</f>
        <v/>
      </c>
      <c r="AA166" s="543"/>
      <c r="AE166" s="15"/>
      <c r="AF166" s="15"/>
      <c r="AG166" s="3"/>
      <c r="AH166" s="106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28"/>
      <c r="AV166" s="28"/>
      <c r="AW166" s="28"/>
      <c r="AX166" s="28"/>
      <c r="AY166" s="28"/>
      <c r="AZ166" s="28"/>
      <c r="BA166" s="28"/>
    </row>
    <row r="167" spans="1:106" ht="15.75">
      <c r="A167" s="580"/>
      <c r="B167" s="98" t="s">
        <v>124</v>
      </c>
      <c r="C167" s="557">
        <f>SUM('5:6'!C167)</f>
        <v>2</v>
      </c>
      <c r="D167" s="558"/>
      <c r="E167" s="559">
        <f>D167*11</f>
        <v>0</v>
      </c>
      <c r="F167" s="559"/>
      <c r="G167" s="557">
        <f>SUM('5:6'!G167)</f>
        <v>2</v>
      </c>
      <c r="H167" s="558"/>
      <c r="I167" s="546">
        <f>G167*8</f>
        <v>16</v>
      </c>
      <c r="J167" s="546"/>
      <c r="K167" s="546">
        <f>E167-I167</f>
        <v>-16</v>
      </c>
      <c r="L167" s="546"/>
      <c r="M167" s="547" t="str">
        <f>IF(ISERROR(K167/E167),"",K167/E167)</f>
        <v/>
      </c>
      <c r="N167" s="547"/>
      <c r="O167" s="546"/>
      <c r="P167" s="541" t="s">
        <v>94</v>
      </c>
      <c r="Q167" s="541"/>
      <c r="R167" s="548">
        <f>SUM(O121:U121)</f>
        <v>0</v>
      </c>
      <c r="S167" s="548"/>
      <c r="T167" s="543" t="str">
        <f>IF(ISERROR(R167/R172),"",R167/R172)</f>
        <v/>
      </c>
      <c r="U167" s="543"/>
      <c r="V167" s="541" t="s">
        <v>43</v>
      </c>
      <c r="W167" s="541"/>
      <c r="X167" s="548">
        <f>SUM(P29,P87,P122,P138,P146,P163)</f>
        <v>0</v>
      </c>
      <c r="Y167" s="548"/>
      <c r="Z167" s="543" t="str">
        <f>IF(ISERROR(X167/X172),"",X167/X172)</f>
        <v/>
      </c>
      <c r="AA167" s="543"/>
      <c r="AE167" s="15"/>
      <c r="AF167" s="15"/>
      <c r="AG167" s="106"/>
      <c r="AH167" s="106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28"/>
      <c r="AV167" s="28"/>
      <c r="AW167" s="28"/>
      <c r="AX167" s="28"/>
      <c r="AY167" s="28"/>
      <c r="AZ167" s="28"/>
      <c r="BA167" s="28"/>
    </row>
    <row r="168" spans="1:106" ht="15.75">
      <c r="A168" s="580"/>
      <c r="B168" s="98" t="s">
        <v>47</v>
      </c>
      <c r="C168" s="557">
        <f>SUM('5:6'!C168)</f>
        <v>2</v>
      </c>
      <c r="D168" s="558"/>
      <c r="E168" s="559">
        <f>D168*11</f>
        <v>0</v>
      </c>
      <c r="F168" s="559"/>
      <c r="G168" s="557">
        <f>SUM('5:6'!G168)</f>
        <v>2</v>
      </c>
      <c r="H168" s="558"/>
      <c r="I168" s="546">
        <f>G168*11</f>
        <v>22</v>
      </c>
      <c r="J168" s="546"/>
      <c r="K168" s="546">
        <f>E168-I168</f>
        <v>-22</v>
      </c>
      <c r="L168" s="546"/>
      <c r="M168" s="547" t="str">
        <f>IF(ISERROR(K168/E168),"",K168/E168)</f>
        <v/>
      </c>
      <c r="N168" s="547"/>
      <c r="O168" s="546"/>
      <c r="P168" s="541" t="s">
        <v>101</v>
      </c>
      <c r="Q168" s="541"/>
      <c r="R168" s="548">
        <f>SUM(O137:U137)</f>
        <v>0</v>
      </c>
      <c r="S168" s="548"/>
      <c r="T168" s="543" t="str">
        <f>IF(ISERROR(R168/R172),"",R168/R172)</f>
        <v/>
      </c>
      <c r="U168" s="543"/>
      <c r="V168" s="541" t="s">
        <v>44</v>
      </c>
      <c r="W168" s="541"/>
      <c r="X168" s="548">
        <f>SUM(P31,P88,P123,P139,P147,P164)</f>
        <v>0</v>
      </c>
      <c r="Y168" s="548"/>
      <c r="Z168" s="543" t="str">
        <f>IF(ISERROR(X168/X172),"",X168/X172)</f>
        <v/>
      </c>
      <c r="AA168" s="543"/>
      <c r="AE168" s="15"/>
      <c r="AF168" s="15"/>
      <c r="AG168" s="106"/>
      <c r="AH168" s="106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28"/>
      <c r="AV168" s="28"/>
      <c r="AW168" s="28"/>
      <c r="AX168" s="28"/>
      <c r="AY168" s="28"/>
      <c r="AZ168" s="28"/>
      <c r="BA168" s="28"/>
    </row>
    <row r="169" spans="1:106" ht="15.75">
      <c r="A169" s="581"/>
      <c r="B169" s="98" t="s">
        <v>125</v>
      </c>
      <c r="C169" s="556">
        <f>SUM(C165:D168)</f>
        <v>8</v>
      </c>
      <c r="D169" s="546"/>
      <c r="E169" s="546">
        <f>SUM(F165:F168)</f>
        <v>0</v>
      </c>
      <c r="F169" s="546"/>
      <c r="G169" s="556">
        <f>SUM(G165:H168)</f>
        <v>8</v>
      </c>
      <c r="H169" s="546"/>
      <c r="I169" s="546">
        <f>SUM(I165:J168)</f>
        <v>82</v>
      </c>
      <c r="J169" s="546"/>
      <c r="K169" s="546">
        <f>SUM(K165:L168)</f>
        <v>-82</v>
      </c>
      <c r="L169" s="546"/>
      <c r="M169" s="547" t="str">
        <f>IF(ISERROR(K169/E169),"",K169/E169)</f>
        <v/>
      </c>
      <c r="N169" s="547"/>
      <c r="O169" s="546"/>
      <c r="P169" s="541" t="s">
        <v>104</v>
      </c>
      <c r="Q169" s="541"/>
      <c r="R169" s="548">
        <f>SUM(O145:U145)</f>
        <v>0</v>
      </c>
      <c r="S169" s="548"/>
      <c r="T169" s="543" t="str">
        <f>IF(ISERROR(R169/R172),"",R169/R172)</f>
        <v/>
      </c>
      <c r="U169" s="543"/>
      <c r="V169" s="541" t="s">
        <v>45</v>
      </c>
      <c r="W169" s="541"/>
      <c r="X169" s="548">
        <f>SUM(P32,P89,P124,P140,P148,P165)</f>
        <v>0</v>
      </c>
      <c r="Y169" s="548"/>
      <c r="Z169" s="543" t="str">
        <f>IF(ISERROR(X169/X172),"",X169/X172)</f>
        <v/>
      </c>
      <c r="AA169" s="543"/>
      <c r="AE169" s="15"/>
      <c r="AF169" s="15"/>
      <c r="AG169" s="106"/>
      <c r="AH169" s="106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03"/>
      <c r="AV169" s="103"/>
      <c r="AW169" s="103"/>
      <c r="AX169" s="103"/>
      <c r="AY169" s="103"/>
      <c r="AZ169" s="103"/>
      <c r="BA169" s="103"/>
    </row>
    <row r="170" spans="1:106" ht="15.75">
      <c r="A170" s="81" t="s">
        <v>158</v>
      </c>
      <c r="B170" s="98">
        <f>G163</f>
        <v>1286</v>
      </c>
      <c r="C170" s="548" t="s">
        <v>161</v>
      </c>
      <c r="D170" s="548"/>
      <c r="E170" s="541">
        <f>H163</f>
        <v>6590.3600000000006</v>
      </c>
      <c r="F170" s="541"/>
      <c r="G170" s="541" t="s">
        <v>34</v>
      </c>
      <c r="H170" s="541"/>
      <c r="I170" s="560">
        <f>L163</f>
        <v>20.891889646002991</v>
      </c>
      <c r="J170" s="560"/>
      <c r="K170" s="546" t="s">
        <v>32</v>
      </c>
      <c r="L170" s="546"/>
      <c r="M170" s="560">
        <f>J163</f>
        <v>19.05185185185185</v>
      </c>
      <c r="N170" s="560"/>
      <c r="O170" s="546"/>
      <c r="P170" s="541" t="s">
        <v>108</v>
      </c>
      <c r="Q170" s="541"/>
      <c r="R170" s="548">
        <f>SUM(O162:U162)</f>
        <v>0</v>
      </c>
      <c r="S170" s="548"/>
      <c r="T170" s="543" t="str">
        <f>IF(ISERROR(R170/R172),"",R170/R172)</f>
        <v/>
      </c>
      <c r="U170" s="543"/>
      <c r="V170" s="541" t="s">
        <v>46</v>
      </c>
      <c r="W170" s="541"/>
      <c r="X170" s="548">
        <f>SUM(P33,P90,P125,P141,P149,P166)</f>
        <v>0</v>
      </c>
      <c r="Y170" s="548"/>
      <c r="Z170" s="543" t="str">
        <f>IF(ISERROR(X170/X172),"",X170/X172)</f>
        <v/>
      </c>
      <c r="AA170" s="543"/>
      <c r="AE170" s="15"/>
      <c r="AF170" s="15"/>
      <c r="AG170" s="106"/>
      <c r="AH170" s="106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03"/>
      <c r="AV170" s="103"/>
      <c r="AW170" s="103"/>
      <c r="AX170" s="103"/>
      <c r="AY170" s="103"/>
      <c r="AZ170" s="103"/>
      <c r="BA170" s="103"/>
    </row>
    <row r="171" spans="1:106" ht="15.75">
      <c r="A171" s="77" t="s">
        <v>159</v>
      </c>
      <c r="B171" s="98">
        <f>I163+C169</f>
        <v>75.5</v>
      </c>
      <c r="C171" s="541" t="s">
        <v>116</v>
      </c>
      <c r="D171" s="541"/>
      <c r="E171" s="545">
        <f>K163+I169</f>
        <v>143.55498721227622</v>
      </c>
      <c r="F171" s="545"/>
      <c r="G171" s="541" t="s">
        <v>156</v>
      </c>
      <c r="H171" s="541"/>
      <c r="I171" s="560">
        <f>B171-E171</f>
        <v>-68.054987212276217</v>
      </c>
      <c r="J171" s="560"/>
      <c r="K171" s="546" t="s">
        <v>157</v>
      </c>
      <c r="L171" s="546"/>
      <c r="M171" s="547">
        <f>IF(ISERROR(I171/B171),"",I171/B171)</f>
        <v>-0.90139055910299626</v>
      </c>
      <c r="N171" s="547"/>
      <c r="O171" s="546"/>
      <c r="P171" s="541" t="s">
        <v>109</v>
      </c>
      <c r="Q171" s="541"/>
      <c r="R171" s="548"/>
      <c r="S171" s="548"/>
      <c r="T171" s="543" t="str">
        <f>IF(ISERROR(R171/R172),"",R171/R172)</f>
        <v/>
      </c>
      <c r="U171" s="543"/>
      <c r="V171" s="541" t="s">
        <v>47</v>
      </c>
      <c r="W171" s="541"/>
      <c r="X171" s="548"/>
      <c r="Y171" s="548"/>
      <c r="Z171" s="543" t="str">
        <f>IF(ISERROR(X171/X172),"",X171/X172)</f>
        <v/>
      </c>
      <c r="AA171" s="543"/>
      <c r="AE171" s="15"/>
      <c r="AF171" s="15"/>
      <c r="AG171" s="106"/>
      <c r="AH171" s="106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03"/>
      <c r="AV171" s="103"/>
      <c r="AW171" s="103"/>
      <c r="AX171" s="103"/>
      <c r="AY171" s="103"/>
      <c r="AZ171" s="103"/>
      <c r="BA171" s="103"/>
    </row>
    <row r="172" spans="1:106" ht="15.75" customHeight="1">
      <c r="A172" s="77" t="s">
        <v>160</v>
      </c>
      <c r="B172" s="98">
        <f>N163</f>
        <v>0</v>
      </c>
      <c r="C172" s="541" t="s">
        <v>155</v>
      </c>
      <c r="D172" s="541"/>
      <c r="E172" s="543">
        <f>IF(ISERROR(B172/B171),"",B172/B171)</f>
        <v>0</v>
      </c>
      <c r="F172" s="543"/>
      <c r="G172" s="541" t="s">
        <v>164</v>
      </c>
      <c r="H172" s="541"/>
      <c r="I172" s="546">
        <f>V163</f>
        <v>0</v>
      </c>
      <c r="J172" s="546"/>
      <c r="K172" s="546" t="s">
        <v>162</v>
      </c>
      <c r="L172" s="546"/>
      <c r="M172" s="547">
        <f t="array" ref="M172">IF(ISERROR(I172/B170),"",I172/B170)</f>
        <v>0</v>
      </c>
      <c r="N172" s="547"/>
      <c r="O172" s="546"/>
      <c r="P172" s="541" t="s">
        <v>125</v>
      </c>
      <c r="Q172" s="541"/>
      <c r="R172" s="548">
        <f>SUM(R165:S171)</f>
        <v>0</v>
      </c>
      <c r="S172" s="548"/>
      <c r="T172" s="543">
        <f>SUM(T165:U171)</f>
        <v>0</v>
      </c>
      <c r="U172" s="543"/>
      <c r="V172" s="541" t="s">
        <v>125</v>
      </c>
      <c r="W172" s="541"/>
      <c r="X172" s="548">
        <f>SUM(X165:Y171)</f>
        <v>0</v>
      </c>
      <c r="Y172" s="548"/>
      <c r="Z172" s="543">
        <f>SUM(Z165:AA171)</f>
        <v>0</v>
      </c>
      <c r="AA172" s="543"/>
      <c r="AE172" s="15"/>
      <c r="AF172" s="15"/>
      <c r="AG172" s="106"/>
      <c r="AH172" s="106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03"/>
      <c r="AV172" s="103"/>
      <c r="AW172" s="103"/>
      <c r="AX172" s="103"/>
      <c r="AY172" s="103"/>
      <c r="AZ172" s="103"/>
      <c r="BA172" s="103"/>
    </row>
    <row r="173" spans="1:106" ht="15.75">
      <c r="A173" s="572" t="s">
        <v>130</v>
      </c>
      <c r="B173" s="572"/>
      <c r="C173" s="572"/>
      <c r="D173" s="572"/>
      <c r="E173" s="572"/>
      <c r="F173" s="572"/>
      <c r="G173" s="572"/>
      <c r="H173" s="572"/>
      <c r="I173" s="572"/>
      <c r="J173" s="605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  <c r="AO173" s="572"/>
      <c r="AP173" s="572"/>
      <c r="AQ173" s="572"/>
      <c r="AR173" s="572"/>
      <c r="AS173" s="572"/>
      <c r="AT173" s="572"/>
      <c r="AU173" s="572"/>
      <c r="AV173" s="572"/>
      <c r="AW173" s="572"/>
      <c r="AX173" s="572"/>
      <c r="AY173" s="572"/>
      <c r="AZ173" s="572"/>
      <c r="BA173" s="572"/>
    </row>
    <row r="174" spans="1:106" ht="15.75">
      <c r="A174" s="567" t="s">
        <v>12</v>
      </c>
      <c r="B174" s="567" t="s">
        <v>25</v>
      </c>
      <c r="C174" s="567" t="s">
        <v>26</v>
      </c>
      <c r="D174" s="567" t="s">
        <v>27</v>
      </c>
      <c r="E174" s="573" t="s">
        <v>28</v>
      </c>
      <c r="F174" s="576" t="s">
        <v>29</v>
      </c>
      <c r="G174" s="546" t="s">
        <v>30</v>
      </c>
      <c r="H174" s="546"/>
      <c r="I174" s="567" t="s">
        <v>31</v>
      </c>
      <c r="J174" s="561" t="s">
        <v>32</v>
      </c>
      <c r="K174" s="564" t="s">
        <v>33</v>
      </c>
      <c r="L174" s="567" t="s">
        <v>34</v>
      </c>
      <c r="M174" s="570" t="s">
        <v>35</v>
      </c>
      <c r="N174" s="553" t="s">
        <v>36</v>
      </c>
      <c r="O174" s="546" t="s">
        <v>37</v>
      </c>
      <c r="P174" s="546"/>
      <c r="Q174" s="546"/>
      <c r="R174" s="546"/>
      <c r="S174" s="546"/>
      <c r="T174" s="546"/>
      <c r="U174" s="546"/>
      <c r="V174" s="552" t="s">
        <v>38</v>
      </c>
      <c r="W174" s="553" t="s">
        <v>39</v>
      </c>
      <c r="X174" s="546" t="s">
        <v>40</v>
      </c>
      <c r="Y174" s="546"/>
      <c r="Z174" s="546"/>
      <c r="AA174" s="546"/>
      <c r="AB174" s="28"/>
      <c r="AC174" s="28"/>
      <c r="AD174" s="28"/>
      <c r="AE174" s="28"/>
      <c r="AF174" s="28"/>
      <c r="AG174" s="28"/>
      <c r="AH174" s="28"/>
      <c r="AI174" s="554"/>
      <c r="AJ174" s="551"/>
      <c r="AK174" s="551"/>
      <c r="AL174" s="551"/>
      <c r="AM174" s="551"/>
      <c r="AN174" s="551"/>
      <c r="AO174" s="551"/>
      <c r="AP174" s="551"/>
      <c r="AQ174" s="551"/>
      <c r="AR174" s="551"/>
      <c r="AS174" s="551"/>
      <c r="AT174" s="551"/>
      <c r="AU174" s="551"/>
      <c r="AV174" s="551"/>
      <c r="AW174" s="551"/>
      <c r="AX174" s="551"/>
      <c r="AY174" s="551"/>
      <c r="AZ174" s="551"/>
      <c r="BA174" s="551"/>
    </row>
    <row r="175" spans="1:106" ht="15.75" customHeight="1">
      <c r="A175" s="568"/>
      <c r="B175" s="568"/>
      <c r="C175" s="568"/>
      <c r="D175" s="568"/>
      <c r="E175" s="574"/>
      <c r="F175" s="577"/>
      <c r="G175" s="546"/>
      <c r="H175" s="546"/>
      <c r="I175" s="568"/>
      <c r="J175" s="562"/>
      <c r="K175" s="565"/>
      <c r="L175" s="568"/>
      <c r="M175" s="571"/>
      <c r="N175" s="553"/>
      <c r="O175" s="546" t="s">
        <v>41</v>
      </c>
      <c r="P175" s="546" t="s">
        <v>42</v>
      </c>
      <c r="Q175" s="546" t="s">
        <v>43</v>
      </c>
      <c r="R175" s="550" t="s">
        <v>44</v>
      </c>
      <c r="S175" s="541" t="s">
        <v>45</v>
      </c>
      <c r="T175" s="546" t="s">
        <v>46</v>
      </c>
      <c r="U175" s="546" t="s">
        <v>47</v>
      </c>
      <c r="V175" s="552"/>
      <c r="W175" s="553"/>
      <c r="X175" s="546" t="s">
        <v>13</v>
      </c>
      <c r="Y175" s="546" t="s">
        <v>48</v>
      </c>
      <c r="Z175" s="546" t="s">
        <v>49</v>
      </c>
      <c r="AA175" s="546" t="s">
        <v>47</v>
      </c>
      <c r="AB175" s="28"/>
      <c r="AC175" s="28"/>
      <c r="AD175" s="28"/>
      <c r="AE175" s="28"/>
      <c r="AF175" s="28"/>
      <c r="AG175" s="28"/>
      <c r="AH175" s="28"/>
      <c r="AI175" s="554"/>
      <c r="AJ175" s="551"/>
      <c r="AK175" s="551"/>
      <c r="AL175" s="551"/>
      <c r="AM175" s="551"/>
      <c r="AN175" s="551"/>
      <c r="AO175" s="551"/>
      <c r="AP175" s="551"/>
      <c r="AQ175" s="551"/>
      <c r="AR175" s="551"/>
      <c r="AS175" s="555"/>
      <c r="AT175" s="555"/>
      <c r="AU175" s="555"/>
      <c r="AV175" s="555"/>
      <c r="AW175" s="555"/>
      <c r="AX175" s="555"/>
      <c r="AY175" s="555"/>
      <c r="AZ175" s="555"/>
      <c r="BA175" s="555"/>
    </row>
    <row r="176" spans="1:106" ht="15.75" customHeight="1">
      <c r="A176" s="569"/>
      <c r="B176" s="569"/>
      <c r="C176" s="569"/>
      <c r="D176" s="569"/>
      <c r="E176" s="575"/>
      <c r="F176" s="578"/>
      <c r="G176" s="97" t="s">
        <v>50</v>
      </c>
      <c r="H176" s="97" t="s">
        <v>51</v>
      </c>
      <c r="I176" s="569"/>
      <c r="J176" s="563"/>
      <c r="K176" s="566"/>
      <c r="L176" s="569"/>
      <c r="M176" s="571"/>
      <c r="N176" s="553"/>
      <c r="O176" s="546"/>
      <c r="P176" s="546"/>
      <c r="Q176" s="546"/>
      <c r="R176" s="550"/>
      <c r="S176" s="541"/>
      <c r="T176" s="546"/>
      <c r="U176" s="546"/>
      <c r="V176" s="552"/>
      <c r="W176" s="553"/>
      <c r="X176" s="546"/>
      <c r="Y176" s="546"/>
      <c r="Z176" s="546"/>
      <c r="AA176" s="546"/>
      <c r="AB176" s="28"/>
      <c r="AC176" s="28"/>
      <c r="AD176" s="28"/>
      <c r="AE176" s="28"/>
      <c r="AF176" s="28"/>
      <c r="AG176" s="28"/>
      <c r="AH176" s="28"/>
      <c r="AI176" s="554"/>
      <c r="AJ176" s="551"/>
      <c r="AK176" s="551"/>
      <c r="AL176" s="103"/>
      <c r="AM176" s="103"/>
      <c r="AN176" s="103"/>
      <c r="AO176" s="103"/>
      <c r="AP176" s="103"/>
      <c r="AQ176" s="103"/>
      <c r="AR176" s="103"/>
      <c r="AS176" s="28"/>
      <c r="AT176" s="28"/>
      <c r="AU176" s="28"/>
      <c r="AV176" s="104"/>
      <c r="AW176" s="103"/>
      <c r="AX176" s="103"/>
      <c r="AY176" s="103"/>
      <c r="AZ176" s="103"/>
      <c r="BA176" s="103"/>
    </row>
    <row r="177" spans="1:53" ht="15.75">
      <c r="A177" s="90">
        <v>200032</v>
      </c>
      <c r="B177" s="91" t="s">
        <v>52</v>
      </c>
      <c r="C177" s="90" t="s">
        <v>53</v>
      </c>
      <c r="D177" s="89">
        <v>5.03</v>
      </c>
      <c r="E177" s="89"/>
      <c r="F177" s="92"/>
      <c r="G177" s="118">
        <f>SUM('5:6'!G177)</f>
        <v>0</v>
      </c>
      <c r="H177" s="120">
        <f t="shared" ref="H177:H197" si="38">D177*G177</f>
        <v>0</v>
      </c>
      <c r="I177" s="118">
        <f>SUM('5:6'!I177)</f>
        <v>0</v>
      </c>
      <c r="J177" s="38" t="str">
        <f t="array" ref="J177">IF(ISERROR(G177/I177),"",G177/I177)</f>
        <v/>
      </c>
      <c r="K177" s="121">
        <f t="array" ref="K177">IF(ISERROR(G177/L177),"",G177/L177)</f>
        <v>0</v>
      </c>
      <c r="L177" s="93">
        <v>16</v>
      </c>
      <c r="M177" s="122">
        <f t="shared" ref="M177:M193" si="39">IF(ISERROR(I177-K177),"",I177-K177)</f>
        <v>0</v>
      </c>
      <c r="N177" s="118">
        <f>SUM('5:6'!N177)</f>
        <v>0</v>
      </c>
      <c r="O177" s="118">
        <f>SUM('5:6'!O177)</f>
        <v>0</v>
      </c>
      <c r="P177" s="118">
        <f>SUM('5:6'!P177)</f>
        <v>0</v>
      </c>
      <c r="Q177" s="118">
        <f>SUM('5:6'!Q177)</f>
        <v>0</v>
      </c>
      <c r="R177" s="118">
        <f>SUM('5:6'!R177)</f>
        <v>0</v>
      </c>
      <c r="S177" s="118">
        <f>SUM('5:6'!S177)</f>
        <v>0</v>
      </c>
      <c r="T177" s="118">
        <f>SUM('5:6'!T177)</f>
        <v>0</v>
      </c>
      <c r="U177" s="118">
        <f>SUM('5:6'!U177)</f>
        <v>0</v>
      </c>
      <c r="V177" s="269">
        <f t="shared" ref="V177:V193" si="40">SUM(X177:AA177)</f>
        <v>0</v>
      </c>
      <c r="W177" s="40" t="str">
        <f t="shared" ref="W177:W193" si="41">IF(ISERROR(V177/G177),"",V177/G177)</f>
        <v/>
      </c>
      <c r="X177" s="118">
        <f>SUM('5:6'!X177)</f>
        <v>0</v>
      </c>
      <c r="Y177" s="118">
        <f>SUM('5:6'!Y177)</f>
        <v>0</v>
      </c>
      <c r="Z177" s="118">
        <f>SUM('5:6'!Z177)</f>
        <v>0</v>
      </c>
      <c r="AA177" s="118">
        <f>SUM('5:6'!AA177)</f>
        <v>0</v>
      </c>
      <c r="AB177" s="82"/>
      <c r="AC177" s="61"/>
      <c r="AD177" s="106"/>
      <c r="AE177" s="61"/>
      <c r="AF177" s="61"/>
      <c r="AG177" s="61"/>
      <c r="AH177" s="61"/>
      <c r="AI177" s="64"/>
      <c r="AJ177" s="64"/>
      <c r="AK177" s="64"/>
      <c r="AL177" s="105"/>
      <c r="AM177" s="61"/>
      <c r="AN177" s="105"/>
      <c r="AO177" s="105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</row>
    <row r="178" spans="1:53" ht="15.75">
      <c r="A178" s="20">
        <v>200038</v>
      </c>
      <c r="B178" s="69" t="s">
        <v>54</v>
      </c>
      <c r="C178" s="17" t="s">
        <v>53</v>
      </c>
      <c r="D178" s="18">
        <v>5.03</v>
      </c>
      <c r="E178" s="18"/>
      <c r="F178" s="6"/>
      <c r="G178" s="118">
        <f>SUM('5:6'!G178)</f>
        <v>0</v>
      </c>
      <c r="H178" s="120">
        <f t="shared" si="38"/>
        <v>0</v>
      </c>
      <c r="I178" s="118">
        <f>SUM('5:6'!I178)</f>
        <v>0</v>
      </c>
      <c r="J178" s="38" t="str">
        <f t="array" ref="J178">IF(ISERROR(G178/I178),"",G178/I178)</f>
        <v/>
      </c>
      <c r="K178" s="42">
        <f t="array" ref="K178">IF(ISERROR(G178/L178),"",G178/L178)</f>
        <v>0</v>
      </c>
      <c r="L178" s="107">
        <v>19</v>
      </c>
      <c r="M178" s="43">
        <f t="shared" si="39"/>
        <v>0</v>
      </c>
      <c r="N178" s="118">
        <f>SUM('5:6'!N178)</f>
        <v>0</v>
      </c>
      <c r="O178" s="118">
        <f>SUM('5:6'!O178)</f>
        <v>0</v>
      </c>
      <c r="P178" s="118">
        <f>SUM('5:6'!P178)</f>
        <v>0</v>
      </c>
      <c r="Q178" s="118">
        <f>SUM('5:6'!Q178)</f>
        <v>0</v>
      </c>
      <c r="R178" s="118">
        <f>SUM('5:6'!R178)</f>
        <v>0</v>
      </c>
      <c r="S178" s="118">
        <f>SUM('5:6'!S178)</f>
        <v>0</v>
      </c>
      <c r="T178" s="118">
        <f>SUM('5:6'!T178)</f>
        <v>0</v>
      </c>
      <c r="U178" s="118">
        <f>SUM('5:6'!U178)</f>
        <v>0</v>
      </c>
      <c r="V178" s="269">
        <f t="shared" si="40"/>
        <v>0</v>
      </c>
      <c r="W178" s="40" t="str">
        <f t="shared" si="41"/>
        <v/>
      </c>
      <c r="X178" s="118">
        <f>SUM('5:6'!X178)</f>
        <v>0</v>
      </c>
      <c r="Y178" s="118">
        <f>SUM('5:6'!Y178)</f>
        <v>0</v>
      </c>
      <c r="Z178" s="118">
        <f>SUM('5:6'!Z178)</f>
        <v>0</v>
      </c>
      <c r="AA178" s="118">
        <f>SUM('5:6'!AA178)</f>
        <v>0</v>
      </c>
      <c r="AB178" s="82"/>
      <c r="AC178" s="61"/>
      <c r="AD178" s="106"/>
      <c r="AE178" s="61"/>
      <c r="AF178" s="61"/>
      <c r="AG178" s="61"/>
      <c r="AH178" s="61"/>
      <c r="AI178" s="64"/>
      <c r="AJ178" s="64"/>
      <c r="AK178" s="64"/>
      <c r="AL178" s="61"/>
      <c r="AM178" s="61"/>
      <c r="AN178" s="105"/>
      <c r="AO178" s="61"/>
      <c r="AP178" s="105"/>
      <c r="AQ178" s="61"/>
      <c r="AR178" s="61"/>
      <c r="AS178" s="105"/>
      <c r="AT178" s="105"/>
      <c r="AU178" s="105"/>
      <c r="AV178" s="105"/>
      <c r="AW178" s="62"/>
      <c r="AX178" s="61"/>
      <c r="AY178" s="61"/>
      <c r="AZ178" s="61"/>
      <c r="BA178" s="61"/>
    </row>
    <row r="179" spans="1:53" ht="15.75">
      <c r="A179" s="21">
        <v>200039</v>
      </c>
      <c r="B179" s="69" t="s">
        <v>54</v>
      </c>
      <c r="C179" s="17" t="s">
        <v>55</v>
      </c>
      <c r="D179" s="18">
        <v>5.03</v>
      </c>
      <c r="E179" s="18"/>
      <c r="F179" s="6"/>
      <c r="G179" s="118">
        <f>SUM('5:6'!G179)</f>
        <v>0</v>
      </c>
      <c r="H179" s="120">
        <f t="shared" si="38"/>
        <v>0</v>
      </c>
      <c r="I179" s="118">
        <f>SUM('5:6'!I179)</f>
        <v>0</v>
      </c>
      <c r="J179" s="38" t="str">
        <f t="array" ref="J179">IF(ISERROR(G179/I179),"",G179/I179)</f>
        <v/>
      </c>
      <c r="K179" s="42">
        <f t="array" ref="K179">IF(ISERROR(G179/L179),"",G179/L179)</f>
        <v>0</v>
      </c>
      <c r="L179" s="107">
        <v>19</v>
      </c>
      <c r="M179" s="43">
        <f t="shared" si="39"/>
        <v>0</v>
      </c>
      <c r="N179" s="118">
        <f>SUM('5:6'!N179)</f>
        <v>0</v>
      </c>
      <c r="O179" s="118">
        <f>SUM('5:6'!O179)</f>
        <v>0</v>
      </c>
      <c r="P179" s="118">
        <f>SUM('5:6'!P179)</f>
        <v>0</v>
      </c>
      <c r="Q179" s="118">
        <f>SUM('5:6'!Q179)</f>
        <v>0</v>
      </c>
      <c r="R179" s="118">
        <f>SUM('5:6'!R179)</f>
        <v>0</v>
      </c>
      <c r="S179" s="118">
        <f>SUM('5:6'!S179)</f>
        <v>0</v>
      </c>
      <c r="T179" s="118">
        <f>SUM('5:6'!T179)</f>
        <v>0</v>
      </c>
      <c r="U179" s="118">
        <f>SUM('5:6'!U179)</f>
        <v>0</v>
      </c>
      <c r="V179" s="269">
        <f t="shared" si="40"/>
        <v>0</v>
      </c>
      <c r="W179" s="40" t="str">
        <f t="shared" si="41"/>
        <v/>
      </c>
      <c r="X179" s="118">
        <f>SUM('5:6'!X179)</f>
        <v>0</v>
      </c>
      <c r="Y179" s="118">
        <f>SUM('5:6'!Y179)</f>
        <v>0</v>
      </c>
      <c r="Z179" s="118">
        <f>SUM('5:6'!Z179)</f>
        <v>0</v>
      </c>
      <c r="AA179" s="118">
        <f>SUM('5:6'!AA179)</f>
        <v>0</v>
      </c>
      <c r="AB179" s="82"/>
      <c r="AC179" s="61"/>
      <c r="AD179" s="106"/>
      <c r="AE179" s="61"/>
      <c r="AF179" s="61"/>
      <c r="AG179" s="61"/>
      <c r="AH179" s="61"/>
      <c r="AI179" s="64"/>
      <c r="AJ179" s="64"/>
      <c r="AK179" s="64"/>
      <c r="AL179" s="61"/>
      <c r="AM179" s="61"/>
      <c r="AN179" s="61"/>
      <c r="AO179" s="105"/>
      <c r="AP179" s="61"/>
      <c r="AQ179" s="61"/>
      <c r="AR179" s="61"/>
      <c r="AS179" s="63"/>
      <c r="AT179" s="63"/>
      <c r="AU179" s="63"/>
      <c r="AV179" s="61"/>
      <c r="AW179" s="61"/>
      <c r="AX179" s="61"/>
      <c r="AY179" s="61"/>
      <c r="AZ179" s="61"/>
      <c r="BA179" s="61"/>
    </row>
    <row r="180" spans="1:53" ht="15.75">
      <c r="A180" s="20">
        <v>200045</v>
      </c>
      <c r="B180" s="69" t="s">
        <v>56</v>
      </c>
      <c r="C180" s="17" t="s">
        <v>53</v>
      </c>
      <c r="D180" s="18">
        <v>5.03</v>
      </c>
      <c r="E180" s="18"/>
      <c r="F180" s="6"/>
      <c r="G180" s="118">
        <f>SUM('5:6'!G180)</f>
        <v>0</v>
      </c>
      <c r="H180" s="120">
        <f t="shared" si="38"/>
        <v>0</v>
      </c>
      <c r="I180" s="118">
        <f>SUM('5:6'!I180)</f>
        <v>0</v>
      </c>
      <c r="J180" s="38" t="str">
        <f t="array" ref="J180">IF(ISERROR(G180/I180),"",G180/I180)</f>
        <v/>
      </c>
      <c r="K180" s="42">
        <f t="array" ref="K180">IF(ISERROR(G180/L180),"",G180/L180)</f>
        <v>0</v>
      </c>
      <c r="L180" s="107">
        <v>19</v>
      </c>
      <c r="M180" s="43">
        <f t="shared" si="39"/>
        <v>0</v>
      </c>
      <c r="N180" s="118">
        <f>SUM('5:6'!N180)</f>
        <v>0</v>
      </c>
      <c r="O180" s="118">
        <f>SUM('5:6'!O180)</f>
        <v>0</v>
      </c>
      <c r="P180" s="118">
        <f>SUM('5:6'!P180)</f>
        <v>0</v>
      </c>
      <c r="Q180" s="118">
        <f>SUM('5:6'!Q180)</f>
        <v>0</v>
      </c>
      <c r="R180" s="118">
        <f>SUM('5:6'!R180)</f>
        <v>0</v>
      </c>
      <c r="S180" s="118">
        <f>SUM('5:6'!S180)</f>
        <v>0</v>
      </c>
      <c r="T180" s="118">
        <f>SUM('5:6'!T180)</f>
        <v>0</v>
      </c>
      <c r="U180" s="118">
        <f>SUM('5:6'!U180)</f>
        <v>0</v>
      </c>
      <c r="V180" s="269">
        <f t="shared" si="40"/>
        <v>0</v>
      </c>
      <c r="W180" s="40" t="str">
        <f t="shared" si="41"/>
        <v/>
      </c>
      <c r="X180" s="118">
        <f>SUM('5:6'!X180)</f>
        <v>0</v>
      </c>
      <c r="Y180" s="118">
        <f>SUM('5:6'!Y180)</f>
        <v>0</v>
      </c>
      <c r="Z180" s="118">
        <f>SUM('5:6'!Z180)</f>
        <v>0</v>
      </c>
      <c r="AA180" s="118">
        <f>SUM('5:6'!AA180)</f>
        <v>0</v>
      </c>
      <c r="AB180" s="82"/>
      <c r="AC180" s="61"/>
      <c r="AD180" s="106"/>
      <c r="AE180" s="61"/>
      <c r="AF180" s="61"/>
      <c r="AG180" s="61"/>
      <c r="AH180" s="61"/>
      <c r="AI180" s="64"/>
      <c r="AJ180" s="64"/>
      <c r="AK180" s="64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2"/>
      <c r="AW180" s="62"/>
      <c r="AX180" s="62"/>
      <c r="AY180" s="61"/>
      <c r="AZ180" s="61"/>
      <c r="BA180" s="61"/>
    </row>
    <row r="181" spans="1:53" ht="15.75">
      <c r="A181" s="20">
        <v>200050</v>
      </c>
      <c r="B181" s="69" t="s">
        <v>56</v>
      </c>
      <c r="C181" s="17" t="s">
        <v>57</v>
      </c>
      <c r="D181" s="18">
        <v>5.03</v>
      </c>
      <c r="E181" s="18"/>
      <c r="F181" s="6"/>
      <c r="G181" s="118">
        <f>SUM('5:6'!G181)</f>
        <v>0</v>
      </c>
      <c r="H181" s="120">
        <f t="shared" si="38"/>
        <v>0</v>
      </c>
      <c r="I181" s="118">
        <f>SUM('5:6'!I181)</f>
        <v>0</v>
      </c>
      <c r="J181" s="38" t="str">
        <f t="array" ref="J181">IF(ISERROR(G181/I181),"",G181/I181)</f>
        <v/>
      </c>
      <c r="K181" s="42">
        <f t="array" ref="K181">IF(ISERROR(G181/L181),"",G181/L181)</f>
        <v>0</v>
      </c>
      <c r="L181" s="107">
        <v>20</v>
      </c>
      <c r="M181" s="43">
        <f t="shared" si="39"/>
        <v>0</v>
      </c>
      <c r="N181" s="118">
        <f>SUM('5:6'!N181)</f>
        <v>0</v>
      </c>
      <c r="O181" s="118">
        <f>SUM('5:6'!O181)</f>
        <v>0</v>
      </c>
      <c r="P181" s="118">
        <f>SUM('5:6'!P181)</f>
        <v>0</v>
      </c>
      <c r="Q181" s="118">
        <f>SUM('5:6'!Q181)</f>
        <v>0</v>
      </c>
      <c r="R181" s="118">
        <f>SUM('5:6'!R181)</f>
        <v>0</v>
      </c>
      <c r="S181" s="118">
        <f>SUM('5:6'!S181)</f>
        <v>0</v>
      </c>
      <c r="T181" s="118">
        <f>SUM('5:6'!T181)</f>
        <v>0</v>
      </c>
      <c r="U181" s="118">
        <f>SUM('5:6'!U181)</f>
        <v>0</v>
      </c>
      <c r="V181" s="269">
        <f t="shared" si="40"/>
        <v>0</v>
      </c>
      <c r="W181" s="40" t="str">
        <f t="shared" si="41"/>
        <v/>
      </c>
      <c r="X181" s="118">
        <f>SUM('5:6'!X181)</f>
        <v>0</v>
      </c>
      <c r="Y181" s="118">
        <f>SUM('5:6'!Y181)</f>
        <v>0</v>
      </c>
      <c r="Z181" s="118">
        <f>SUM('5:6'!Z181)</f>
        <v>0</v>
      </c>
      <c r="AA181" s="118">
        <f>SUM('5:6'!AA181)</f>
        <v>0</v>
      </c>
      <c r="AB181" s="82"/>
      <c r="AC181" s="61"/>
      <c r="AD181" s="106"/>
      <c r="AE181" s="61"/>
      <c r="AF181" s="61"/>
      <c r="AG181" s="61"/>
      <c r="AH181" s="61"/>
      <c r="AI181" s="64"/>
      <c r="AJ181" s="64"/>
      <c r="AK181" s="64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</row>
    <row r="182" spans="1:53" ht="15.75">
      <c r="A182" s="20">
        <v>200076</v>
      </c>
      <c r="B182" s="69" t="s">
        <v>58</v>
      </c>
      <c r="C182" s="17" t="s">
        <v>53</v>
      </c>
      <c r="D182" s="18">
        <v>5.04</v>
      </c>
      <c r="E182" s="18"/>
      <c r="F182" s="6"/>
      <c r="G182" s="118">
        <f>SUM('5:6'!G182)</f>
        <v>333</v>
      </c>
      <c r="H182" s="120">
        <f t="shared" si="38"/>
        <v>1678.32</v>
      </c>
      <c r="I182" s="118">
        <f>SUM('5:6'!I182)</f>
        <v>21</v>
      </c>
      <c r="J182" s="38">
        <f t="array" ref="J182">IF(ISERROR(G182/I182),"",G182/I182)</f>
        <v>15.857142857142858</v>
      </c>
      <c r="K182" s="42">
        <f t="array" ref="K182">IF(ISERROR(G182/L182),"",G182/L182)</f>
        <v>17.526315789473685</v>
      </c>
      <c r="L182" s="107">
        <v>19</v>
      </c>
      <c r="M182" s="43">
        <f t="shared" si="39"/>
        <v>3.473684210526315</v>
      </c>
      <c r="N182" s="118">
        <f>SUM('5:6'!N182)</f>
        <v>0</v>
      </c>
      <c r="O182" s="118">
        <f>SUM('5:6'!O182)</f>
        <v>0</v>
      </c>
      <c r="P182" s="118">
        <f>SUM('5:6'!P182)</f>
        <v>0</v>
      </c>
      <c r="Q182" s="118">
        <f>SUM('5:6'!Q182)</f>
        <v>0</v>
      </c>
      <c r="R182" s="118">
        <f>SUM('5:6'!R182)</f>
        <v>0</v>
      </c>
      <c r="S182" s="118">
        <f>SUM('5:6'!S182)</f>
        <v>0</v>
      </c>
      <c r="T182" s="118">
        <f>SUM('5:6'!T182)</f>
        <v>0</v>
      </c>
      <c r="U182" s="118">
        <f>SUM('5:6'!U182)</f>
        <v>0</v>
      </c>
      <c r="V182" s="269">
        <f t="shared" si="40"/>
        <v>0</v>
      </c>
      <c r="W182" s="40">
        <f t="shared" si="41"/>
        <v>0</v>
      </c>
      <c r="X182" s="118">
        <f>SUM('5:6'!X182)</f>
        <v>0</v>
      </c>
      <c r="Y182" s="118">
        <f>SUM('5:6'!Y182)</f>
        <v>0</v>
      </c>
      <c r="Z182" s="118">
        <f>SUM('5:6'!Z182)</f>
        <v>0</v>
      </c>
      <c r="AA182" s="118">
        <f>SUM('5:6'!AA182)</f>
        <v>0</v>
      </c>
      <c r="AB182" s="82"/>
      <c r="AC182" s="61"/>
      <c r="AD182" s="106"/>
      <c r="AE182" s="61"/>
      <c r="AF182" s="61"/>
      <c r="AG182" s="61"/>
      <c r="AH182" s="61"/>
      <c r="AI182" s="64"/>
      <c r="AJ182" s="64"/>
      <c r="AK182" s="64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</row>
    <row r="183" spans="1:53" ht="15.75">
      <c r="A183" s="22">
        <v>200898</v>
      </c>
      <c r="B183" s="69" t="s">
        <v>59</v>
      </c>
      <c r="C183" s="17" t="s">
        <v>60</v>
      </c>
      <c r="D183" s="18">
        <v>5.03</v>
      </c>
      <c r="E183" s="18"/>
      <c r="F183" s="6"/>
      <c r="G183" s="118">
        <f>SUM('5:6'!G183)</f>
        <v>0</v>
      </c>
      <c r="H183" s="120">
        <f>D183*G183</f>
        <v>0</v>
      </c>
      <c r="I183" s="118">
        <f>SUM('5:6'!I183)</f>
        <v>0</v>
      </c>
      <c r="J183" s="38" t="str">
        <f t="array" ref="J183">IF(ISERROR(G183/I183),"",G183/I183)</f>
        <v/>
      </c>
      <c r="K183" s="42">
        <f t="array" ref="K183">IF(ISERROR(G183/L183),"",G183/L183)</f>
        <v>0</v>
      </c>
      <c r="L183" s="107">
        <v>3</v>
      </c>
      <c r="M183" s="43">
        <f t="shared" si="39"/>
        <v>0</v>
      </c>
      <c r="N183" s="118">
        <f>SUM('5:6'!N183)</f>
        <v>0</v>
      </c>
      <c r="O183" s="118">
        <f>SUM('5:6'!O183)</f>
        <v>0</v>
      </c>
      <c r="P183" s="118">
        <f>SUM('5:6'!P183)</f>
        <v>0</v>
      </c>
      <c r="Q183" s="118">
        <f>SUM('5:6'!Q183)</f>
        <v>0</v>
      </c>
      <c r="R183" s="118">
        <f>SUM('5:6'!R183)</f>
        <v>0</v>
      </c>
      <c r="S183" s="118">
        <f>SUM('5:6'!S183)</f>
        <v>0</v>
      </c>
      <c r="T183" s="118">
        <f>SUM('5:6'!T183)</f>
        <v>0</v>
      </c>
      <c r="U183" s="118">
        <f>SUM('5:6'!U183)</f>
        <v>0</v>
      </c>
      <c r="V183" s="269">
        <f t="shared" si="40"/>
        <v>0</v>
      </c>
      <c r="W183" s="40" t="str">
        <f t="shared" si="41"/>
        <v/>
      </c>
      <c r="X183" s="118">
        <f>SUM('5:6'!X183)</f>
        <v>0</v>
      </c>
      <c r="Y183" s="118">
        <f>SUM('5:6'!Y183)</f>
        <v>0</v>
      </c>
      <c r="Z183" s="118">
        <f>SUM('5:6'!Z183)</f>
        <v>0</v>
      </c>
      <c r="AA183" s="118">
        <f>SUM('5:6'!AA183)</f>
        <v>0</v>
      </c>
      <c r="AB183" s="82"/>
      <c r="AC183" s="61"/>
      <c r="AD183" s="106"/>
      <c r="AE183" s="61"/>
      <c r="AF183" s="61"/>
      <c r="AG183" s="61"/>
      <c r="AH183" s="61"/>
      <c r="AI183" s="64"/>
      <c r="AJ183" s="64"/>
      <c r="AK183" s="64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</row>
    <row r="184" spans="1:53" ht="15.75">
      <c r="A184" s="22">
        <v>200899</v>
      </c>
      <c r="B184" s="69" t="s">
        <v>59</v>
      </c>
      <c r="C184" s="17" t="s">
        <v>61</v>
      </c>
      <c r="D184" s="18">
        <v>5.03</v>
      </c>
      <c r="E184" s="18"/>
      <c r="F184" s="6"/>
      <c r="G184" s="118">
        <f>SUM('5:6'!G184)</f>
        <v>0</v>
      </c>
      <c r="H184" s="120">
        <f t="shared" si="38"/>
        <v>0</v>
      </c>
      <c r="I184" s="118">
        <f>SUM('5:6'!I184)</f>
        <v>0</v>
      </c>
      <c r="J184" s="38" t="str">
        <f t="array" ref="J184">IF(ISERROR(G184/I184),"",G184/I184)</f>
        <v/>
      </c>
      <c r="K184" s="42">
        <f t="array" ref="K184">IF(ISERROR(G184/L184),"",G184/L184)</f>
        <v>0</v>
      </c>
      <c r="L184" s="107">
        <v>3</v>
      </c>
      <c r="M184" s="43">
        <f t="shared" si="39"/>
        <v>0</v>
      </c>
      <c r="N184" s="118">
        <f>SUM('5:6'!N184)</f>
        <v>0</v>
      </c>
      <c r="O184" s="118">
        <f>SUM('5:6'!O184)</f>
        <v>0</v>
      </c>
      <c r="P184" s="118">
        <f>SUM('5:6'!P184)</f>
        <v>0</v>
      </c>
      <c r="Q184" s="118">
        <f>SUM('5:6'!Q184)</f>
        <v>0</v>
      </c>
      <c r="R184" s="118">
        <f>SUM('5:6'!R184)</f>
        <v>0</v>
      </c>
      <c r="S184" s="118">
        <f>SUM('5:6'!S184)</f>
        <v>0</v>
      </c>
      <c r="T184" s="118">
        <f>SUM('5:6'!T184)</f>
        <v>0</v>
      </c>
      <c r="U184" s="118">
        <f>SUM('5:6'!U184)</f>
        <v>0</v>
      </c>
      <c r="V184" s="269">
        <f t="shared" si="40"/>
        <v>0</v>
      </c>
      <c r="W184" s="40" t="str">
        <f t="shared" si="41"/>
        <v/>
      </c>
      <c r="X184" s="118">
        <f>SUM('5:6'!X184)</f>
        <v>0</v>
      </c>
      <c r="Y184" s="118">
        <f>SUM('5:6'!Y184)</f>
        <v>0</v>
      </c>
      <c r="Z184" s="118">
        <f>SUM('5:6'!Z184)</f>
        <v>0</v>
      </c>
      <c r="AA184" s="118">
        <f>SUM('5:6'!AA184)</f>
        <v>0</v>
      </c>
      <c r="AB184" s="82"/>
      <c r="AC184" s="61"/>
      <c r="AD184" s="106"/>
      <c r="AE184" s="61"/>
      <c r="AF184" s="61"/>
      <c r="AG184" s="61"/>
      <c r="AH184" s="61"/>
      <c r="AI184" s="64"/>
      <c r="AJ184" s="64"/>
      <c r="AK184" s="64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</row>
    <row r="185" spans="1:53" ht="15.75">
      <c r="A185" s="20">
        <v>200085</v>
      </c>
      <c r="B185" s="69" t="s">
        <v>62</v>
      </c>
      <c r="C185" s="17" t="s">
        <v>63</v>
      </c>
      <c r="D185" s="18">
        <v>5.04</v>
      </c>
      <c r="E185" s="18"/>
      <c r="F185" s="88"/>
      <c r="G185" s="118">
        <f>SUM('5:6'!G185)</f>
        <v>0</v>
      </c>
      <c r="H185" s="120">
        <f t="shared" si="38"/>
        <v>0</v>
      </c>
      <c r="I185" s="118">
        <f>SUM('5:6'!I185)</f>
        <v>0</v>
      </c>
      <c r="J185" s="38" t="str">
        <f t="array" ref="J185">IF(ISERROR(G185/I185),"",G185/I185)</f>
        <v/>
      </c>
      <c r="K185" s="42">
        <f t="array" ref="K185">IF(ISERROR(G185/L185),"",G185/L185)</f>
        <v>0</v>
      </c>
      <c r="L185" s="107">
        <v>17</v>
      </c>
      <c r="M185" s="43">
        <f t="shared" si="39"/>
        <v>0</v>
      </c>
      <c r="N185" s="118">
        <f>SUM('5:6'!N185)</f>
        <v>0</v>
      </c>
      <c r="O185" s="118">
        <f>SUM('5:6'!O185)</f>
        <v>0</v>
      </c>
      <c r="P185" s="118">
        <f>SUM('5:6'!P185)</f>
        <v>0</v>
      </c>
      <c r="Q185" s="118">
        <f>SUM('5:6'!Q185)</f>
        <v>0</v>
      </c>
      <c r="R185" s="118">
        <f>SUM('5:6'!R185)</f>
        <v>0</v>
      </c>
      <c r="S185" s="118">
        <f>SUM('5:6'!S185)</f>
        <v>0</v>
      </c>
      <c r="T185" s="118">
        <f>SUM('5:6'!T185)</f>
        <v>0</v>
      </c>
      <c r="U185" s="118">
        <f>SUM('5:6'!U185)</f>
        <v>0</v>
      </c>
      <c r="V185" s="269">
        <f t="shared" si="40"/>
        <v>0</v>
      </c>
      <c r="W185" s="40" t="str">
        <f t="shared" si="41"/>
        <v/>
      </c>
      <c r="X185" s="118">
        <f>SUM('5:6'!X185)</f>
        <v>0</v>
      </c>
      <c r="Y185" s="118">
        <f>SUM('5:6'!Y185)</f>
        <v>0</v>
      </c>
      <c r="Z185" s="118">
        <f>SUM('5:6'!Z185)</f>
        <v>0</v>
      </c>
      <c r="AA185" s="118">
        <f>SUM('5:6'!AA185)</f>
        <v>0</v>
      </c>
      <c r="AB185" s="82"/>
      <c r="AC185" s="61"/>
      <c r="AD185" s="106"/>
      <c r="AE185" s="61"/>
      <c r="AF185" s="61"/>
      <c r="AG185" s="61"/>
      <c r="AH185" s="61"/>
      <c r="AI185" s="64"/>
      <c r="AJ185" s="64"/>
      <c r="AK185" s="64"/>
      <c r="AL185" s="105"/>
      <c r="AM185" s="61"/>
      <c r="AN185" s="61"/>
      <c r="AO185" s="61"/>
      <c r="AP185" s="105"/>
      <c r="AQ185" s="105"/>
      <c r="AR185" s="105"/>
      <c r="AS185" s="61"/>
      <c r="AT185" s="61"/>
      <c r="AU185" s="61"/>
      <c r="AV185" s="61"/>
      <c r="AW185" s="61"/>
      <c r="AX185" s="61"/>
      <c r="AY185" s="61"/>
      <c r="AZ185" s="61"/>
      <c r="BA185" s="61"/>
    </row>
    <row r="186" spans="1:53" ht="15.75">
      <c r="A186" s="20">
        <v>200087</v>
      </c>
      <c r="B186" s="69" t="s">
        <v>62</v>
      </c>
      <c r="C186" s="17" t="s">
        <v>64</v>
      </c>
      <c r="D186" s="18">
        <v>5.04</v>
      </c>
      <c r="E186" s="18"/>
      <c r="F186" s="88"/>
      <c r="G186" s="118">
        <f>SUM('5:6'!G186)</f>
        <v>35</v>
      </c>
      <c r="H186" s="120">
        <f t="shared" si="38"/>
        <v>176.4</v>
      </c>
      <c r="I186" s="118">
        <f>SUM('5:6'!I186)</f>
        <v>7.5</v>
      </c>
      <c r="J186" s="38">
        <f t="array" ref="J186">IF(ISERROR(G186/I186),"",G186/I186)</f>
        <v>4.666666666666667</v>
      </c>
      <c r="K186" s="42">
        <f t="array" ref="K186">IF(ISERROR(G186/L186),"",G186/L186)</f>
        <v>2.0588235294117645</v>
      </c>
      <c r="L186" s="107">
        <v>17</v>
      </c>
      <c r="M186" s="43">
        <f t="shared" si="39"/>
        <v>5.4411764705882355</v>
      </c>
      <c r="N186" s="118">
        <f>SUM('5:6'!N186)</f>
        <v>0</v>
      </c>
      <c r="O186" s="118">
        <f>SUM('5:6'!O186)</f>
        <v>0</v>
      </c>
      <c r="P186" s="118">
        <f>SUM('5:6'!P186)</f>
        <v>0</v>
      </c>
      <c r="Q186" s="118">
        <f>SUM('5:6'!Q186)</f>
        <v>0</v>
      </c>
      <c r="R186" s="118">
        <f>SUM('5:6'!R186)</f>
        <v>0</v>
      </c>
      <c r="S186" s="118">
        <f>SUM('5:6'!S186)</f>
        <v>0</v>
      </c>
      <c r="T186" s="118">
        <f>SUM('5:6'!T186)</f>
        <v>0</v>
      </c>
      <c r="U186" s="118">
        <f>SUM('5:6'!U186)</f>
        <v>0</v>
      </c>
      <c r="V186" s="269">
        <f t="shared" si="40"/>
        <v>0</v>
      </c>
      <c r="W186" s="40">
        <f t="shared" si="41"/>
        <v>0</v>
      </c>
      <c r="X186" s="118">
        <f>SUM('5:6'!X186)</f>
        <v>0</v>
      </c>
      <c r="Y186" s="118">
        <f>SUM('5:6'!Y186)</f>
        <v>0</v>
      </c>
      <c r="Z186" s="118">
        <f>SUM('5:6'!Z186)</f>
        <v>0</v>
      </c>
      <c r="AA186" s="118">
        <f>SUM('5:6'!AA186)</f>
        <v>0</v>
      </c>
      <c r="AB186" s="82"/>
      <c r="AC186" s="61"/>
      <c r="AD186" s="106"/>
      <c r="AE186" s="61"/>
      <c r="AF186" s="61"/>
      <c r="AG186" s="61"/>
      <c r="AH186" s="61"/>
      <c r="AI186" s="64"/>
      <c r="AJ186" s="64"/>
      <c r="AK186" s="64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</row>
    <row r="187" spans="1:53" ht="15.75">
      <c r="A187" s="20">
        <v>201060</v>
      </c>
      <c r="B187" s="257" t="s">
        <v>177</v>
      </c>
      <c r="C187" s="17" t="s">
        <v>401</v>
      </c>
      <c r="D187" s="139"/>
      <c r="E187" s="18"/>
      <c r="F187" s="6"/>
      <c r="G187" s="118">
        <f>SUM('5:6'!G187)</f>
        <v>0</v>
      </c>
      <c r="H187" s="120">
        <f t="shared" si="38"/>
        <v>0</v>
      </c>
      <c r="I187" s="118">
        <f>SUM('5:6'!I187)</f>
        <v>0</v>
      </c>
      <c r="J187" s="38" t="str">
        <f t="array" ref="J187">IF(ISERROR(G187/I187),"",G187/I187)</f>
        <v/>
      </c>
      <c r="K187" s="42">
        <f t="array" ref="K187">IF(ISERROR(G187/L187),"",G187/L187)</f>
        <v>0</v>
      </c>
      <c r="L187" s="107">
        <v>17</v>
      </c>
      <c r="M187" s="43">
        <f t="shared" si="39"/>
        <v>0</v>
      </c>
      <c r="N187" s="118">
        <f>SUM('5:6'!N187)</f>
        <v>0</v>
      </c>
      <c r="O187" s="118">
        <f>SUM('5:6'!O187)</f>
        <v>0</v>
      </c>
      <c r="P187" s="118">
        <f>SUM('5:6'!P187)</f>
        <v>0</v>
      </c>
      <c r="Q187" s="118">
        <f>SUM('5:6'!Q187)</f>
        <v>0</v>
      </c>
      <c r="R187" s="118">
        <f>SUM('5:6'!R187)</f>
        <v>0</v>
      </c>
      <c r="S187" s="118">
        <f>SUM('5:6'!S187)</f>
        <v>0</v>
      </c>
      <c r="T187" s="118">
        <f>SUM('5:6'!T187)</f>
        <v>0</v>
      </c>
      <c r="U187" s="118">
        <f>SUM('5:6'!U187)</f>
        <v>0</v>
      </c>
      <c r="V187" s="269">
        <f t="shared" si="40"/>
        <v>0</v>
      </c>
      <c r="W187" s="40" t="str">
        <f t="shared" si="41"/>
        <v/>
      </c>
      <c r="X187" s="118">
        <f>SUM('5:6'!X187)</f>
        <v>0</v>
      </c>
      <c r="Y187" s="118">
        <f>SUM('5:6'!Y187)</f>
        <v>0</v>
      </c>
      <c r="Z187" s="118">
        <f>SUM('5:6'!Z187)</f>
        <v>0</v>
      </c>
      <c r="AA187" s="118">
        <f>SUM('5:6'!AA187)</f>
        <v>0</v>
      </c>
      <c r="AB187" s="82"/>
      <c r="AC187" s="61"/>
      <c r="AD187" s="106"/>
      <c r="AE187" s="61"/>
      <c r="AF187" s="61"/>
      <c r="AG187" s="61"/>
      <c r="AH187" s="61"/>
      <c r="AI187" s="64"/>
      <c r="AJ187" s="64"/>
      <c r="AK187" s="64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</row>
    <row r="188" spans="1:53" ht="15.75">
      <c r="A188" s="20">
        <v>201061</v>
      </c>
      <c r="B188" s="257" t="s">
        <v>177</v>
      </c>
      <c r="C188" s="17" t="s">
        <v>402</v>
      </c>
      <c r="D188" s="139"/>
      <c r="E188" s="18"/>
      <c r="F188" s="6"/>
      <c r="G188" s="118">
        <f>SUM('5:6'!G188)</f>
        <v>0</v>
      </c>
      <c r="H188" s="120">
        <f t="shared" si="38"/>
        <v>0</v>
      </c>
      <c r="I188" s="118">
        <f>SUM('5:6'!I188)</f>
        <v>0</v>
      </c>
      <c r="J188" s="38" t="str">
        <f t="array" ref="J188">IF(ISERROR(G188/I188),"",G188/I188)</f>
        <v/>
      </c>
      <c r="K188" s="42">
        <f t="array" ref="K188">IF(ISERROR(G188/L188),"",G188/L188)</f>
        <v>0</v>
      </c>
      <c r="L188" s="107">
        <v>17</v>
      </c>
      <c r="M188" s="43">
        <f t="shared" si="39"/>
        <v>0</v>
      </c>
      <c r="N188" s="118">
        <f>SUM('5:6'!N188)</f>
        <v>0</v>
      </c>
      <c r="O188" s="118">
        <f>SUM('5:6'!O188)</f>
        <v>0</v>
      </c>
      <c r="P188" s="118">
        <f>SUM('5:6'!P188)</f>
        <v>0</v>
      </c>
      <c r="Q188" s="118">
        <f>SUM('5:6'!Q188)</f>
        <v>0</v>
      </c>
      <c r="R188" s="118">
        <f>SUM('5:6'!R188)</f>
        <v>0</v>
      </c>
      <c r="S188" s="118">
        <f>SUM('5:6'!S188)</f>
        <v>0</v>
      </c>
      <c r="T188" s="118">
        <f>SUM('5:6'!T188)</f>
        <v>0</v>
      </c>
      <c r="U188" s="118">
        <f>SUM('5:6'!U188)</f>
        <v>0</v>
      </c>
      <c r="V188" s="269">
        <f t="shared" si="40"/>
        <v>0</v>
      </c>
      <c r="W188" s="40" t="str">
        <f t="shared" si="41"/>
        <v/>
      </c>
      <c r="X188" s="118">
        <f>SUM('5:6'!X188)</f>
        <v>0</v>
      </c>
      <c r="Y188" s="118">
        <f>SUM('5:6'!Y188)</f>
        <v>0</v>
      </c>
      <c r="Z188" s="118">
        <f>SUM('5:6'!Z188)</f>
        <v>0</v>
      </c>
      <c r="AA188" s="118">
        <f>SUM('5:6'!AA188)</f>
        <v>0</v>
      </c>
      <c r="AB188" s="82"/>
      <c r="AC188" s="61"/>
      <c r="AD188" s="106"/>
      <c r="AE188" s="61"/>
      <c r="AF188" s="61"/>
      <c r="AG188" s="61"/>
      <c r="AH188" s="61"/>
      <c r="AI188" s="64"/>
      <c r="AJ188" s="64"/>
      <c r="AK188" s="64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</row>
    <row r="189" spans="1:53" ht="15.75">
      <c r="A189" s="20">
        <v>200171</v>
      </c>
      <c r="B189" s="257" t="s">
        <v>67</v>
      </c>
      <c r="C189" s="17" t="s">
        <v>403</v>
      </c>
      <c r="D189" s="139">
        <v>5.0599999999999996</v>
      </c>
      <c r="E189" s="18"/>
      <c r="F189" s="6"/>
      <c r="G189" s="118">
        <f>SUM('5:6'!G189)</f>
        <v>0</v>
      </c>
      <c r="H189" s="120">
        <f t="shared" si="38"/>
        <v>0</v>
      </c>
      <c r="I189" s="118">
        <f>SUM('5:6'!I189)</f>
        <v>0</v>
      </c>
      <c r="J189" s="38" t="str">
        <f t="array" ref="J189">IF(ISERROR(G189/I189),"",G189/I189)</f>
        <v/>
      </c>
      <c r="K189" s="42">
        <f t="array" ref="K189">IF(ISERROR(G189/L189),"",G189/L189)</f>
        <v>0</v>
      </c>
      <c r="L189" s="107">
        <v>19</v>
      </c>
      <c r="M189" s="43">
        <f>IF(ISERROR(I189-K189),"",I189-K189)</f>
        <v>0</v>
      </c>
      <c r="N189" s="118">
        <f>SUM('5:6'!N189)</f>
        <v>0</v>
      </c>
      <c r="O189" s="118">
        <f>SUM('5:6'!O189)</f>
        <v>0</v>
      </c>
      <c r="P189" s="118">
        <f>SUM('5:6'!P189)</f>
        <v>0</v>
      </c>
      <c r="Q189" s="118">
        <f>SUM('5:6'!Q189)</f>
        <v>0</v>
      </c>
      <c r="R189" s="118">
        <f>SUM('5:6'!R189)</f>
        <v>0</v>
      </c>
      <c r="S189" s="118">
        <f>SUM('5:6'!S189)</f>
        <v>0</v>
      </c>
      <c r="T189" s="118">
        <f>SUM('5:6'!T189)</f>
        <v>0</v>
      </c>
      <c r="U189" s="118">
        <f>SUM('5:6'!U189)</f>
        <v>0</v>
      </c>
      <c r="V189" s="269">
        <f>SUM(X189:AA189)</f>
        <v>0</v>
      </c>
      <c r="W189" s="40" t="str">
        <f>IF(ISERROR(V189/G189),"",V189/G189)</f>
        <v/>
      </c>
      <c r="X189" s="118">
        <f>SUM('5:6'!X189)</f>
        <v>0</v>
      </c>
      <c r="Y189" s="118">
        <f>SUM('5:6'!Y189)</f>
        <v>0</v>
      </c>
      <c r="Z189" s="118">
        <f>SUM('5:6'!Z189)</f>
        <v>0</v>
      </c>
      <c r="AA189" s="118">
        <f>SUM('5:6'!AA189)</f>
        <v>0</v>
      </c>
      <c r="AB189" s="82"/>
      <c r="AC189" s="61"/>
      <c r="AD189" s="131"/>
      <c r="AE189" s="61"/>
      <c r="AF189" s="61"/>
      <c r="AG189" s="61"/>
      <c r="AH189" s="61"/>
      <c r="AI189" s="64"/>
      <c r="AJ189" s="64"/>
      <c r="AK189" s="64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</row>
    <row r="190" spans="1:53" ht="15.75">
      <c r="A190" s="20">
        <v>200009</v>
      </c>
      <c r="B190" s="69" t="s">
        <v>68</v>
      </c>
      <c r="C190" s="17" t="s">
        <v>63</v>
      </c>
      <c r="D190" s="18">
        <v>5.09</v>
      </c>
      <c r="E190" s="18"/>
      <c r="F190" s="6"/>
      <c r="G190" s="118">
        <f>SUM('5:6'!G190)</f>
        <v>283</v>
      </c>
      <c r="H190" s="120">
        <f t="shared" si="38"/>
        <v>1440.47</v>
      </c>
      <c r="I190" s="118">
        <f>SUM('5:6'!I190)</f>
        <v>17.5</v>
      </c>
      <c r="J190" s="38">
        <f t="array" ref="J190">IF(ISERROR(G190/I190),"",G190/I190)</f>
        <v>16.171428571428571</v>
      </c>
      <c r="K190" s="42">
        <f t="array" ref="K190">IF(ISERROR(G190/L190),"",G190/L190)</f>
        <v>12.304347826086957</v>
      </c>
      <c r="L190" s="107">
        <v>23</v>
      </c>
      <c r="M190" s="43">
        <f t="shared" si="39"/>
        <v>5.195652173913043</v>
      </c>
      <c r="N190" s="118">
        <f>SUM('5:6'!N190)</f>
        <v>0</v>
      </c>
      <c r="O190" s="118">
        <f>SUM('5:6'!O190)</f>
        <v>0</v>
      </c>
      <c r="P190" s="118">
        <f>SUM('5:6'!P190)</f>
        <v>0</v>
      </c>
      <c r="Q190" s="118">
        <f>SUM('5:6'!Q190)</f>
        <v>0</v>
      </c>
      <c r="R190" s="118">
        <f>SUM('5:6'!R190)</f>
        <v>0</v>
      </c>
      <c r="S190" s="118">
        <f>SUM('5:6'!S190)</f>
        <v>0</v>
      </c>
      <c r="T190" s="118">
        <f>SUM('5:6'!T190)</f>
        <v>0</v>
      </c>
      <c r="U190" s="118">
        <f>SUM('5:6'!U190)</f>
        <v>0</v>
      </c>
      <c r="V190" s="269">
        <f t="shared" si="40"/>
        <v>0</v>
      </c>
      <c r="W190" s="40">
        <f t="shared" si="41"/>
        <v>0</v>
      </c>
      <c r="X190" s="118">
        <f>SUM('5:6'!X190)</f>
        <v>0</v>
      </c>
      <c r="Y190" s="118">
        <f>SUM('5:6'!Y190)</f>
        <v>0</v>
      </c>
      <c r="Z190" s="118">
        <f>SUM('5:6'!Z190)</f>
        <v>0</v>
      </c>
      <c r="AA190" s="118">
        <f>SUM('5:6'!AA190)</f>
        <v>0</v>
      </c>
      <c r="AB190" s="82"/>
      <c r="AC190" s="61"/>
      <c r="AD190" s="106"/>
      <c r="AE190" s="61"/>
      <c r="AF190" s="61"/>
      <c r="AG190" s="61"/>
      <c r="AH190" s="61"/>
      <c r="AI190" s="64"/>
      <c r="AJ190" s="64"/>
      <c r="AK190" s="64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</row>
    <row r="191" spans="1:53" ht="15.75">
      <c r="A191" s="20">
        <v>200010</v>
      </c>
      <c r="B191" s="69" t="s">
        <v>68</v>
      </c>
      <c r="C191" s="17" t="s">
        <v>64</v>
      </c>
      <c r="D191" s="18">
        <v>5.09</v>
      </c>
      <c r="E191" s="18"/>
      <c r="F191" s="6"/>
      <c r="G191" s="118">
        <f>SUM('5:6'!G191)</f>
        <v>410</v>
      </c>
      <c r="H191" s="120">
        <f t="shared" si="38"/>
        <v>2086.9</v>
      </c>
      <c r="I191" s="118">
        <f>SUM('5:6'!I191)</f>
        <v>32.5</v>
      </c>
      <c r="J191" s="38">
        <f t="array" ref="J191">IF(ISERROR(G191/I191),"",G191/I191)</f>
        <v>12.615384615384615</v>
      </c>
      <c r="K191" s="42">
        <f t="array" ref="K191">IF(ISERROR(G191/L191),"",G191/L191)</f>
        <v>17.826086956521738</v>
      </c>
      <c r="L191" s="107">
        <v>23</v>
      </c>
      <c r="M191" s="43">
        <f t="shared" si="39"/>
        <v>14.673913043478262</v>
      </c>
      <c r="N191" s="118">
        <f>SUM('5:6'!N191)</f>
        <v>0</v>
      </c>
      <c r="O191" s="118">
        <f>SUM('5:6'!O191)</f>
        <v>0</v>
      </c>
      <c r="P191" s="118">
        <f>SUM('5:6'!P191)</f>
        <v>0</v>
      </c>
      <c r="Q191" s="118">
        <f>SUM('5:6'!Q191)</f>
        <v>0</v>
      </c>
      <c r="R191" s="118">
        <f>SUM('5:6'!R191)</f>
        <v>0</v>
      </c>
      <c r="S191" s="118">
        <f>SUM('5:6'!S191)</f>
        <v>0</v>
      </c>
      <c r="T191" s="118">
        <f>SUM('5:6'!T191)</f>
        <v>0</v>
      </c>
      <c r="U191" s="118">
        <f>SUM('5:6'!U191)</f>
        <v>0</v>
      </c>
      <c r="V191" s="269">
        <f t="shared" si="40"/>
        <v>0</v>
      </c>
      <c r="W191" s="40">
        <f t="shared" si="41"/>
        <v>0</v>
      </c>
      <c r="X191" s="118">
        <f>SUM('5:6'!X191)</f>
        <v>0</v>
      </c>
      <c r="Y191" s="118">
        <f>SUM('5:6'!Y191)</f>
        <v>0</v>
      </c>
      <c r="Z191" s="118">
        <f>SUM('5:6'!Z191)</f>
        <v>0</v>
      </c>
      <c r="AA191" s="118">
        <f>SUM('5:6'!AA191)</f>
        <v>0</v>
      </c>
      <c r="AB191" s="82"/>
      <c r="AC191" s="61"/>
      <c r="AD191" s="106"/>
      <c r="AE191" s="61"/>
      <c r="AF191" s="61"/>
      <c r="AG191" s="61"/>
      <c r="AH191" s="61"/>
      <c r="AI191" s="64"/>
      <c r="AJ191" s="64"/>
      <c r="AK191" s="64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</row>
    <row r="192" spans="1:53" ht="15.75">
      <c r="A192" s="165">
        <v>200342</v>
      </c>
      <c r="B192" s="175" t="s">
        <v>205</v>
      </c>
      <c r="C192" s="258" t="s">
        <v>197</v>
      </c>
      <c r="D192" s="139">
        <v>4.8</v>
      </c>
      <c r="E192" s="18"/>
      <c r="F192" s="6"/>
      <c r="G192" s="118">
        <f>SUM('5:6'!G192)</f>
        <v>0</v>
      </c>
      <c r="H192" s="120">
        <f t="shared" si="38"/>
        <v>0</v>
      </c>
      <c r="I192" s="118">
        <f>SUM('5:6'!I192)</f>
        <v>0</v>
      </c>
      <c r="J192" s="38" t="str">
        <f t="array" ref="J192">IF(ISERROR(G192/I192),"",G192/I192)</f>
        <v/>
      </c>
      <c r="K192" s="42">
        <f t="array" ref="K192">IF(ISERROR(G192/L192),"",G192/L192)</f>
        <v>0</v>
      </c>
      <c r="L192" s="107">
        <v>4</v>
      </c>
      <c r="M192" s="43">
        <f t="shared" si="39"/>
        <v>0</v>
      </c>
      <c r="N192" s="118">
        <f>SUM('5:6'!N192)</f>
        <v>0</v>
      </c>
      <c r="O192" s="118">
        <f>SUM('5:6'!O192)</f>
        <v>0</v>
      </c>
      <c r="P192" s="118">
        <f>SUM('5:6'!P192)</f>
        <v>0</v>
      </c>
      <c r="Q192" s="118">
        <f>SUM('5:6'!Q192)</f>
        <v>0</v>
      </c>
      <c r="R192" s="118">
        <f>SUM('5:6'!R192)</f>
        <v>0</v>
      </c>
      <c r="S192" s="118">
        <f>SUM('5:6'!S192)</f>
        <v>0</v>
      </c>
      <c r="T192" s="118">
        <f>SUM('5:6'!T192)</f>
        <v>0</v>
      </c>
      <c r="U192" s="118">
        <f>SUM('5:6'!U192)</f>
        <v>0</v>
      </c>
      <c r="V192" s="269">
        <f t="shared" si="40"/>
        <v>0</v>
      </c>
      <c r="W192" s="40" t="str">
        <f t="shared" si="41"/>
        <v/>
      </c>
      <c r="X192" s="118">
        <f>SUM('5:6'!X192)</f>
        <v>0</v>
      </c>
      <c r="Y192" s="118">
        <f>SUM('5:6'!Y192)</f>
        <v>0</v>
      </c>
      <c r="Z192" s="118">
        <f>SUM('5:6'!Z192)</f>
        <v>0</v>
      </c>
      <c r="AA192" s="118">
        <f>SUM('5:6'!AA192)</f>
        <v>0</v>
      </c>
      <c r="AB192" s="82"/>
      <c r="AC192" s="61"/>
      <c r="AD192" s="106"/>
      <c r="AE192" s="61"/>
      <c r="AF192" s="61"/>
      <c r="AG192" s="61"/>
      <c r="AH192" s="61"/>
      <c r="AI192" s="64"/>
      <c r="AJ192" s="64"/>
      <c r="AK192" s="64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</row>
    <row r="193" spans="1:53" ht="15.75">
      <c r="A193" s="165">
        <v>200341</v>
      </c>
      <c r="B193" s="175" t="s">
        <v>205</v>
      </c>
      <c r="C193" s="258" t="s">
        <v>194</v>
      </c>
      <c r="D193" s="139">
        <v>4.8</v>
      </c>
      <c r="E193" s="18"/>
      <c r="F193" s="14"/>
      <c r="G193" s="118">
        <f>SUM('5:6'!G193)</f>
        <v>0</v>
      </c>
      <c r="H193" s="120">
        <f t="shared" si="38"/>
        <v>0</v>
      </c>
      <c r="I193" s="118">
        <f>SUM('5:6'!I193)</f>
        <v>0</v>
      </c>
      <c r="J193" s="38" t="str">
        <f t="array" ref="J193">IF(ISERROR(G193/I193),"",G193/I193)</f>
        <v/>
      </c>
      <c r="K193" s="42">
        <f t="array" ref="K193">IF(ISERROR(G193/L193),"",G193/L193)</f>
        <v>0</v>
      </c>
      <c r="L193" s="107">
        <v>4</v>
      </c>
      <c r="M193" s="43">
        <f t="shared" si="39"/>
        <v>0</v>
      </c>
      <c r="N193" s="118">
        <f>SUM('5:6'!N193)</f>
        <v>0</v>
      </c>
      <c r="O193" s="118">
        <f>SUM('5:6'!O193)</f>
        <v>0</v>
      </c>
      <c r="P193" s="118">
        <f>SUM('5:6'!P193)</f>
        <v>0</v>
      </c>
      <c r="Q193" s="118">
        <f>SUM('5:6'!Q193)</f>
        <v>0</v>
      </c>
      <c r="R193" s="118">
        <f>SUM('5:6'!R193)</f>
        <v>0</v>
      </c>
      <c r="S193" s="118">
        <f>SUM('5:6'!S193)</f>
        <v>0</v>
      </c>
      <c r="T193" s="118">
        <f>SUM('5:6'!T193)</f>
        <v>0</v>
      </c>
      <c r="U193" s="118">
        <f>SUM('5:6'!U193)</f>
        <v>0</v>
      </c>
      <c r="V193" s="269">
        <f t="shared" si="40"/>
        <v>0</v>
      </c>
      <c r="W193" s="40" t="str">
        <f t="shared" si="41"/>
        <v/>
      </c>
      <c r="X193" s="118">
        <f>SUM('5:6'!X193)</f>
        <v>0</v>
      </c>
      <c r="Y193" s="118">
        <f>SUM('5:6'!Y193)</f>
        <v>0</v>
      </c>
      <c r="Z193" s="118">
        <f>SUM('5:6'!Z193)</f>
        <v>0</v>
      </c>
      <c r="AA193" s="118">
        <f>SUM('5:6'!AA193)</f>
        <v>0</v>
      </c>
      <c r="AB193" s="82"/>
      <c r="AC193" s="61"/>
      <c r="AD193" s="106"/>
      <c r="AE193" s="61"/>
      <c r="AF193" s="61"/>
      <c r="AG193" s="61"/>
      <c r="AH193" s="61"/>
      <c r="AI193" s="64"/>
      <c r="AJ193" s="64"/>
      <c r="AK193" s="64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</row>
    <row r="194" spans="1:53" ht="15.75">
      <c r="A194" s="165">
        <v>200343</v>
      </c>
      <c r="B194" s="175" t="s">
        <v>205</v>
      </c>
      <c r="C194" s="258" t="s">
        <v>186</v>
      </c>
      <c r="D194" s="139">
        <v>4.8</v>
      </c>
      <c r="E194" s="18"/>
      <c r="F194" s="14"/>
      <c r="G194" s="118">
        <f>SUM('5:6'!G194)</f>
        <v>0</v>
      </c>
      <c r="H194" s="120">
        <f t="shared" si="38"/>
        <v>0</v>
      </c>
      <c r="I194" s="118">
        <f>SUM('5:6'!I194)</f>
        <v>0</v>
      </c>
      <c r="J194" s="38"/>
      <c r="K194" s="42">
        <f t="array" ref="K194">IF(ISERROR(G194/L194),"",G194/L194)</f>
        <v>0</v>
      </c>
      <c r="L194" s="107">
        <v>4</v>
      </c>
      <c r="M194" s="43">
        <f>IF(ISERROR(I194-K194),"",I194-K194)</f>
        <v>0</v>
      </c>
      <c r="N194" s="118">
        <f>SUM('5:6'!N194)</f>
        <v>0</v>
      </c>
      <c r="O194" s="118">
        <f>SUM('5:6'!O194)</f>
        <v>0</v>
      </c>
      <c r="P194" s="118">
        <f>SUM('5:6'!P194)</f>
        <v>0</v>
      </c>
      <c r="Q194" s="118">
        <f>SUM('5:6'!Q194)</f>
        <v>0</v>
      </c>
      <c r="R194" s="118">
        <f>SUM('5:6'!R194)</f>
        <v>0</v>
      </c>
      <c r="S194" s="118">
        <f>SUM('5:6'!S194)</f>
        <v>0</v>
      </c>
      <c r="T194" s="118">
        <f>SUM('5:6'!T194)</f>
        <v>0</v>
      </c>
      <c r="U194" s="118">
        <f>SUM('5:6'!U194)</f>
        <v>0</v>
      </c>
      <c r="V194" s="269"/>
      <c r="W194" s="40"/>
      <c r="X194" s="118">
        <f>SUM('5:6'!X194)</f>
        <v>0</v>
      </c>
      <c r="Y194" s="118">
        <f>SUM('5:6'!Y194)</f>
        <v>0</v>
      </c>
      <c r="Z194" s="118">
        <f>SUM('5:6'!Z194)</f>
        <v>0</v>
      </c>
      <c r="AA194" s="118">
        <f>SUM('5:6'!AA194)</f>
        <v>0</v>
      </c>
      <c r="AB194" s="82"/>
      <c r="AC194" s="61"/>
      <c r="AD194" s="126"/>
      <c r="AE194" s="61"/>
      <c r="AF194" s="61"/>
      <c r="AG194" s="61"/>
      <c r="AH194" s="61"/>
      <c r="AI194" s="64"/>
      <c r="AJ194" s="64"/>
      <c r="AK194" s="64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</row>
    <row r="195" spans="1:53" ht="15.75">
      <c r="A195" s="165">
        <v>200344</v>
      </c>
      <c r="B195" s="175" t="s">
        <v>205</v>
      </c>
      <c r="C195" s="258" t="s">
        <v>206</v>
      </c>
      <c r="D195" s="139">
        <v>4.8</v>
      </c>
      <c r="E195" s="18"/>
      <c r="F195" s="14"/>
      <c r="G195" s="118">
        <f>SUM('5:6'!G195)</f>
        <v>0</v>
      </c>
      <c r="H195" s="120">
        <f t="shared" si="38"/>
        <v>0</v>
      </c>
      <c r="I195" s="118">
        <f>SUM('5:6'!I195)</f>
        <v>0</v>
      </c>
      <c r="J195" s="38"/>
      <c r="K195" s="42">
        <f t="array" ref="K195">IF(ISERROR(G195/L195),"",G195/L195)</f>
        <v>0</v>
      </c>
      <c r="L195" s="107">
        <v>4</v>
      </c>
      <c r="M195" s="43">
        <f>IF(ISERROR(I195-K195),"",I195-K195)</f>
        <v>0</v>
      </c>
      <c r="N195" s="118">
        <f>SUM('5:6'!N195)</f>
        <v>0</v>
      </c>
      <c r="O195" s="118">
        <f>SUM('5:6'!O195)</f>
        <v>0</v>
      </c>
      <c r="P195" s="118">
        <f>SUM('5:6'!P195)</f>
        <v>0</v>
      </c>
      <c r="Q195" s="118">
        <f>SUM('5:6'!Q195)</f>
        <v>0</v>
      </c>
      <c r="R195" s="118">
        <f>SUM('5:6'!R195)</f>
        <v>0</v>
      </c>
      <c r="S195" s="118">
        <f>SUM('5:6'!S195)</f>
        <v>0</v>
      </c>
      <c r="T195" s="118">
        <f>SUM('5:6'!T195)</f>
        <v>0</v>
      </c>
      <c r="U195" s="118">
        <f>SUM('5:6'!U195)</f>
        <v>0</v>
      </c>
      <c r="V195" s="269"/>
      <c r="W195" s="40"/>
      <c r="X195" s="118">
        <f>SUM('5:6'!X195)</f>
        <v>0</v>
      </c>
      <c r="Y195" s="118">
        <f>SUM('5:6'!Y195)</f>
        <v>0</v>
      </c>
      <c r="Z195" s="118">
        <f>SUM('5:6'!Z195)</f>
        <v>0</v>
      </c>
      <c r="AA195" s="118">
        <f>SUM('5:6'!AA195)</f>
        <v>0</v>
      </c>
      <c r="AB195" s="82"/>
      <c r="AC195" s="61"/>
      <c r="AD195" s="126"/>
      <c r="AE195" s="61"/>
      <c r="AF195" s="61"/>
      <c r="AG195" s="61"/>
      <c r="AH195" s="61"/>
      <c r="AI195" s="64"/>
      <c r="AJ195" s="64"/>
      <c r="AK195" s="64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</row>
    <row r="196" spans="1:53" ht="15.75">
      <c r="A196" s="157">
        <v>200105</v>
      </c>
      <c r="B196" s="175" t="s">
        <v>207</v>
      </c>
      <c r="C196" s="157" t="s">
        <v>197</v>
      </c>
      <c r="D196" s="139">
        <v>4.99</v>
      </c>
      <c r="E196" s="18"/>
      <c r="F196" s="14"/>
      <c r="G196" s="118">
        <f>SUM('5:6'!G196)</f>
        <v>0</v>
      </c>
      <c r="H196" s="120">
        <f t="shared" si="38"/>
        <v>0</v>
      </c>
      <c r="I196" s="118">
        <f>SUM('5:6'!I196)</f>
        <v>0</v>
      </c>
      <c r="J196" s="38"/>
      <c r="K196" s="42">
        <f t="array" ref="K196">IF(ISERROR(G196/L196),"",G196/L196)</f>
        <v>0</v>
      </c>
      <c r="L196" s="107">
        <v>23.5</v>
      </c>
      <c r="M196" s="43">
        <f>IF(ISERROR(I196-K196),"",I196-K196)</f>
        <v>0</v>
      </c>
      <c r="N196" s="118">
        <f>SUM('5:6'!N196)</f>
        <v>0</v>
      </c>
      <c r="O196" s="118">
        <f>SUM('5:6'!O196)</f>
        <v>0</v>
      </c>
      <c r="P196" s="118">
        <f>SUM('5:6'!P196)</f>
        <v>0</v>
      </c>
      <c r="Q196" s="118">
        <f>SUM('5:6'!Q196)</f>
        <v>0</v>
      </c>
      <c r="R196" s="118">
        <f>SUM('5:6'!R196)</f>
        <v>0</v>
      </c>
      <c r="S196" s="118">
        <f>SUM('5:6'!S196)</f>
        <v>0</v>
      </c>
      <c r="T196" s="118">
        <f>SUM('5:6'!T196)</f>
        <v>0</v>
      </c>
      <c r="U196" s="118">
        <f>SUM('5:6'!U196)</f>
        <v>0</v>
      </c>
      <c r="V196" s="269"/>
      <c r="W196" s="40"/>
      <c r="X196" s="118">
        <f>SUM('5:6'!X196)</f>
        <v>0</v>
      </c>
      <c r="Y196" s="118">
        <f>SUM('5:6'!Y196)</f>
        <v>0</v>
      </c>
      <c r="Z196" s="118">
        <f>SUM('5:6'!Z196)</f>
        <v>0</v>
      </c>
      <c r="AA196" s="118">
        <f>SUM('5:6'!AA196)</f>
        <v>0</v>
      </c>
      <c r="AB196" s="82"/>
      <c r="AC196" s="61"/>
      <c r="AD196" s="126"/>
      <c r="AE196" s="61"/>
      <c r="AF196" s="61"/>
      <c r="AG196" s="61"/>
      <c r="AH196" s="61"/>
      <c r="AI196" s="64"/>
      <c r="AJ196" s="64"/>
      <c r="AK196" s="64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</row>
    <row r="197" spans="1:53" ht="15.75">
      <c r="A197" s="157">
        <v>200106</v>
      </c>
      <c r="B197" s="175" t="s">
        <v>207</v>
      </c>
      <c r="C197" s="157" t="s">
        <v>196</v>
      </c>
      <c r="D197" s="139">
        <v>4.99</v>
      </c>
      <c r="E197" s="18"/>
      <c r="F197" s="14"/>
      <c r="G197" s="118">
        <f>SUM('5:6'!G197)</f>
        <v>0</v>
      </c>
      <c r="H197" s="120">
        <f t="shared" si="38"/>
        <v>0</v>
      </c>
      <c r="I197" s="118">
        <f>SUM('5:6'!I197)</f>
        <v>0</v>
      </c>
      <c r="J197" s="38"/>
      <c r="K197" s="42">
        <f t="array" ref="K197">IF(ISERROR(G197/L197),"",G197/L197)</f>
        <v>0</v>
      </c>
      <c r="L197" s="107">
        <v>23.5</v>
      </c>
      <c r="M197" s="43">
        <f>IF(ISERROR(I197-K197),"",I197-K197)</f>
        <v>0</v>
      </c>
      <c r="N197" s="118">
        <f>SUM('5:6'!N197)</f>
        <v>0</v>
      </c>
      <c r="O197" s="118">
        <f>SUM('5:6'!O197)</f>
        <v>0</v>
      </c>
      <c r="P197" s="118">
        <f>SUM('5:6'!P197)</f>
        <v>0</v>
      </c>
      <c r="Q197" s="118">
        <f>SUM('5:6'!Q197)</f>
        <v>0</v>
      </c>
      <c r="R197" s="118">
        <f>SUM('5:6'!R197)</f>
        <v>0</v>
      </c>
      <c r="S197" s="118">
        <f>SUM('5:6'!S197)</f>
        <v>0</v>
      </c>
      <c r="T197" s="118">
        <f>SUM('5:6'!T197)</f>
        <v>0</v>
      </c>
      <c r="U197" s="118">
        <f>SUM('5:6'!U197)</f>
        <v>0</v>
      </c>
      <c r="V197" s="269"/>
      <c r="W197" s="40"/>
      <c r="X197" s="118">
        <f>SUM('5:6'!X197)</f>
        <v>0</v>
      </c>
      <c r="Y197" s="118">
        <f>SUM('5:6'!Y197)</f>
        <v>0</v>
      </c>
      <c r="Z197" s="118">
        <f>SUM('5:6'!Z197)</f>
        <v>0</v>
      </c>
      <c r="AA197" s="118">
        <f>SUM('5:6'!AA197)</f>
        <v>0</v>
      </c>
      <c r="AB197" s="82"/>
      <c r="AC197" s="61"/>
      <c r="AD197" s="126"/>
      <c r="AE197" s="61"/>
      <c r="AF197" s="61"/>
      <c r="AG197" s="61"/>
      <c r="AH197" s="61"/>
      <c r="AI197" s="64"/>
      <c r="AJ197" s="64"/>
      <c r="AK197" s="64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</row>
    <row r="198" spans="1:53" ht="15.75">
      <c r="A198" s="582" t="s">
        <v>70</v>
      </c>
      <c r="B198" s="583"/>
      <c r="C198" s="38" t="s">
        <v>71</v>
      </c>
      <c r="D198" s="37"/>
      <c r="E198" s="37"/>
      <c r="F198" s="37"/>
      <c r="G198" s="119">
        <f>SUM(G177:G197)</f>
        <v>1061</v>
      </c>
      <c r="H198" s="37">
        <f>SUM(H177:H197)</f>
        <v>5382.09</v>
      </c>
      <c r="I198" s="37">
        <f>SUM(I177:I197)</f>
        <v>78.5</v>
      </c>
      <c r="J198" s="38">
        <f t="array" ref="J198">IF(ISERROR(G198/I198),"",G198/I198)</f>
        <v>13.51592356687898</v>
      </c>
      <c r="K198" s="37">
        <f>SUM(K177:K197)</f>
        <v>49.715574101494141</v>
      </c>
      <c r="L198" s="123"/>
      <c r="M198" s="114">
        <f t="shared" ref="M198:AA198" si="42">SUM(M177:M197)</f>
        <v>28.784425898505855</v>
      </c>
      <c r="N198" s="37">
        <f t="shared" si="42"/>
        <v>0</v>
      </c>
      <c r="O198" s="41">
        <f t="shared" si="42"/>
        <v>0</v>
      </c>
      <c r="P198" s="41">
        <f t="shared" si="42"/>
        <v>0</v>
      </c>
      <c r="Q198" s="41">
        <f t="shared" si="42"/>
        <v>0</v>
      </c>
      <c r="R198" s="41">
        <f t="shared" si="42"/>
        <v>0</v>
      </c>
      <c r="S198" s="41">
        <f t="shared" si="42"/>
        <v>0</v>
      </c>
      <c r="T198" s="41">
        <f t="shared" si="42"/>
        <v>0</v>
      </c>
      <c r="U198" s="41">
        <f t="shared" si="42"/>
        <v>0</v>
      </c>
      <c r="V198" s="269">
        <f t="shared" si="42"/>
        <v>0</v>
      </c>
      <c r="W198" s="40">
        <f t="shared" si="42"/>
        <v>0</v>
      </c>
      <c r="X198" s="117">
        <f t="shared" si="42"/>
        <v>0</v>
      </c>
      <c r="Y198" s="117">
        <f t="shared" si="42"/>
        <v>0</v>
      </c>
      <c r="Z198" s="117">
        <f t="shared" si="42"/>
        <v>0</v>
      </c>
      <c r="AA198" s="117">
        <f t="shared" si="42"/>
        <v>0</v>
      </c>
      <c r="AB198" s="78"/>
      <c r="AC198" s="78"/>
      <c r="AD198" s="65"/>
      <c r="AE198" s="78"/>
      <c r="AF198" s="78"/>
      <c r="AG198" s="78"/>
      <c r="AH198" s="78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</row>
    <row r="199" spans="1:53" ht="15.75">
      <c r="A199" s="23">
        <v>200011</v>
      </c>
      <c r="B199" s="68" t="s">
        <v>76</v>
      </c>
      <c r="C199" s="17" t="s">
        <v>73</v>
      </c>
      <c r="D199" s="18">
        <v>5.03</v>
      </c>
      <c r="E199" s="18"/>
      <c r="F199" s="6"/>
      <c r="G199" s="118">
        <f>SUM('5:6'!G199)</f>
        <v>0</v>
      </c>
      <c r="H199" s="282">
        <f t="shared" ref="H199:H255" si="43">D199*G199</f>
        <v>0</v>
      </c>
      <c r="I199" s="118">
        <f>SUM('5:6'!I199)</f>
        <v>0</v>
      </c>
      <c r="J199" s="38" t="str">
        <f t="array" ref="J199">IF(ISERROR(G199/I199),"",G199/I199)</f>
        <v/>
      </c>
      <c r="K199" s="42">
        <f t="array" ref="K199">IF(ISERROR(G199/L199),"",G199/L199)</f>
        <v>0</v>
      </c>
      <c r="L199" s="107">
        <v>52</v>
      </c>
      <c r="M199" s="43">
        <f t="shared" ref="M199:M249" si="44">IF(ISERROR(I199-K199),"",I199-K199)</f>
        <v>0</v>
      </c>
      <c r="N199" s="118">
        <f>SUM('5:6'!N199)</f>
        <v>0</v>
      </c>
      <c r="O199" s="118">
        <f>SUM('5:6'!O199)</f>
        <v>0</v>
      </c>
      <c r="P199" s="118">
        <f>SUM('5:6'!P199)</f>
        <v>0</v>
      </c>
      <c r="Q199" s="118">
        <f>SUM('5:6'!Q199)</f>
        <v>0</v>
      </c>
      <c r="R199" s="118">
        <f>SUM('5:6'!R199)</f>
        <v>0</v>
      </c>
      <c r="S199" s="118">
        <f>SUM('5:6'!S199)</f>
        <v>0</v>
      </c>
      <c r="T199" s="118">
        <f>SUM('5:6'!T199)</f>
        <v>0</v>
      </c>
      <c r="U199" s="118">
        <f>SUM('5:6'!U199)</f>
        <v>0</v>
      </c>
      <c r="V199" s="269">
        <f t="shared" ref="V199:V245" si="45">SUM(X199:AA199)</f>
        <v>0</v>
      </c>
      <c r="W199" s="40" t="str">
        <f t="shared" ref="W199:W288" si="46">IF(ISERROR(V199/G199),"",V199/G199)</f>
        <v/>
      </c>
      <c r="X199" s="118">
        <f>SUM('5:6'!X199)</f>
        <v>0</v>
      </c>
      <c r="Y199" s="118">
        <f>SUM('5:6'!Y199)</f>
        <v>0</v>
      </c>
      <c r="Z199" s="118">
        <f>SUM('5:6'!Z199)</f>
        <v>0</v>
      </c>
      <c r="AA199" s="118">
        <f>SUM('5:6'!AA199)</f>
        <v>0</v>
      </c>
      <c r="AB199" s="32"/>
      <c r="AC199" s="61"/>
      <c r="AD199" s="106"/>
      <c r="AE199" s="61"/>
      <c r="AF199" s="61"/>
      <c r="AG199" s="61"/>
      <c r="AH199" s="61"/>
      <c r="AI199" s="64"/>
      <c r="AJ199" s="64"/>
      <c r="AK199" s="64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</row>
    <row r="200" spans="1:53" ht="15.75">
      <c r="A200" s="23">
        <v>201402</v>
      </c>
      <c r="B200" s="236" t="s">
        <v>455</v>
      </c>
      <c r="C200" s="232" t="s">
        <v>457</v>
      </c>
      <c r="D200" s="18">
        <v>5.03</v>
      </c>
      <c r="E200" s="18"/>
      <c r="F200" s="6"/>
      <c r="G200" s="118">
        <f>SUM('5:6'!G200)</f>
        <v>0</v>
      </c>
      <c r="H200" s="313">
        <f t="shared" si="43"/>
        <v>0</v>
      </c>
      <c r="I200" s="118">
        <f>SUM('5:6'!I200)</f>
        <v>0</v>
      </c>
      <c r="J200" s="38"/>
      <c r="K200" s="42"/>
      <c r="L200" s="107">
        <v>52</v>
      </c>
      <c r="M200" s="43"/>
      <c r="N200" s="118"/>
      <c r="O200" s="118"/>
      <c r="P200" s="118"/>
      <c r="Q200" s="118"/>
      <c r="R200" s="118"/>
      <c r="S200" s="118"/>
      <c r="T200" s="118"/>
      <c r="U200" s="118"/>
      <c r="V200" s="269"/>
      <c r="W200" s="40"/>
      <c r="X200" s="118"/>
      <c r="Y200" s="118"/>
      <c r="Z200" s="118"/>
      <c r="AA200" s="118"/>
      <c r="AB200" s="32"/>
      <c r="AC200" s="61"/>
      <c r="AD200" s="314"/>
      <c r="AE200" s="61"/>
      <c r="AF200" s="61"/>
      <c r="AG200" s="61"/>
      <c r="AH200" s="61"/>
      <c r="AI200" s="64"/>
      <c r="AJ200" s="64"/>
      <c r="AK200" s="64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</row>
    <row r="201" spans="1:53" ht="17.25" customHeight="1">
      <c r="A201" s="23">
        <v>200012</v>
      </c>
      <c r="B201" s="68" t="s">
        <v>76</v>
      </c>
      <c r="C201" s="17" t="s">
        <v>60</v>
      </c>
      <c r="D201" s="18">
        <v>5.03</v>
      </c>
      <c r="E201" s="18"/>
      <c r="F201" s="6"/>
      <c r="G201" s="118">
        <f>SUM('5:6'!G201)</f>
        <v>0</v>
      </c>
      <c r="H201" s="282">
        <f t="shared" si="43"/>
        <v>0</v>
      </c>
      <c r="I201" s="118">
        <f>SUM('5:6'!I201)</f>
        <v>0</v>
      </c>
      <c r="J201" s="38" t="str">
        <f t="array" ref="J201">IF(ISERROR(G201/I201),"",G201/I201)</f>
        <v/>
      </c>
      <c r="K201" s="42">
        <f t="array" ref="K201">IF(ISERROR(G201/L201),"",G201/L201)</f>
        <v>0</v>
      </c>
      <c r="L201" s="107">
        <v>52</v>
      </c>
      <c r="M201" s="43">
        <f t="shared" si="44"/>
        <v>0</v>
      </c>
      <c r="N201" s="118">
        <f>SUM('5:6'!N201)</f>
        <v>0</v>
      </c>
      <c r="O201" s="118">
        <f>SUM('5:6'!O201)</f>
        <v>0</v>
      </c>
      <c r="P201" s="118">
        <f>SUM('5:6'!P201)</f>
        <v>0</v>
      </c>
      <c r="Q201" s="118">
        <f>SUM('5:6'!Q201)</f>
        <v>0</v>
      </c>
      <c r="R201" s="118">
        <f>SUM('5:6'!R201)</f>
        <v>0</v>
      </c>
      <c r="S201" s="118">
        <f>SUM('5:6'!S201)</f>
        <v>0</v>
      </c>
      <c r="T201" s="118">
        <f>SUM('5:6'!T201)</f>
        <v>0</v>
      </c>
      <c r="U201" s="118">
        <f>SUM('5:6'!U201)</f>
        <v>0</v>
      </c>
      <c r="V201" s="269">
        <f t="shared" si="45"/>
        <v>0</v>
      </c>
      <c r="W201" s="40" t="str">
        <f t="shared" si="46"/>
        <v/>
      </c>
      <c r="X201" s="118">
        <f>SUM('5:6'!X201)</f>
        <v>0</v>
      </c>
      <c r="Y201" s="118">
        <f>SUM('5:6'!Y201)</f>
        <v>0</v>
      </c>
      <c r="Z201" s="118">
        <f>SUM('5:6'!Z201)</f>
        <v>0</v>
      </c>
      <c r="AA201" s="118">
        <f>SUM('5:6'!AA201)</f>
        <v>0</v>
      </c>
      <c r="AB201" s="32"/>
      <c r="AC201" s="61"/>
      <c r="AD201" s="106"/>
      <c r="AE201" s="61"/>
      <c r="AF201" s="61"/>
      <c r="AG201" s="61"/>
      <c r="AH201" s="61"/>
      <c r="AI201" s="64"/>
      <c r="AJ201" s="64"/>
      <c r="AK201" s="64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</row>
    <row r="202" spans="1:53" ht="15.75">
      <c r="A202" s="23">
        <v>200013</v>
      </c>
      <c r="B202" s="68" t="s">
        <v>76</v>
      </c>
      <c r="C202" s="17" t="s">
        <v>72</v>
      </c>
      <c r="D202" s="18">
        <v>5.03</v>
      </c>
      <c r="E202" s="18"/>
      <c r="F202" s="6"/>
      <c r="G202" s="118">
        <f>SUM('5:6'!G202)</f>
        <v>0</v>
      </c>
      <c r="H202" s="282">
        <f t="shared" si="43"/>
        <v>0</v>
      </c>
      <c r="I202" s="118">
        <f>SUM('5:6'!I202)</f>
        <v>0</v>
      </c>
      <c r="J202" s="38" t="str">
        <f t="array" ref="J202">IF(ISERROR(G202/I202),"",G202/I202)</f>
        <v/>
      </c>
      <c r="K202" s="42">
        <f t="array" ref="K202">IF(ISERROR(G202/L202),"",G202/L202)</f>
        <v>0</v>
      </c>
      <c r="L202" s="107">
        <v>52</v>
      </c>
      <c r="M202" s="43">
        <f>IF(ISERROR(I202-K202),"",I202-K202)</f>
        <v>0</v>
      </c>
      <c r="N202" s="118">
        <f>SUM('5:6'!N202)</f>
        <v>0</v>
      </c>
      <c r="O202" s="118">
        <f>SUM('5:6'!O202)</f>
        <v>0</v>
      </c>
      <c r="P202" s="118">
        <f>SUM('5:6'!P202)</f>
        <v>0</v>
      </c>
      <c r="Q202" s="118">
        <f>SUM('5:6'!Q202)</f>
        <v>0</v>
      </c>
      <c r="R202" s="118">
        <f>SUM('5:6'!R202)</f>
        <v>0</v>
      </c>
      <c r="S202" s="118">
        <f>SUM('5:6'!S202)</f>
        <v>0</v>
      </c>
      <c r="T202" s="118">
        <f>SUM('5:6'!T202)</f>
        <v>0</v>
      </c>
      <c r="U202" s="118">
        <f>SUM('5:6'!U202)</f>
        <v>0</v>
      </c>
      <c r="V202" s="269">
        <f t="shared" si="45"/>
        <v>0</v>
      </c>
      <c r="W202" s="40" t="str">
        <f t="shared" si="46"/>
        <v/>
      </c>
      <c r="X202" s="118">
        <f>SUM('5:6'!X202)</f>
        <v>0</v>
      </c>
      <c r="Y202" s="118">
        <f>SUM('5:6'!Y202)</f>
        <v>0</v>
      </c>
      <c r="Z202" s="118">
        <f>SUM('5:6'!Z202)</f>
        <v>0</v>
      </c>
      <c r="AA202" s="118">
        <f>SUM('5:6'!AA202)</f>
        <v>0</v>
      </c>
      <c r="AB202" s="32"/>
      <c r="AC202" s="61"/>
      <c r="AD202" s="106"/>
      <c r="AE202" s="61"/>
      <c r="AF202" s="61"/>
      <c r="AG202" s="61"/>
      <c r="AH202" s="61"/>
      <c r="AI202" s="64"/>
      <c r="AJ202" s="64"/>
      <c r="AK202" s="64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</row>
    <row r="203" spans="1:53" ht="15.75">
      <c r="A203" s="23">
        <v>200016</v>
      </c>
      <c r="B203" s="68" t="s">
        <v>76</v>
      </c>
      <c r="C203" s="17" t="s">
        <v>77</v>
      </c>
      <c r="D203" s="18">
        <v>5.03</v>
      </c>
      <c r="E203" s="18"/>
      <c r="F203" s="6"/>
      <c r="G203" s="118">
        <f>SUM('5:6'!G203)</f>
        <v>0</v>
      </c>
      <c r="H203" s="282">
        <f t="shared" si="43"/>
        <v>0</v>
      </c>
      <c r="I203" s="118">
        <f>SUM('5:6'!I203)</f>
        <v>0</v>
      </c>
      <c r="J203" s="38" t="str">
        <f t="array" ref="J203">IF(ISERROR(G203/I203),"",G203/I203)</f>
        <v/>
      </c>
      <c r="K203" s="42">
        <f t="array" ref="K203">IF(ISERROR(G203/L203),"",G203/L203)</f>
        <v>0</v>
      </c>
      <c r="L203" s="107">
        <v>52</v>
      </c>
      <c r="M203" s="43">
        <f t="shared" si="44"/>
        <v>0</v>
      </c>
      <c r="N203" s="118">
        <f>SUM('5:6'!N203)</f>
        <v>0</v>
      </c>
      <c r="O203" s="118">
        <f>SUM('5:6'!O203)</f>
        <v>0</v>
      </c>
      <c r="P203" s="118">
        <f>SUM('5:6'!P203)</f>
        <v>0</v>
      </c>
      <c r="Q203" s="118">
        <f>SUM('5:6'!Q203)</f>
        <v>0</v>
      </c>
      <c r="R203" s="118">
        <f>SUM('5:6'!R203)</f>
        <v>0</v>
      </c>
      <c r="S203" s="118">
        <f>SUM('5:6'!S203)</f>
        <v>0</v>
      </c>
      <c r="T203" s="118">
        <f>SUM('5:6'!T203)</f>
        <v>0</v>
      </c>
      <c r="U203" s="118">
        <f>SUM('5:6'!U203)</f>
        <v>0</v>
      </c>
      <c r="V203" s="269">
        <f t="shared" si="45"/>
        <v>0</v>
      </c>
      <c r="W203" s="40" t="str">
        <f t="shared" si="46"/>
        <v/>
      </c>
      <c r="X203" s="118">
        <f>SUM('5:6'!X203)</f>
        <v>0</v>
      </c>
      <c r="Y203" s="118">
        <f>SUM('5:6'!Y203)</f>
        <v>0</v>
      </c>
      <c r="Z203" s="118">
        <f>SUM('5:6'!Z203)</f>
        <v>0</v>
      </c>
      <c r="AA203" s="118">
        <f>SUM('5:6'!AA203)</f>
        <v>0</v>
      </c>
      <c r="AB203" s="32"/>
      <c r="AC203" s="61"/>
      <c r="AD203" s="106"/>
      <c r="AE203" s="61"/>
      <c r="AF203" s="61"/>
      <c r="AG203" s="61"/>
      <c r="AH203" s="61"/>
      <c r="AI203" s="64"/>
      <c r="AJ203" s="64"/>
      <c r="AK203" s="64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</row>
    <row r="204" spans="1:53" ht="15.75">
      <c r="A204" s="23">
        <v>201148</v>
      </c>
      <c r="B204" s="278" t="s">
        <v>440</v>
      </c>
      <c r="C204" s="232" t="s">
        <v>441</v>
      </c>
      <c r="D204" s="18"/>
      <c r="E204" s="18"/>
      <c r="F204" s="6"/>
      <c r="G204" s="118">
        <f>SUM('5:6'!G204)</f>
        <v>0</v>
      </c>
      <c r="H204" s="282">
        <f t="shared" si="43"/>
        <v>0</v>
      </c>
      <c r="I204" s="118">
        <f>SUM('5:6'!I204)</f>
        <v>0</v>
      </c>
      <c r="J204" s="38"/>
      <c r="K204" s="42"/>
      <c r="L204" s="107">
        <v>52</v>
      </c>
      <c r="M204" s="43"/>
      <c r="N204" s="118"/>
      <c r="O204" s="118"/>
      <c r="P204" s="118"/>
      <c r="Q204" s="118"/>
      <c r="R204" s="118"/>
      <c r="S204" s="118"/>
      <c r="T204" s="118"/>
      <c r="U204" s="118"/>
      <c r="V204" s="269"/>
      <c r="W204" s="40"/>
      <c r="X204" s="118"/>
      <c r="Y204" s="118"/>
      <c r="Z204" s="118"/>
      <c r="AA204" s="118"/>
      <c r="AB204" s="32"/>
      <c r="AC204" s="61"/>
      <c r="AD204" s="280"/>
      <c r="AE204" s="61"/>
      <c r="AF204" s="61"/>
      <c r="AG204" s="61"/>
      <c r="AH204" s="61"/>
      <c r="AI204" s="64"/>
      <c r="AJ204" s="64"/>
      <c r="AK204" s="64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</row>
    <row r="205" spans="1:53" ht="15.75">
      <c r="A205" s="23">
        <v>201149</v>
      </c>
      <c r="B205" s="278" t="s">
        <v>440</v>
      </c>
      <c r="C205" s="232" t="s">
        <v>442</v>
      </c>
      <c r="D205" s="18"/>
      <c r="E205" s="18"/>
      <c r="F205" s="6"/>
      <c r="G205" s="118">
        <f>SUM('5:6'!G205)</f>
        <v>0</v>
      </c>
      <c r="H205" s="282">
        <f t="shared" si="43"/>
        <v>0</v>
      </c>
      <c r="I205" s="118">
        <f>SUM('5:6'!I205)</f>
        <v>0</v>
      </c>
      <c r="J205" s="38"/>
      <c r="K205" s="42"/>
      <c r="L205" s="107">
        <v>52</v>
      </c>
      <c r="M205" s="43"/>
      <c r="N205" s="118"/>
      <c r="O205" s="118"/>
      <c r="P205" s="118"/>
      <c r="Q205" s="118"/>
      <c r="R205" s="118"/>
      <c r="S205" s="118"/>
      <c r="T205" s="118"/>
      <c r="U205" s="118"/>
      <c r="V205" s="269"/>
      <c r="W205" s="40"/>
      <c r="X205" s="118"/>
      <c r="Y205" s="118"/>
      <c r="Z205" s="118"/>
      <c r="AA205" s="118"/>
      <c r="AB205" s="32"/>
      <c r="AC205" s="61"/>
      <c r="AD205" s="280"/>
      <c r="AE205" s="61"/>
      <c r="AF205" s="61"/>
      <c r="AG205" s="61"/>
      <c r="AH205" s="61"/>
      <c r="AI205" s="64"/>
      <c r="AJ205" s="64"/>
      <c r="AK205" s="64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</row>
    <row r="206" spans="1:53" ht="15.75">
      <c r="A206" s="23">
        <v>201150</v>
      </c>
      <c r="B206" s="278" t="s">
        <v>440</v>
      </c>
      <c r="C206" s="232" t="s">
        <v>443</v>
      </c>
      <c r="D206" s="18"/>
      <c r="E206" s="18"/>
      <c r="F206" s="6"/>
      <c r="G206" s="118">
        <f>SUM('5:6'!G206)</f>
        <v>0</v>
      </c>
      <c r="H206" s="282">
        <f t="shared" si="43"/>
        <v>0</v>
      </c>
      <c r="I206" s="118">
        <f>SUM('5:6'!I206)</f>
        <v>0</v>
      </c>
      <c r="J206" s="38"/>
      <c r="K206" s="42"/>
      <c r="L206" s="107">
        <v>52</v>
      </c>
      <c r="M206" s="43"/>
      <c r="N206" s="118"/>
      <c r="O206" s="118"/>
      <c r="P206" s="118"/>
      <c r="Q206" s="118"/>
      <c r="R206" s="118"/>
      <c r="S206" s="118"/>
      <c r="T206" s="118"/>
      <c r="U206" s="118"/>
      <c r="V206" s="269"/>
      <c r="W206" s="40"/>
      <c r="X206" s="118"/>
      <c r="Y206" s="118"/>
      <c r="Z206" s="118"/>
      <c r="AA206" s="118"/>
      <c r="AB206" s="32"/>
      <c r="AC206" s="61"/>
      <c r="AD206" s="280"/>
      <c r="AE206" s="61"/>
      <c r="AF206" s="61"/>
      <c r="AG206" s="61"/>
      <c r="AH206" s="61"/>
      <c r="AI206" s="64"/>
      <c r="AJ206" s="64"/>
      <c r="AK206" s="64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</row>
    <row r="207" spans="1:53" ht="15.75">
      <c r="A207" s="23">
        <v>200668</v>
      </c>
      <c r="B207" s="68" t="s">
        <v>78</v>
      </c>
      <c r="C207" s="17" t="s">
        <v>53</v>
      </c>
      <c r="D207" s="18">
        <v>5.08</v>
      </c>
      <c r="E207" s="18"/>
      <c r="F207" s="6"/>
      <c r="G207" s="118">
        <f>SUM('5:6'!G207)</f>
        <v>0</v>
      </c>
      <c r="H207" s="282">
        <f t="shared" si="43"/>
        <v>0</v>
      </c>
      <c r="I207" s="118">
        <f>SUM('5:6'!I207)</f>
        <v>0</v>
      </c>
      <c r="J207" s="38" t="str">
        <f t="array" ref="J207">IF(ISERROR(G207/I207),"",G207/I207)</f>
        <v/>
      </c>
      <c r="K207" s="42">
        <f t="array" ref="K207">IF(ISERROR(G207/L207),"",G207/L207)</f>
        <v>0</v>
      </c>
      <c r="L207" s="107">
        <v>21</v>
      </c>
      <c r="M207" s="43">
        <f t="shared" si="44"/>
        <v>0</v>
      </c>
      <c r="N207" s="118">
        <f>SUM('5:6'!N207)</f>
        <v>0</v>
      </c>
      <c r="O207" s="118">
        <f>SUM('5:6'!O207)</f>
        <v>0</v>
      </c>
      <c r="P207" s="118">
        <f>SUM('5:6'!P207)</f>
        <v>0</v>
      </c>
      <c r="Q207" s="118">
        <f>SUM('5:6'!Q207)</f>
        <v>0</v>
      </c>
      <c r="R207" s="118">
        <f>SUM('5:6'!R207)</f>
        <v>0</v>
      </c>
      <c r="S207" s="118">
        <f>SUM('5:6'!S207)</f>
        <v>0</v>
      </c>
      <c r="T207" s="118">
        <f>SUM('5:6'!T207)</f>
        <v>0</v>
      </c>
      <c r="U207" s="118">
        <f>SUM('5:6'!U207)</f>
        <v>0</v>
      </c>
      <c r="V207" s="269">
        <f t="shared" si="45"/>
        <v>0</v>
      </c>
      <c r="W207" s="40" t="str">
        <f t="shared" si="46"/>
        <v/>
      </c>
      <c r="X207" s="118">
        <f>SUM('5:6'!X207)</f>
        <v>0</v>
      </c>
      <c r="Y207" s="118">
        <f>SUM('5:6'!Y207)</f>
        <v>0</v>
      </c>
      <c r="Z207" s="118">
        <f>SUM('5:6'!Z207)</f>
        <v>0</v>
      </c>
      <c r="AA207" s="118">
        <f>SUM('5:6'!AA207)</f>
        <v>0</v>
      </c>
      <c r="AB207" s="32"/>
      <c r="AC207" s="61"/>
      <c r="AD207" s="106"/>
      <c r="AE207" s="61"/>
      <c r="AF207" s="61"/>
      <c r="AG207" s="61"/>
      <c r="AH207" s="61"/>
      <c r="AI207" s="64"/>
      <c r="AJ207" s="64"/>
      <c r="AK207" s="64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</row>
    <row r="208" spans="1:53" ht="15.75">
      <c r="A208" s="23">
        <v>200667</v>
      </c>
      <c r="B208" s="68" t="s">
        <v>78</v>
      </c>
      <c r="C208" s="17" t="s">
        <v>74</v>
      </c>
      <c r="D208" s="18">
        <v>5.08</v>
      </c>
      <c r="E208" s="18"/>
      <c r="F208" s="6"/>
      <c r="G208" s="118">
        <f>SUM('5:6'!G208)</f>
        <v>117</v>
      </c>
      <c r="H208" s="282">
        <f t="shared" si="43"/>
        <v>594.36</v>
      </c>
      <c r="I208" s="118">
        <f>SUM('5:6'!I208)</f>
        <v>7</v>
      </c>
      <c r="J208" s="38">
        <f t="array" ref="J208">IF(ISERROR(G208/I208),"",G208/I208)</f>
        <v>16.714285714285715</v>
      </c>
      <c r="K208" s="42">
        <f t="array" ref="K208">IF(ISERROR(G208/L208),"",G208/L208)</f>
        <v>5.5714285714285712</v>
      </c>
      <c r="L208" s="107">
        <v>21</v>
      </c>
      <c r="M208" s="43">
        <f t="shared" si="44"/>
        <v>1.4285714285714288</v>
      </c>
      <c r="N208" s="118">
        <f>SUM('5:6'!N208)</f>
        <v>0</v>
      </c>
      <c r="O208" s="118">
        <f>SUM('5:6'!O208)</f>
        <v>0</v>
      </c>
      <c r="P208" s="118">
        <f>SUM('5:6'!P208)</f>
        <v>0</v>
      </c>
      <c r="Q208" s="118">
        <f>SUM('5:6'!Q208)</f>
        <v>0</v>
      </c>
      <c r="R208" s="118">
        <f>SUM('5:6'!R208)</f>
        <v>0</v>
      </c>
      <c r="S208" s="118">
        <f>SUM('5:6'!S208)</f>
        <v>0</v>
      </c>
      <c r="T208" s="118">
        <f>SUM('5:6'!T208)</f>
        <v>0</v>
      </c>
      <c r="U208" s="118">
        <f>SUM('5:6'!U208)</f>
        <v>0</v>
      </c>
      <c r="V208" s="269">
        <f t="shared" si="45"/>
        <v>0</v>
      </c>
      <c r="W208" s="40">
        <f t="shared" si="46"/>
        <v>0</v>
      </c>
      <c r="X208" s="118">
        <f>SUM('5:6'!X208)</f>
        <v>0</v>
      </c>
      <c r="Y208" s="118">
        <f>SUM('5:6'!Y208)</f>
        <v>0</v>
      </c>
      <c r="Z208" s="118">
        <f>SUM('5:6'!Z208)</f>
        <v>0</v>
      </c>
      <c r="AA208" s="118">
        <f>SUM('5:6'!AA208)</f>
        <v>0</v>
      </c>
      <c r="AB208" s="32"/>
      <c r="AC208" s="61"/>
      <c r="AD208" s="106"/>
      <c r="AE208" s="61"/>
      <c r="AF208" s="61"/>
      <c r="AG208" s="61"/>
      <c r="AH208" s="61"/>
      <c r="AI208" s="64"/>
      <c r="AJ208" s="64"/>
      <c r="AK208" s="64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</row>
    <row r="209" spans="1:53" ht="15.75">
      <c r="A209" s="23">
        <v>200666</v>
      </c>
      <c r="B209" s="68" t="s">
        <v>78</v>
      </c>
      <c r="C209" s="17" t="s">
        <v>75</v>
      </c>
      <c r="D209" s="18">
        <v>5.08</v>
      </c>
      <c r="E209" s="18"/>
      <c r="F209" s="6"/>
      <c r="G209" s="118">
        <f>SUM('5:6'!G209)</f>
        <v>0</v>
      </c>
      <c r="H209" s="282">
        <f t="shared" si="43"/>
        <v>0</v>
      </c>
      <c r="I209" s="118">
        <f>SUM('5:6'!I209)</f>
        <v>0</v>
      </c>
      <c r="J209" s="38" t="str">
        <f t="array" ref="J209">IF(ISERROR(G209/I209),"",G209/I209)</f>
        <v/>
      </c>
      <c r="K209" s="42">
        <f t="array" ref="K209">IF(ISERROR(G209/L209),"",G209/L209)</f>
        <v>0</v>
      </c>
      <c r="L209" s="107">
        <v>21</v>
      </c>
      <c r="M209" s="43">
        <f t="shared" si="44"/>
        <v>0</v>
      </c>
      <c r="N209" s="118">
        <f>SUM('5:6'!N209)</f>
        <v>0</v>
      </c>
      <c r="O209" s="118">
        <f>SUM('5:6'!O209)</f>
        <v>0</v>
      </c>
      <c r="P209" s="118">
        <f>SUM('5:6'!P209)</f>
        <v>0</v>
      </c>
      <c r="Q209" s="118">
        <f>SUM('5:6'!Q209)</f>
        <v>0</v>
      </c>
      <c r="R209" s="118">
        <f>SUM('5:6'!R209)</f>
        <v>0</v>
      </c>
      <c r="S209" s="118">
        <f>SUM('5:6'!S209)</f>
        <v>0</v>
      </c>
      <c r="T209" s="118">
        <f>SUM('5:6'!T209)</f>
        <v>0</v>
      </c>
      <c r="U209" s="118">
        <f>SUM('5:6'!U209)</f>
        <v>0</v>
      </c>
      <c r="V209" s="269">
        <f t="shared" si="45"/>
        <v>0</v>
      </c>
      <c r="W209" s="40" t="str">
        <f t="shared" si="46"/>
        <v/>
      </c>
      <c r="X209" s="118">
        <f>SUM('5:6'!X209)</f>
        <v>0</v>
      </c>
      <c r="Y209" s="118">
        <f>SUM('5:6'!Y209)</f>
        <v>0</v>
      </c>
      <c r="Z209" s="118">
        <f>SUM('5:6'!Z209)</f>
        <v>0</v>
      </c>
      <c r="AA209" s="118">
        <f>SUM('5:6'!AA209)</f>
        <v>0</v>
      </c>
      <c r="AB209" s="32"/>
      <c r="AC209" s="61"/>
      <c r="AD209" s="106"/>
      <c r="AE209" s="61"/>
      <c r="AF209" s="61"/>
      <c r="AG209" s="61"/>
      <c r="AH209" s="61"/>
      <c r="AI209" s="64"/>
      <c r="AJ209" s="64"/>
      <c r="AK209" s="64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</row>
    <row r="210" spans="1:53" ht="15.75">
      <c r="A210" s="23">
        <v>200662</v>
      </c>
      <c r="B210" s="68" t="s">
        <v>78</v>
      </c>
      <c r="C210" s="17" t="s">
        <v>60</v>
      </c>
      <c r="D210" s="18">
        <v>5.08</v>
      </c>
      <c r="E210" s="18"/>
      <c r="F210" s="6"/>
      <c r="G210" s="118">
        <f>SUM('5:6'!G210)</f>
        <v>0</v>
      </c>
      <c r="H210" s="282">
        <f t="shared" si="43"/>
        <v>0</v>
      </c>
      <c r="I210" s="118">
        <f>SUM('5:6'!I210)</f>
        <v>0</v>
      </c>
      <c r="J210" s="38" t="str">
        <f t="array" ref="J210">IF(ISERROR(G210/I210),"",G210/I210)</f>
        <v/>
      </c>
      <c r="K210" s="42">
        <f t="array" ref="K210">IF(ISERROR(G210/L210),"",G210/L210)</f>
        <v>0</v>
      </c>
      <c r="L210" s="107">
        <v>21</v>
      </c>
      <c r="M210" s="43">
        <f t="shared" si="44"/>
        <v>0</v>
      </c>
      <c r="N210" s="118">
        <f>SUM('5:6'!N210)</f>
        <v>0</v>
      </c>
      <c r="O210" s="118">
        <f>SUM('5:6'!O210)</f>
        <v>0</v>
      </c>
      <c r="P210" s="118">
        <f>SUM('5:6'!P210)</f>
        <v>0</v>
      </c>
      <c r="Q210" s="118">
        <f>SUM('5:6'!Q210)</f>
        <v>0</v>
      </c>
      <c r="R210" s="118">
        <f>SUM('5:6'!R210)</f>
        <v>0</v>
      </c>
      <c r="S210" s="118">
        <f>SUM('5:6'!S210)</f>
        <v>0</v>
      </c>
      <c r="T210" s="118">
        <f>SUM('5:6'!T210)</f>
        <v>0</v>
      </c>
      <c r="U210" s="118">
        <f>SUM('5:6'!U210)</f>
        <v>0</v>
      </c>
      <c r="V210" s="269">
        <f t="shared" si="45"/>
        <v>0</v>
      </c>
      <c r="W210" s="40" t="str">
        <f t="shared" si="46"/>
        <v/>
      </c>
      <c r="X210" s="118">
        <f>SUM('5:6'!X210)</f>
        <v>0</v>
      </c>
      <c r="Y210" s="118">
        <f>SUM('5:6'!Y210)</f>
        <v>0</v>
      </c>
      <c r="Z210" s="118">
        <f>SUM('5:6'!Z210)</f>
        <v>0</v>
      </c>
      <c r="AA210" s="118">
        <f>SUM('5:6'!AA210)</f>
        <v>0</v>
      </c>
      <c r="AB210" s="32"/>
      <c r="AC210" s="61"/>
      <c r="AD210" s="106"/>
      <c r="AE210" s="61"/>
      <c r="AF210" s="61"/>
      <c r="AG210" s="61"/>
      <c r="AH210" s="61"/>
      <c r="AI210" s="64"/>
      <c r="AJ210" s="64"/>
      <c r="AK210" s="64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</row>
    <row r="211" spans="1:53" ht="15.75">
      <c r="A211" s="23">
        <v>200661</v>
      </c>
      <c r="B211" s="68" t="s">
        <v>78</v>
      </c>
      <c r="C211" s="17" t="s">
        <v>72</v>
      </c>
      <c r="D211" s="18">
        <v>5.08</v>
      </c>
      <c r="E211" s="18"/>
      <c r="F211" s="6"/>
      <c r="G211" s="118">
        <f>SUM('5:6'!G211)</f>
        <v>0</v>
      </c>
      <c r="H211" s="282">
        <f t="shared" si="43"/>
        <v>0</v>
      </c>
      <c r="I211" s="118">
        <f>SUM('5:6'!I211)</f>
        <v>0</v>
      </c>
      <c r="J211" s="38" t="str">
        <f t="array" ref="J211">IF(ISERROR(G211/I211),"",G211/I211)</f>
        <v/>
      </c>
      <c r="K211" s="42">
        <f t="array" ref="K211">IF(ISERROR(G211/L211),"",G211/L211)</f>
        <v>0</v>
      </c>
      <c r="L211" s="107">
        <v>21</v>
      </c>
      <c r="M211" s="43">
        <f t="shared" si="44"/>
        <v>0</v>
      </c>
      <c r="N211" s="118">
        <f>SUM('5:6'!N211)</f>
        <v>0</v>
      </c>
      <c r="O211" s="118">
        <f>SUM('5:6'!O211)</f>
        <v>0</v>
      </c>
      <c r="P211" s="118">
        <f>SUM('5:6'!P211)</f>
        <v>0</v>
      </c>
      <c r="Q211" s="118">
        <f>SUM('5:6'!Q211)</f>
        <v>0</v>
      </c>
      <c r="R211" s="118">
        <f>SUM('5:6'!R211)</f>
        <v>0</v>
      </c>
      <c r="S211" s="118">
        <f>SUM('5:6'!S211)</f>
        <v>0</v>
      </c>
      <c r="T211" s="118">
        <f>SUM('5:6'!T211)</f>
        <v>0</v>
      </c>
      <c r="U211" s="118">
        <f>SUM('5:6'!U211)</f>
        <v>0</v>
      </c>
      <c r="V211" s="269">
        <f t="shared" si="45"/>
        <v>0</v>
      </c>
      <c r="W211" s="40" t="str">
        <f t="shared" si="46"/>
        <v/>
      </c>
      <c r="X211" s="118">
        <f>SUM('5:6'!X211)</f>
        <v>0</v>
      </c>
      <c r="Y211" s="118">
        <f>SUM('5:6'!Y211)</f>
        <v>0</v>
      </c>
      <c r="Z211" s="118">
        <f>SUM('5:6'!Z211)</f>
        <v>0</v>
      </c>
      <c r="AA211" s="118">
        <f>SUM('5:6'!AA211)</f>
        <v>0</v>
      </c>
      <c r="AB211" s="32"/>
      <c r="AC211" s="61"/>
      <c r="AD211" s="106"/>
      <c r="AE211" s="61"/>
      <c r="AF211" s="61"/>
      <c r="AG211" s="61"/>
      <c r="AH211" s="61"/>
      <c r="AI211" s="64"/>
      <c r="AJ211" s="64"/>
      <c r="AK211" s="64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</row>
    <row r="212" spans="1:53" ht="15.75">
      <c r="A212" s="23">
        <v>200663</v>
      </c>
      <c r="B212" s="68" t="s">
        <v>78</v>
      </c>
      <c r="C212" s="17" t="s">
        <v>73</v>
      </c>
      <c r="D212" s="18">
        <v>5.08</v>
      </c>
      <c r="E212" s="18"/>
      <c r="F212" s="6"/>
      <c r="G212" s="118">
        <f>SUM('5:6'!G212)</f>
        <v>216</v>
      </c>
      <c r="H212" s="282">
        <f t="shared" si="43"/>
        <v>1097.28</v>
      </c>
      <c r="I212" s="118">
        <f>SUM('5:6'!I212)</f>
        <v>9</v>
      </c>
      <c r="J212" s="38">
        <f t="array" ref="J212">IF(ISERROR(G212/I212),"",G212/I212)</f>
        <v>24</v>
      </c>
      <c r="K212" s="42">
        <f t="array" ref="K212">IF(ISERROR(G212/L212),"",G212/L212)</f>
        <v>10.285714285714286</v>
      </c>
      <c r="L212" s="107">
        <v>21</v>
      </c>
      <c r="M212" s="43">
        <f t="shared" si="44"/>
        <v>-1.2857142857142865</v>
      </c>
      <c r="N212" s="118">
        <f>SUM('5:6'!N212)</f>
        <v>0</v>
      </c>
      <c r="O212" s="118">
        <f>SUM('5:6'!O212)</f>
        <v>0</v>
      </c>
      <c r="P212" s="118">
        <f>SUM('5:6'!P212)</f>
        <v>0</v>
      </c>
      <c r="Q212" s="118">
        <f>SUM('5:6'!Q212)</f>
        <v>0</v>
      </c>
      <c r="R212" s="118">
        <f>SUM('5:6'!R212)</f>
        <v>0</v>
      </c>
      <c r="S212" s="118">
        <f>SUM('5:6'!S212)</f>
        <v>0</v>
      </c>
      <c r="T212" s="118">
        <f>SUM('5:6'!T212)</f>
        <v>0</v>
      </c>
      <c r="U212" s="118">
        <f>SUM('5:6'!U212)</f>
        <v>0</v>
      </c>
      <c r="V212" s="269">
        <f t="shared" si="45"/>
        <v>0</v>
      </c>
      <c r="W212" s="40">
        <f t="shared" si="46"/>
        <v>0</v>
      </c>
      <c r="X212" s="118">
        <f>SUM('5:6'!X212)</f>
        <v>0</v>
      </c>
      <c r="Y212" s="118">
        <f>SUM('5:6'!Y212)</f>
        <v>0</v>
      </c>
      <c r="Z212" s="118">
        <f>SUM('5:6'!Z212)</f>
        <v>0</v>
      </c>
      <c r="AA212" s="118">
        <f>SUM('5:6'!AA212)</f>
        <v>0</v>
      </c>
      <c r="AB212" s="82"/>
      <c r="AC212" s="61"/>
      <c r="AD212" s="106"/>
      <c r="AE212" s="61"/>
      <c r="AF212" s="61"/>
      <c r="AG212" s="61"/>
      <c r="AH212" s="61"/>
      <c r="AI212" s="64"/>
      <c r="AJ212" s="64"/>
      <c r="AK212" s="64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</row>
    <row r="213" spans="1:53" ht="15.75">
      <c r="A213" s="23">
        <v>200665</v>
      </c>
      <c r="B213" s="68" t="s">
        <v>78</v>
      </c>
      <c r="C213" s="17" t="s">
        <v>61</v>
      </c>
      <c r="D213" s="18">
        <v>5.08</v>
      </c>
      <c r="E213" s="18"/>
      <c r="F213" s="6"/>
      <c r="G213" s="118">
        <f>SUM('5:6'!G213)</f>
        <v>0</v>
      </c>
      <c r="H213" s="282">
        <f t="shared" si="43"/>
        <v>0</v>
      </c>
      <c r="I213" s="118">
        <f>SUM('5:6'!I213)</f>
        <v>0</v>
      </c>
      <c r="J213" s="38" t="str">
        <f t="array" ref="J213">IF(ISERROR(G213/I213),"",G213/I213)</f>
        <v/>
      </c>
      <c r="K213" s="42">
        <f t="array" ref="K213">IF(ISERROR(G213/L213),"",G213/L213)</f>
        <v>0</v>
      </c>
      <c r="L213" s="107">
        <v>21</v>
      </c>
      <c r="M213" s="43">
        <f t="shared" si="44"/>
        <v>0</v>
      </c>
      <c r="N213" s="118">
        <f>SUM('5:6'!N213)</f>
        <v>0</v>
      </c>
      <c r="O213" s="118">
        <f>SUM('5:6'!O213)</f>
        <v>0</v>
      </c>
      <c r="P213" s="118">
        <f>SUM('5:6'!P213)</f>
        <v>0</v>
      </c>
      <c r="Q213" s="118">
        <f>SUM('5:6'!Q213)</f>
        <v>0</v>
      </c>
      <c r="R213" s="118">
        <f>SUM('5:6'!R213)</f>
        <v>0</v>
      </c>
      <c r="S213" s="118">
        <f>SUM('5:6'!S213)</f>
        <v>0</v>
      </c>
      <c r="T213" s="118">
        <f>SUM('5:6'!T213)</f>
        <v>0</v>
      </c>
      <c r="U213" s="118">
        <f>SUM('5:6'!U213)</f>
        <v>0</v>
      </c>
      <c r="V213" s="269">
        <f t="shared" si="45"/>
        <v>0</v>
      </c>
      <c r="W213" s="40" t="str">
        <f t="shared" si="46"/>
        <v/>
      </c>
      <c r="X213" s="118">
        <f>SUM('5:6'!X213)</f>
        <v>0</v>
      </c>
      <c r="Y213" s="118">
        <f>SUM('5:6'!Y213)</f>
        <v>0</v>
      </c>
      <c r="Z213" s="118">
        <f>SUM('5:6'!Z213)</f>
        <v>0</v>
      </c>
      <c r="AA213" s="118">
        <f>SUM('5:6'!AA213)</f>
        <v>0</v>
      </c>
      <c r="AB213" s="32"/>
      <c r="AC213" s="61"/>
      <c r="AD213" s="106"/>
      <c r="AE213" s="61"/>
      <c r="AF213" s="61"/>
      <c r="AG213" s="61"/>
      <c r="AH213" s="61"/>
      <c r="AI213" s="64"/>
      <c r="AJ213" s="64"/>
      <c r="AK213" s="64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</row>
    <row r="214" spans="1:53" ht="15.75">
      <c r="A214" s="23">
        <v>200664</v>
      </c>
      <c r="B214" s="68" t="s">
        <v>78</v>
      </c>
      <c r="C214" s="17" t="s">
        <v>77</v>
      </c>
      <c r="D214" s="18">
        <v>5.08</v>
      </c>
      <c r="E214" s="18"/>
      <c r="F214" s="6"/>
      <c r="G214" s="118">
        <f>SUM('5:6'!G214)</f>
        <v>0</v>
      </c>
      <c r="H214" s="282">
        <f t="shared" si="43"/>
        <v>0</v>
      </c>
      <c r="I214" s="118">
        <f>SUM('5:6'!I214)</f>
        <v>0</v>
      </c>
      <c r="J214" s="38" t="str">
        <f t="array" ref="J214">IF(ISERROR(G214/I214),"",G214/I214)</f>
        <v/>
      </c>
      <c r="K214" s="42">
        <f t="array" ref="K214">IF(ISERROR(G214/L214),"",G214/L214)</f>
        <v>0</v>
      </c>
      <c r="L214" s="107">
        <v>21</v>
      </c>
      <c r="M214" s="43">
        <f t="shared" si="44"/>
        <v>0</v>
      </c>
      <c r="N214" s="118">
        <f>SUM('5:6'!N214)</f>
        <v>0</v>
      </c>
      <c r="O214" s="118">
        <f>SUM('5:6'!O214)</f>
        <v>0</v>
      </c>
      <c r="P214" s="118">
        <f>SUM('5:6'!P214)</f>
        <v>0</v>
      </c>
      <c r="Q214" s="118">
        <f>SUM('5:6'!Q214)</f>
        <v>0</v>
      </c>
      <c r="R214" s="118">
        <f>SUM('5:6'!R214)</f>
        <v>0</v>
      </c>
      <c r="S214" s="118">
        <f>SUM('5:6'!S214)</f>
        <v>0</v>
      </c>
      <c r="T214" s="118">
        <f>SUM('5:6'!T214)</f>
        <v>0</v>
      </c>
      <c r="U214" s="118">
        <f>SUM('5:6'!U214)</f>
        <v>0</v>
      </c>
      <c r="V214" s="269">
        <f t="shared" si="45"/>
        <v>0</v>
      </c>
      <c r="W214" s="40" t="str">
        <f t="shared" si="46"/>
        <v/>
      </c>
      <c r="X214" s="118">
        <f>SUM('5:6'!X214)</f>
        <v>0</v>
      </c>
      <c r="Y214" s="118">
        <f>SUM('5:6'!Y214)</f>
        <v>0</v>
      </c>
      <c r="Z214" s="118">
        <f>SUM('5:6'!Z214)</f>
        <v>0</v>
      </c>
      <c r="AA214" s="118">
        <f>SUM('5:6'!AA214)</f>
        <v>0</v>
      </c>
      <c r="AB214" s="82"/>
      <c r="AC214" s="61"/>
      <c r="AD214" s="106"/>
      <c r="AE214" s="61"/>
      <c r="AF214" s="61"/>
      <c r="AG214" s="61"/>
      <c r="AH214" s="61"/>
      <c r="AI214" s="64"/>
      <c r="AJ214" s="64"/>
      <c r="AK214" s="64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</row>
    <row r="215" spans="1:53" ht="15.75">
      <c r="A215" s="23">
        <v>200027</v>
      </c>
      <c r="B215" s="68" t="s">
        <v>79</v>
      </c>
      <c r="C215" s="17" t="s">
        <v>65</v>
      </c>
      <c r="D215" s="18">
        <v>5.03</v>
      </c>
      <c r="E215" s="18"/>
      <c r="F215" s="6"/>
      <c r="G215" s="118">
        <f>SUM('5:6'!G215)</f>
        <v>0</v>
      </c>
      <c r="H215" s="282">
        <f t="shared" si="43"/>
        <v>0</v>
      </c>
      <c r="I215" s="118">
        <f>SUM('5:6'!I215)</f>
        <v>0</v>
      </c>
      <c r="J215" s="38" t="str">
        <f t="array" ref="J215">IF(ISERROR(G215/I215),"",G215/I215)</f>
        <v/>
      </c>
      <c r="K215" s="42">
        <f t="array" ref="K215">IF(ISERROR(G215/L215),"",G215/L215)</f>
        <v>0</v>
      </c>
      <c r="L215" s="107">
        <v>56</v>
      </c>
      <c r="M215" s="43">
        <f t="shared" si="44"/>
        <v>0</v>
      </c>
      <c r="N215" s="118">
        <f>SUM('5:6'!N215)</f>
        <v>0</v>
      </c>
      <c r="O215" s="118">
        <f>SUM('5:6'!O215)</f>
        <v>0</v>
      </c>
      <c r="P215" s="118">
        <f>SUM('5:6'!P215)</f>
        <v>0</v>
      </c>
      <c r="Q215" s="118">
        <f>SUM('5:6'!Q215)</f>
        <v>0</v>
      </c>
      <c r="R215" s="118">
        <f>SUM('5:6'!R215)</f>
        <v>0</v>
      </c>
      <c r="S215" s="118">
        <f>SUM('5:6'!S215)</f>
        <v>0</v>
      </c>
      <c r="T215" s="118">
        <f>SUM('5:6'!T215)</f>
        <v>0</v>
      </c>
      <c r="U215" s="118">
        <f>SUM('5:6'!U215)</f>
        <v>0</v>
      </c>
      <c r="V215" s="269">
        <f t="shared" si="45"/>
        <v>0</v>
      </c>
      <c r="W215" s="40" t="str">
        <f t="shared" si="46"/>
        <v/>
      </c>
      <c r="X215" s="118">
        <f>SUM('5:6'!X215)</f>
        <v>0</v>
      </c>
      <c r="Y215" s="118">
        <f>SUM('5:6'!Y215)</f>
        <v>0</v>
      </c>
      <c r="Z215" s="118">
        <f>SUM('5:6'!Z215)</f>
        <v>0</v>
      </c>
      <c r="AA215" s="118">
        <f>SUM('5:6'!AA215)</f>
        <v>0</v>
      </c>
      <c r="AB215" s="32"/>
      <c r="AC215" s="61"/>
      <c r="AD215" s="106"/>
      <c r="AE215" s="61"/>
      <c r="AF215" s="61"/>
      <c r="AG215" s="61"/>
      <c r="AH215" s="61"/>
      <c r="AI215" s="64"/>
      <c r="AJ215" s="64"/>
      <c r="AK215" s="64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</row>
    <row r="216" spans="1:53" ht="15.75">
      <c r="A216" s="23">
        <v>200028</v>
      </c>
      <c r="B216" s="68" t="s">
        <v>79</v>
      </c>
      <c r="C216" s="17" t="s">
        <v>53</v>
      </c>
      <c r="D216" s="18">
        <v>5.03</v>
      </c>
      <c r="E216" s="18"/>
      <c r="F216" s="6"/>
      <c r="G216" s="118">
        <f>SUM('5:6'!G216)</f>
        <v>0</v>
      </c>
      <c r="H216" s="282">
        <f t="shared" si="43"/>
        <v>0</v>
      </c>
      <c r="I216" s="118">
        <f>SUM('5:6'!I216)</f>
        <v>0</v>
      </c>
      <c r="J216" s="38" t="str">
        <f t="array" ref="J216">IF(ISERROR(G216/I216),"",G216/I216)</f>
        <v/>
      </c>
      <c r="K216" s="42">
        <f t="array" ref="K216">IF(ISERROR(G216/L216),"",G216/L216)</f>
        <v>0</v>
      </c>
      <c r="L216" s="107">
        <v>56</v>
      </c>
      <c r="M216" s="43">
        <f t="shared" si="44"/>
        <v>0</v>
      </c>
      <c r="N216" s="118">
        <f>SUM('5:6'!N216)</f>
        <v>0</v>
      </c>
      <c r="O216" s="118">
        <f>SUM('5:6'!O216)</f>
        <v>0</v>
      </c>
      <c r="P216" s="118">
        <f>SUM('5:6'!P216)</f>
        <v>0</v>
      </c>
      <c r="Q216" s="118">
        <f>SUM('5:6'!Q216)</f>
        <v>0</v>
      </c>
      <c r="R216" s="118">
        <f>SUM('5:6'!R216)</f>
        <v>0</v>
      </c>
      <c r="S216" s="118">
        <f>SUM('5:6'!S216)</f>
        <v>0</v>
      </c>
      <c r="T216" s="118">
        <f>SUM('5:6'!T216)</f>
        <v>0</v>
      </c>
      <c r="U216" s="118">
        <f>SUM('5:6'!U216)</f>
        <v>0</v>
      </c>
      <c r="V216" s="269">
        <f t="shared" si="45"/>
        <v>0</v>
      </c>
      <c r="W216" s="40" t="str">
        <f t="shared" si="46"/>
        <v/>
      </c>
      <c r="X216" s="118">
        <f>SUM('5:6'!X216)</f>
        <v>0</v>
      </c>
      <c r="Y216" s="118">
        <f>SUM('5:6'!Y216)</f>
        <v>0</v>
      </c>
      <c r="Z216" s="118">
        <f>SUM('5:6'!Z216)</f>
        <v>0</v>
      </c>
      <c r="AA216" s="118">
        <f>SUM('5:6'!AA216)</f>
        <v>0</v>
      </c>
      <c r="AB216" s="32"/>
      <c r="AC216" s="61"/>
      <c r="AD216" s="106"/>
      <c r="AE216" s="61"/>
      <c r="AF216" s="61"/>
      <c r="AG216" s="61"/>
      <c r="AH216" s="61"/>
      <c r="AI216" s="64"/>
      <c r="AJ216" s="64"/>
      <c r="AK216" s="64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</row>
    <row r="217" spans="1:53" ht="15.75">
      <c r="A217" s="23">
        <v>200029</v>
      </c>
      <c r="B217" s="68" t="s">
        <v>79</v>
      </c>
      <c r="C217" s="17" t="s">
        <v>66</v>
      </c>
      <c r="D217" s="18">
        <v>5.03</v>
      </c>
      <c r="E217" s="18"/>
      <c r="F217" s="6"/>
      <c r="G217" s="118">
        <f>SUM('5:6'!G217)</f>
        <v>0</v>
      </c>
      <c r="H217" s="282">
        <f t="shared" si="43"/>
        <v>0</v>
      </c>
      <c r="I217" s="118">
        <f>SUM('5:6'!I217)</f>
        <v>0</v>
      </c>
      <c r="J217" s="38" t="str">
        <f t="array" ref="J217">IF(ISERROR(G217/I217),"",G217/I217)</f>
        <v/>
      </c>
      <c r="K217" s="42">
        <f t="array" ref="K217">IF(ISERROR(G217/L217),"",G217/L217)</f>
        <v>0</v>
      </c>
      <c r="L217" s="107">
        <v>56</v>
      </c>
      <c r="M217" s="43">
        <f t="shared" si="44"/>
        <v>0</v>
      </c>
      <c r="N217" s="118">
        <f>SUM('5:6'!N217)</f>
        <v>0</v>
      </c>
      <c r="O217" s="118">
        <f>SUM('5:6'!O217)</f>
        <v>0</v>
      </c>
      <c r="P217" s="118">
        <f>SUM('5:6'!P217)</f>
        <v>0</v>
      </c>
      <c r="Q217" s="118">
        <f>SUM('5:6'!Q217)</f>
        <v>0</v>
      </c>
      <c r="R217" s="118">
        <f>SUM('5:6'!R217)</f>
        <v>0</v>
      </c>
      <c r="S217" s="118">
        <f>SUM('5:6'!S217)</f>
        <v>0</v>
      </c>
      <c r="T217" s="118">
        <f>SUM('5:6'!T217)</f>
        <v>0</v>
      </c>
      <c r="U217" s="118">
        <f>SUM('5:6'!U217)</f>
        <v>0</v>
      </c>
      <c r="V217" s="269">
        <f t="shared" si="45"/>
        <v>0</v>
      </c>
      <c r="W217" s="40" t="str">
        <f t="shared" si="46"/>
        <v/>
      </c>
      <c r="X217" s="118">
        <f>SUM('5:6'!X217)</f>
        <v>0</v>
      </c>
      <c r="Y217" s="118">
        <f>SUM('5:6'!Y217)</f>
        <v>0</v>
      </c>
      <c r="Z217" s="118">
        <f>SUM('5:6'!Z217)</f>
        <v>0</v>
      </c>
      <c r="AA217" s="118">
        <f>SUM('5:6'!AA217)</f>
        <v>0</v>
      </c>
      <c r="AB217" s="32"/>
      <c r="AC217" s="61"/>
      <c r="AD217" s="106"/>
      <c r="AE217" s="61"/>
      <c r="AF217" s="61"/>
      <c r="AG217" s="61"/>
      <c r="AH217" s="61"/>
      <c r="AI217" s="64"/>
      <c r="AJ217" s="64"/>
      <c r="AK217" s="64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</row>
    <row r="218" spans="1:53" ht="15.75">
      <c r="A218" s="23">
        <v>200704</v>
      </c>
      <c r="B218" s="68" t="s">
        <v>79</v>
      </c>
      <c r="C218" s="17" t="s">
        <v>74</v>
      </c>
      <c r="D218" s="18">
        <v>5.03</v>
      </c>
      <c r="E218" s="18"/>
      <c r="F218" s="6"/>
      <c r="G218" s="118">
        <f>SUM('5:6'!G218)</f>
        <v>0</v>
      </c>
      <c r="H218" s="282">
        <f t="shared" si="43"/>
        <v>0</v>
      </c>
      <c r="I218" s="118">
        <f>SUM('5:6'!I218)</f>
        <v>0</v>
      </c>
      <c r="J218" s="38" t="str">
        <f t="array" ref="J218">IF(ISERROR(G218/I218),"",G218/I218)</f>
        <v/>
      </c>
      <c r="K218" s="42">
        <f t="array" ref="K218">IF(ISERROR(G218/L218),"",G218/L218)</f>
        <v>0</v>
      </c>
      <c r="L218" s="107">
        <v>56</v>
      </c>
      <c r="M218" s="43">
        <f t="shared" si="44"/>
        <v>0</v>
      </c>
      <c r="N218" s="118">
        <f>SUM('5:6'!N218)</f>
        <v>0</v>
      </c>
      <c r="O218" s="118">
        <f>SUM('5:6'!O218)</f>
        <v>0</v>
      </c>
      <c r="P218" s="118">
        <f>SUM('5:6'!P218)</f>
        <v>0</v>
      </c>
      <c r="Q218" s="118">
        <f>SUM('5:6'!Q218)</f>
        <v>0</v>
      </c>
      <c r="R218" s="118">
        <f>SUM('5:6'!R218)</f>
        <v>0</v>
      </c>
      <c r="S218" s="118">
        <f>SUM('5:6'!S218)</f>
        <v>0</v>
      </c>
      <c r="T218" s="118">
        <f>SUM('5:6'!T218)</f>
        <v>0</v>
      </c>
      <c r="U218" s="118">
        <f>SUM('5:6'!U218)</f>
        <v>0</v>
      </c>
      <c r="V218" s="269">
        <f t="shared" si="45"/>
        <v>0</v>
      </c>
      <c r="W218" s="40" t="str">
        <f t="shared" si="46"/>
        <v/>
      </c>
      <c r="X218" s="118">
        <f>SUM('5:6'!X218)</f>
        <v>0</v>
      </c>
      <c r="Y218" s="118">
        <f>SUM('5:6'!Y218)</f>
        <v>0</v>
      </c>
      <c r="Z218" s="118">
        <f>SUM('5:6'!Z218)</f>
        <v>0</v>
      </c>
      <c r="AA218" s="118">
        <f>SUM('5:6'!AA218)</f>
        <v>0</v>
      </c>
      <c r="AB218" s="32"/>
      <c r="AC218" s="61"/>
      <c r="AD218" s="106"/>
      <c r="AE218" s="61"/>
      <c r="AF218" s="61"/>
      <c r="AG218" s="61"/>
      <c r="AH218" s="61"/>
      <c r="AI218" s="64"/>
      <c r="AJ218" s="64"/>
      <c r="AK218" s="64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</row>
    <row r="219" spans="1:53" ht="15.75">
      <c r="A219" s="23">
        <v>201286</v>
      </c>
      <c r="B219" s="68" t="s">
        <v>407</v>
      </c>
      <c r="C219" s="17" t="s">
        <v>408</v>
      </c>
      <c r="D219" s="18">
        <v>5.03</v>
      </c>
      <c r="E219" s="18"/>
      <c r="F219" s="6"/>
      <c r="G219" s="118">
        <f>SUM('5:6'!G219)</f>
        <v>0</v>
      </c>
      <c r="H219" s="282">
        <f t="shared" si="43"/>
        <v>0</v>
      </c>
      <c r="I219" s="118">
        <f>SUM('5:6'!I219)</f>
        <v>0</v>
      </c>
      <c r="J219" s="38"/>
      <c r="K219" s="42">
        <f t="array" ref="K219">IF(ISERROR(G219/L219),"",G219/L219)</f>
        <v>0</v>
      </c>
      <c r="L219" s="107">
        <v>54</v>
      </c>
      <c r="M219" s="43">
        <f t="shared" si="44"/>
        <v>0</v>
      </c>
      <c r="N219" s="118">
        <f>SUM('5:6'!N219)</f>
        <v>0</v>
      </c>
      <c r="O219" s="118">
        <f>SUM('5:6'!O219)</f>
        <v>0</v>
      </c>
      <c r="P219" s="118">
        <f>SUM('5:6'!P219)</f>
        <v>0</v>
      </c>
      <c r="Q219" s="118">
        <f>SUM('5:6'!Q219)</f>
        <v>0</v>
      </c>
      <c r="R219" s="118">
        <f>SUM('5:6'!R219)</f>
        <v>0</v>
      </c>
      <c r="S219" s="118">
        <f>SUM('5:6'!S219)</f>
        <v>0</v>
      </c>
      <c r="T219" s="118">
        <f>SUM('5:6'!T219)</f>
        <v>0</v>
      </c>
      <c r="U219" s="118">
        <f>SUM('5:6'!U219)</f>
        <v>0</v>
      </c>
      <c r="V219" s="269"/>
      <c r="W219" s="40"/>
      <c r="X219" s="118">
        <f>SUM('5:6'!X219)</f>
        <v>0</v>
      </c>
      <c r="Y219" s="118">
        <f>SUM('5:6'!Y219)</f>
        <v>0</v>
      </c>
      <c r="Z219" s="118">
        <f>SUM('5:6'!Z219)</f>
        <v>0</v>
      </c>
      <c r="AA219" s="118">
        <f>SUM('5:6'!AA219)</f>
        <v>0</v>
      </c>
      <c r="AB219" s="32"/>
      <c r="AC219" s="61"/>
      <c r="AD219" s="259"/>
      <c r="AE219" s="61"/>
      <c r="AF219" s="61"/>
      <c r="AG219" s="61"/>
      <c r="AH219" s="61"/>
      <c r="AI219" s="64"/>
      <c r="AJ219" s="64"/>
      <c r="AK219" s="64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</row>
    <row r="220" spans="1:53" ht="15.75">
      <c r="A220" s="23">
        <v>201287</v>
      </c>
      <c r="B220" s="68" t="s">
        <v>407</v>
      </c>
      <c r="C220" s="17" t="s">
        <v>409</v>
      </c>
      <c r="D220" s="18">
        <v>5.03</v>
      </c>
      <c r="E220" s="18"/>
      <c r="F220" s="6"/>
      <c r="G220" s="118">
        <f>SUM('5:6'!G220)</f>
        <v>0</v>
      </c>
      <c r="H220" s="282">
        <f t="shared" si="43"/>
        <v>0</v>
      </c>
      <c r="I220" s="118">
        <f>SUM('5:6'!I220)</f>
        <v>0</v>
      </c>
      <c r="J220" s="38"/>
      <c r="K220" s="42">
        <f t="array" ref="K220">IF(ISERROR(G220/L220),"",G220/L220)</f>
        <v>0</v>
      </c>
      <c r="L220" s="107">
        <v>54</v>
      </c>
      <c r="M220" s="43">
        <f t="shared" si="44"/>
        <v>0</v>
      </c>
      <c r="N220" s="118">
        <f>SUM('5:6'!N220)</f>
        <v>0</v>
      </c>
      <c r="O220" s="118">
        <f>SUM('5:6'!O220)</f>
        <v>0</v>
      </c>
      <c r="P220" s="118">
        <f>SUM('5:6'!P220)</f>
        <v>0</v>
      </c>
      <c r="Q220" s="118">
        <f>SUM('5:6'!Q220)</f>
        <v>0</v>
      </c>
      <c r="R220" s="118">
        <f>SUM('5:6'!R220)</f>
        <v>0</v>
      </c>
      <c r="S220" s="118">
        <f>SUM('5:6'!S220)</f>
        <v>0</v>
      </c>
      <c r="T220" s="118">
        <f>SUM('5:6'!T220)</f>
        <v>0</v>
      </c>
      <c r="U220" s="118">
        <f>SUM('5:6'!U220)</f>
        <v>0</v>
      </c>
      <c r="V220" s="269"/>
      <c r="W220" s="40"/>
      <c r="X220" s="118">
        <f>SUM('5:6'!X220)</f>
        <v>0</v>
      </c>
      <c r="Y220" s="118">
        <f>SUM('5:6'!Y220)</f>
        <v>0</v>
      </c>
      <c r="Z220" s="118">
        <f>SUM('5:6'!Z220)</f>
        <v>0</v>
      </c>
      <c r="AA220" s="118">
        <f>SUM('5:6'!AA220)</f>
        <v>0</v>
      </c>
      <c r="AB220" s="32"/>
      <c r="AC220" s="61"/>
      <c r="AD220" s="259"/>
      <c r="AE220" s="61"/>
      <c r="AF220" s="61"/>
      <c r="AG220" s="61"/>
      <c r="AH220" s="61"/>
      <c r="AI220" s="64"/>
      <c r="AJ220" s="64"/>
      <c r="AK220" s="64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</row>
    <row r="221" spans="1:53" ht="15.75">
      <c r="A221" s="23">
        <v>201288</v>
      </c>
      <c r="B221" s="236" t="s">
        <v>410</v>
      </c>
      <c r="C221" s="17" t="s">
        <v>412</v>
      </c>
      <c r="D221" s="18">
        <v>5.03</v>
      </c>
      <c r="E221" s="18"/>
      <c r="F221" s="6"/>
      <c r="G221" s="118">
        <f>SUM('5:6'!G221)</f>
        <v>0</v>
      </c>
      <c r="H221" s="282">
        <f t="shared" si="43"/>
        <v>0</v>
      </c>
      <c r="I221" s="118">
        <f>SUM('5:6'!I221)</f>
        <v>0</v>
      </c>
      <c r="J221" s="38"/>
      <c r="K221" s="42">
        <f t="array" ref="K221">IF(ISERROR(G221/L221),"",G221/L221)</f>
        <v>0</v>
      </c>
      <c r="L221" s="107">
        <v>54</v>
      </c>
      <c r="M221" s="43">
        <f t="shared" si="44"/>
        <v>0</v>
      </c>
      <c r="N221" s="118">
        <f>SUM('5:6'!N221)</f>
        <v>0</v>
      </c>
      <c r="O221" s="118">
        <f>SUM('5:6'!O221)</f>
        <v>0</v>
      </c>
      <c r="P221" s="118">
        <f>SUM('5:6'!P221)</f>
        <v>0</v>
      </c>
      <c r="Q221" s="118">
        <f>SUM('5:6'!Q221)</f>
        <v>0</v>
      </c>
      <c r="R221" s="118">
        <f>SUM('5:6'!R221)</f>
        <v>0</v>
      </c>
      <c r="S221" s="118">
        <f>SUM('5:6'!S221)</f>
        <v>0</v>
      </c>
      <c r="T221" s="118">
        <f>SUM('5:6'!T221)</f>
        <v>0</v>
      </c>
      <c r="U221" s="118">
        <f>SUM('5:6'!U221)</f>
        <v>0</v>
      </c>
      <c r="V221" s="269"/>
      <c r="W221" s="40"/>
      <c r="X221" s="118">
        <f>SUM('5:6'!X221)</f>
        <v>0</v>
      </c>
      <c r="Y221" s="118">
        <f>SUM('5:6'!Y221)</f>
        <v>0</v>
      </c>
      <c r="Z221" s="118">
        <f>SUM('5:6'!Z221)</f>
        <v>0</v>
      </c>
      <c r="AA221" s="118">
        <f>SUM('5:6'!AA221)</f>
        <v>0</v>
      </c>
      <c r="AB221" s="32"/>
      <c r="AC221" s="61"/>
      <c r="AD221" s="260"/>
      <c r="AE221" s="61"/>
      <c r="AF221" s="61"/>
      <c r="AG221" s="61"/>
      <c r="AH221" s="61"/>
      <c r="AI221" s="64"/>
      <c r="AJ221" s="64"/>
      <c r="AK221" s="64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</row>
    <row r="222" spans="1:53" ht="15.75">
      <c r="A222" s="23">
        <v>201289</v>
      </c>
      <c r="B222" s="236" t="s">
        <v>410</v>
      </c>
      <c r="C222" s="17" t="s">
        <v>414</v>
      </c>
      <c r="D222" s="18">
        <v>5.03</v>
      </c>
      <c r="E222" s="18"/>
      <c r="F222" s="6"/>
      <c r="G222" s="118">
        <f>SUM('5:6'!G222)</f>
        <v>0</v>
      </c>
      <c r="H222" s="282">
        <f t="shared" si="43"/>
        <v>0</v>
      </c>
      <c r="I222" s="118">
        <f>SUM('5:6'!I222)</f>
        <v>0</v>
      </c>
      <c r="J222" s="38"/>
      <c r="K222" s="42">
        <f t="array" ref="K222">IF(ISERROR(G222/L222),"",G222/L222)</f>
        <v>0</v>
      </c>
      <c r="L222" s="107">
        <v>54</v>
      </c>
      <c r="M222" s="43">
        <f t="shared" si="44"/>
        <v>0</v>
      </c>
      <c r="N222" s="118">
        <f>SUM('5:6'!N222)</f>
        <v>0</v>
      </c>
      <c r="O222" s="118">
        <f>SUM('5:6'!O222)</f>
        <v>0</v>
      </c>
      <c r="P222" s="118">
        <f>SUM('5:6'!P222)</f>
        <v>0</v>
      </c>
      <c r="Q222" s="118">
        <f>SUM('5:6'!Q222)</f>
        <v>0</v>
      </c>
      <c r="R222" s="118">
        <f>SUM('5:6'!R222)</f>
        <v>0</v>
      </c>
      <c r="S222" s="118">
        <f>SUM('5:6'!S222)</f>
        <v>0</v>
      </c>
      <c r="T222" s="118">
        <f>SUM('5:6'!T222)</f>
        <v>0</v>
      </c>
      <c r="U222" s="118">
        <f>SUM('5:6'!U222)</f>
        <v>0</v>
      </c>
      <c r="V222" s="269"/>
      <c r="W222" s="40"/>
      <c r="X222" s="118">
        <f>SUM('5:6'!X222)</f>
        <v>0</v>
      </c>
      <c r="Y222" s="118">
        <f>SUM('5:6'!Y222)</f>
        <v>0</v>
      </c>
      <c r="Z222" s="118">
        <f>SUM('5:6'!Z222)</f>
        <v>0</v>
      </c>
      <c r="AA222" s="118">
        <f>SUM('5:6'!AA222)</f>
        <v>0</v>
      </c>
      <c r="AB222" s="32"/>
      <c r="AC222" s="61"/>
      <c r="AD222" s="260"/>
      <c r="AE222" s="61"/>
      <c r="AF222" s="61"/>
      <c r="AG222" s="61"/>
      <c r="AH222" s="61"/>
      <c r="AI222" s="64"/>
      <c r="AJ222" s="64"/>
      <c r="AK222" s="64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</row>
    <row r="223" spans="1:53" ht="15.75">
      <c r="A223" s="23">
        <v>201077</v>
      </c>
      <c r="B223" s="236" t="s">
        <v>453</v>
      </c>
      <c r="C223" s="232" t="s">
        <v>384</v>
      </c>
      <c r="D223" s="18">
        <v>5.03</v>
      </c>
      <c r="E223" s="18"/>
      <c r="F223" s="6"/>
      <c r="G223" s="118">
        <f>SUM('5:6'!G223)</f>
        <v>0</v>
      </c>
      <c r="H223" s="282">
        <f t="shared" si="43"/>
        <v>0</v>
      </c>
      <c r="I223" s="118">
        <f>SUM('5:6'!I223)</f>
        <v>0</v>
      </c>
      <c r="J223" s="38"/>
      <c r="K223" s="42">
        <f t="array" ref="K223">IF(ISERROR(G223/L223),"",G223/L223)</f>
        <v>0</v>
      </c>
      <c r="L223" s="107">
        <v>3</v>
      </c>
      <c r="M223" s="43">
        <f t="shared" si="44"/>
        <v>0</v>
      </c>
      <c r="N223" s="118">
        <f>SUM('5:6'!N223)</f>
        <v>0</v>
      </c>
      <c r="O223" s="118">
        <f>SUM('5:6'!O223)</f>
        <v>0</v>
      </c>
      <c r="P223" s="118">
        <f>SUM('5:6'!P223)</f>
        <v>0</v>
      </c>
      <c r="Q223" s="118">
        <f>SUM('5:6'!Q223)</f>
        <v>0</v>
      </c>
      <c r="R223" s="118">
        <f>SUM('5:6'!R223)</f>
        <v>0</v>
      </c>
      <c r="S223" s="118">
        <f>SUM('5:6'!S223)</f>
        <v>0</v>
      </c>
      <c r="T223" s="118">
        <f>SUM('5:6'!T223)</f>
        <v>0</v>
      </c>
      <c r="U223" s="118">
        <f>SUM('5:6'!U223)</f>
        <v>0</v>
      </c>
      <c r="V223" s="269"/>
      <c r="W223" s="40"/>
      <c r="X223" s="118">
        <f>SUM('5:6'!X223)</f>
        <v>0</v>
      </c>
      <c r="Y223" s="118">
        <f>SUM('5:6'!Y223)</f>
        <v>0</v>
      </c>
      <c r="Z223" s="118">
        <f>SUM('5:6'!Z223)</f>
        <v>0</v>
      </c>
      <c r="AA223" s="118">
        <f>SUM('5:6'!AA223)</f>
        <v>0</v>
      </c>
      <c r="AB223" s="32"/>
      <c r="AC223" s="61"/>
      <c r="AD223" s="244"/>
      <c r="AE223" s="61"/>
      <c r="AF223" s="61"/>
      <c r="AG223" s="61"/>
      <c r="AH223" s="61"/>
      <c r="AI223" s="64"/>
      <c r="AJ223" s="64"/>
      <c r="AK223" s="64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</row>
    <row r="224" spans="1:53" ht="15.75">
      <c r="A224" s="23">
        <v>201078</v>
      </c>
      <c r="B224" s="236" t="s">
        <v>453</v>
      </c>
      <c r="C224" s="232" t="s">
        <v>385</v>
      </c>
      <c r="D224" s="18">
        <v>5.03</v>
      </c>
      <c r="E224" s="18"/>
      <c r="F224" s="6"/>
      <c r="G224" s="118">
        <f>SUM('5:6'!G224)</f>
        <v>0</v>
      </c>
      <c r="H224" s="282">
        <f t="shared" si="43"/>
        <v>0</v>
      </c>
      <c r="I224" s="118">
        <f>SUM('5:6'!I224)</f>
        <v>0</v>
      </c>
      <c r="J224" s="38"/>
      <c r="K224" s="42">
        <f t="array" ref="K224">IF(ISERROR(G224/L224),"",G224/L224)</f>
        <v>0</v>
      </c>
      <c r="L224" s="107">
        <v>3</v>
      </c>
      <c r="M224" s="43">
        <f t="shared" si="44"/>
        <v>0</v>
      </c>
      <c r="N224" s="118">
        <f>SUM('5:6'!N224)</f>
        <v>0</v>
      </c>
      <c r="O224" s="118">
        <f>SUM('5:6'!O224)</f>
        <v>0</v>
      </c>
      <c r="P224" s="118">
        <f>SUM('5:6'!P224)</f>
        <v>0</v>
      </c>
      <c r="Q224" s="118">
        <f>SUM('5:6'!Q224)</f>
        <v>0</v>
      </c>
      <c r="R224" s="118">
        <f>SUM('5:6'!R224)</f>
        <v>0</v>
      </c>
      <c r="S224" s="118">
        <f>SUM('5:6'!S224)</f>
        <v>0</v>
      </c>
      <c r="T224" s="118">
        <f>SUM('5:6'!T224)</f>
        <v>0</v>
      </c>
      <c r="U224" s="118">
        <f>SUM('5:6'!U224)</f>
        <v>0</v>
      </c>
      <c r="V224" s="269"/>
      <c r="W224" s="40"/>
      <c r="X224" s="118">
        <f>SUM('5:6'!X224)</f>
        <v>0</v>
      </c>
      <c r="Y224" s="118">
        <f>SUM('5:6'!Y224)</f>
        <v>0</v>
      </c>
      <c r="Z224" s="118">
        <f>SUM('5:6'!Z224)</f>
        <v>0</v>
      </c>
      <c r="AA224" s="118">
        <f>SUM('5:6'!AA224)</f>
        <v>0</v>
      </c>
      <c r="AB224" s="32"/>
      <c r="AC224" s="61"/>
      <c r="AD224" s="244"/>
      <c r="AE224" s="61"/>
      <c r="AF224" s="61"/>
      <c r="AG224" s="61"/>
      <c r="AH224" s="61"/>
      <c r="AI224" s="64"/>
      <c r="AJ224" s="64"/>
      <c r="AK224" s="64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</row>
    <row r="225" spans="1:53" ht="15.75">
      <c r="A225" s="23">
        <v>201079</v>
      </c>
      <c r="B225" s="236" t="s">
        <v>453</v>
      </c>
      <c r="C225" s="232" t="s">
        <v>386</v>
      </c>
      <c r="D225" s="18">
        <v>5.03</v>
      </c>
      <c r="E225" s="18"/>
      <c r="F225" s="6"/>
      <c r="G225" s="118">
        <f>SUM('5:6'!G225)</f>
        <v>0</v>
      </c>
      <c r="H225" s="282">
        <f t="shared" si="43"/>
        <v>0</v>
      </c>
      <c r="I225" s="118">
        <f>SUM('5:6'!I225)</f>
        <v>0</v>
      </c>
      <c r="J225" s="38"/>
      <c r="K225" s="42">
        <f t="array" ref="K225">IF(ISERROR(G225/L225),"",G225/L225)</f>
        <v>0</v>
      </c>
      <c r="L225" s="107">
        <v>3</v>
      </c>
      <c r="M225" s="43">
        <f t="shared" si="44"/>
        <v>0</v>
      </c>
      <c r="N225" s="118">
        <f>SUM('5:6'!N225)</f>
        <v>0</v>
      </c>
      <c r="O225" s="118">
        <f>SUM('5:6'!O225)</f>
        <v>0</v>
      </c>
      <c r="P225" s="118">
        <f>SUM('5:6'!P225)</f>
        <v>0</v>
      </c>
      <c r="Q225" s="118">
        <f>SUM('5:6'!Q225)</f>
        <v>0</v>
      </c>
      <c r="R225" s="118">
        <f>SUM('5:6'!R225)</f>
        <v>0</v>
      </c>
      <c r="S225" s="118">
        <f>SUM('5:6'!S225)</f>
        <v>0</v>
      </c>
      <c r="T225" s="118">
        <f>SUM('5:6'!T225)</f>
        <v>0</v>
      </c>
      <c r="U225" s="118">
        <f>SUM('5:6'!U225)</f>
        <v>0</v>
      </c>
      <c r="V225" s="269"/>
      <c r="W225" s="40"/>
      <c r="X225" s="118">
        <f>SUM('5:6'!X225)</f>
        <v>0</v>
      </c>
      <c r="Y225" s="118">
        <f>SUM('5:6'!Y225)</f>
        <v>0</v>
      </c>
      <c r="Z225" s="118">
        <f>SUM('5:6'!Z225)</f>
        <v>0</v>
      </c>
      <c r="AA225" s="118">
        <f>SUM('5:6'!AA225)</f>
        <v>0</v>
      </c>
      <c r="AB225" s="32"/>
      <c r="AC225" s="61"/>
      <c r="AD225" s="244"/>
      <c r="AE225" s="61"/>
      <c r="AF225" s="61"/>
      <c r="AG225" s="61"/>
      <c r="AH225" s="61"/>
      <c r="AI225" s="64"/>
      <c r="AJ225" s="64"/>
      <c r="AK225" s="64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</row>
    <row r="226" spans="1:53" ht="15.75">
      <c r="A226" s="23">
        <v>201080</v>
      </c>
      <c r="B226" s="236" t="s">
        <v>453</v>
      </c>
      <c r="C226" s="232" t="s">
        <v>387</v>
      </c>
      <c r="D226" s="18">
        <v>5.03</v>
      </c>
      <c r="E226" s="18"/>
      <c r="F226" s="6"/>
      <c r="G226" s="118">
        <f>SUM('5:6'!G226)</f>
        <v>0</v>
      </c>
      <c r="H226" s="282">
        <f t="shared" si="43"/>
        <v>0</v>
      </c>
      <c r="I226" s="118">
        <f>SUM('5:6'!I226)</f>
        <v>0</v>
      </c>
      <c r="J226" s="38"/>
      <c r="K226" s="42">
        <f t="array" ref="K226">IF(ISERROR(G226/L226),"",G226/L226)</f>
        <v>0</v>
      </c>
      <c r="L226" s="107">
        <v>3</v>
      </c>
      <c r="M226" s="43">
        <f t="shared" si="44"/>
        <v>0</v>
      </c>
      <c r="N226" s="118">
        <f>SUM('5:6'!N226)</f>
        <v>0</v>
      </c>
      <c r="O226" s="118">
        <f>SUM('5:6'!O226)</f>
        <v>0</v>
      </c>
      <c r="P226" s="118">
        <f>SUM('5:6'!P226)</f>
        <v>0</v>
      </c>
      <c r="Q226" s="118">
        <f>SUM('5:6'!Q226)</f>
        <v>0</v>
      </c>
      <c r="R226" s="118">
        <f>SUM('5:6'!R226)</f>
        <v>0</v>
      </c>
      <c r="S226" s="118">
        <f>SUM('5:6'!S226)</f>
        <v>0</v>
      </c>
      <c r="T226" s="118">
        <f>SUM('5:6'!T226)</f>
        <v>0</v>
      </c>
      <c r="U226" s="118">
        <f>SUM('5:6'!U226)</f>
        <v>0</v>
      </c>
      <c r="V226" s="269"/>
      <c r="W226" s="40"/>
      <c r="X226" s="118">
        <f>SUM('5:6'!X226)</f>
        <v>0</v>
      </c>
      <c r="Y226" s="118">
        <f>SUM('5:6'!Y226)</f>
        <v>0</v>
      </c>
      <c r="Z226" s="118">
        <f>SUM('5:6'!Z226)</f>
        <v>0</v>
      </c>
      <c r="AA226" s="118">
        <f>SUM('5:6'!AA226)</f>
        <v>0</v>
      </c>
      <c r="AB226" s="32"/>
      <c r="AC226" s="61"/>
      <c r="AD226" s="244"/>
      <c r="AE226" s="61"/>
      <c r="AF226" s="61"/>
      <c r="AG226" s="61"/>
      <c r="AH226" s="61"/>
      <c r="AI226" s="64"/>
      <c r="AJ226" s="64"/>
      <c r="AK226" s="64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</row>
    <row r="227" spans="1:53" ht="15.75">
      <c r="A227" s="20">
        <v>200534</v>
      </c>
      <c r="B227" s="69" t="s">
        <v>80</v>
      </c>
      <c r="C227" s="17" t="s">
        <v>61</v>
      </c>
      <c r="D227" s="18">
        <v>5.03</v>
      </c>
      <c r="E227" s="18"/>
      <c r="F227" s="6"/>
      <c r="G227" s="118">
        <f>SUM('5:6'!G227)</f>
        <v>0</v>
      </c>
      <c r="H227" s="282">
        <f t="shared" si="43"/>
        <v>0</v>
      </c>
      <c r="I227" s="118">
        <f>SUM('5:6'!I227)</f>
        <v>0</v>
      </c>
      <c r="J227" s="38" t="str">
        <f t="array" ref="J227">IF(ISERROR(G227/I227),"",G227/I227)</f>
        <v/>
      </c>
      <c r="K227" s="42">
        <f t="array" ref="K227">IF(ISERROR(G227/L227),"",G227/L227)</f>
        <v>0</v>
      </c>
      <c r="L227" s="107">
        <v>40</v>
      </c>
      <c r="M227" s="43">
        <f t="shared" si="44"/>
        <v>0</v>
      </c>
      <c r="N227" s="118">
        <f>SUM('5:6'!N227)</f>
        <v>0</v>
      </c>
      <c r="O227" s="118">
        <f>SUM('5:6'!O227)</f>
        <v>0</v>
      </c>
      <c r="P227" s="118">
        <f>SUM('5:6'!P227)</f>
        <v>0</v>
      </c>
      <c r="Q227" s="118">
        <f>SUM('5:6'!Q227)</f>
        <v>0</v>
      </c>
      <c r="R227" s="118">
        <f>SUM('5:6'!R227)</f>
        <v>0</v>
      </c>
      <c r="S227" s="118">
        <f>SUM('5:6'!S227)</f>
        <v>0</v>
      </c>
      <c r="T227" s="118">
        <f>SUM('5:6'!T227)</f>
        <v>0</v>
      </c>
      <c r="U227" s="118">
        <f>SUM('5:6'!U227)</f>
        <v>0</v>
      </c>
      <c r="V227" s="269">
        <f t="shared" si="45"/>
        <v>0</v>
      </c>
      <c r="W227" s="40" t="str">
        <f t="shared" si="46"/>
        <v/>
      </c>
      <c r="X227" s="118">
        <f>SUM('5:6'!X227)</f>
        <v>0</v>
      </c>
      <c r="Y227" s="118">
        <f>SUM('5:6'!Y227)</f>
        <v>0</v>
      </c>
      <c r="Z227" s="118">
        <f>SUM('5:6'!Z227)</f>
        <v>0</v>
      </c>
      <c r="AA227" s="118">
        <f>SUM('5:6'!AA227)</f>
        <v>0</v>
      </c>
      <c r="AB227" s="82"/>
      <c r="AC227" s="61"/>
      <c r="AD227" s="106"/>
      <c r="AE227" s="61"/>
      <c r="AF227" s="61"/>
      <c r="AG227" s="61"/>
      <c r="AH227" s="61"/>
      <c r="AI227" s="64"/>
      <c r="AJ227" s="64"/>
      <c r="AK227" s="64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</row>
    <row r="228" spans="1:53" ht="15.75">
      <c r="A228" s="20">
        <v>200535</v>
      </c>
      <c r="B228" s="69" t="s">
        <v>80</v>
      </c>
      <c r="C228" s="17" t="s">
        <v>60</v>
      </c>
      <c r="D228" s="18">
        <v>5.03</v>
      </c>
      <c r="E228" s="18"/>
      <c r="F228" s="6"/>
      <c r="G228" s="118">
        <f>SUM('5:6'!G228)</f>
        <v>0</v>
      </c>
      <c r="H228" s="282">
        <f t="shared" si="43"/>
        <v>0</v>
      </c>
      <c r="I228" s="118">
        <f>SUM('5:6'!I228)</f>
        <v>0</v>
      </c>
      <c r="J228" s="38" t="str">
        <f t="array" ref="J228">IF(ISERROR(G228/I228),"",G228/I228)</f>
        <v/>
      </c>
      <c r="K228" s="42">
        <f t="array" ref="K228">IF(ISERROR(G228/L228),"",G228/L228)</f>
        <v>0</v>
      </c>
      <c r="L228" s="107">
        <v>40</v>
      </c>
      <c r="M228" s="43">
        <f t="shared" si="44"/>
        <v>0</v>
      </c>
      <c r="N228" s="118">
        <f>SUM('5:6'!N228)</f>
        <v>0</v>
      </c>
      <c r="O228" s="118">
        <f>SUM('5:6'!O228)</f>
        <v>0</v>
      </c>
      <c r="P228" s="118">
        <f>SUM('5:6'!P228)</f>
        <v>0</v>
      </c>
      <c r="Q228" s="118">
        <f>SUM('5:6'!Q228)</f>
        <v>0</v>
      </c>
      <c r="R228" s="118">
        <f>SUM('5:6'!R228)</f>
        <v>0</v>
      </c>
      <c r="S228" s="118">
        <f>SUM('5:6'!S228)</f>
        <v>0</v>
      </c>
      <c r="T228" s="118">
        <f>SUM('5:6'!T228)</f>
        <v>0</v>
      </c>
      <c r="U228" s="118">
        <f>SUM('5:6'!U228)</f>
        <v>0</v>
      </c>
      <c r="V228" s="269">
        <f t="shared" si="45"/>
        <v>0</v>
      </c>
      <c r="W228" s="40" t="str">
        <f t="shared" si="46"/>
        <v/>
      </c>
      <c r="X228" s="118">
        <f>SUM('5:6'!X228)</f>
        <v>0</v>
      </c>
      <c r="Y228" s="118">
        <f>SUM('5:6'!Y228)</f>
        <v>0</v>
      </c>
      <c r="Z228" s="118">
        <f>SUM('5:6'!Z228)</f>
        <v>0</v>
      </c>
      <c r="AA228" s="118">
        <f>SUM('5:6'!AA228)</f>
        <v>0</v>
      </c>
      <c r="AB228" s="82"/>
      <c r="AC228" s="61"/>
      <c r="AD228" s="106"/>
      <c r="AE228" s="61"/>
      <c r="AF228" s="61"/>
      <c r="AG228" s="61"/>
      <c r="AH228" s="61"/>
      <c r="AI228" s="64"/>
      <c r="AJ228" s="64"/>
      <c r="AK228" s="64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</row>
    <row r="229" spans="1:53" ht="15.75">
      <c r="A229" s="20">
        <v>200536</v>
      </c>
      <c r="B229" s="69" t="s">
        <v>80</v>
      </c>
      <c r="C229" s="17" t="s">
        <v>65</v>
      </c>
      <c r="D229" s="18">
        <v>5.03</v>
      </c>
      <c r="E229" s="18"/>
      <c r="F229" s="6"/>
      <c r="G229" s="118">
        <f>SUM('5:6'!G229)</f>
        <v>0</v>
      </c>
      <c r="H229" s="282">
        <f t="shared" si="43"/>
        <v>0</v>
      </c>
      <c r="I229" s="118">
        <f>SUM('5:6'!I229)</f>
        <v>0</v>
      </c>
      <c r="J229" s="38" t="str">
        <f t="array" ref="J229">IF(ISERROR(G229/I229),"",G229/I229)</f>
        <v/>
      </c>
      <c r="K229" s="42">
        <f t="array" ref="K229">IF(ISERROR(G229/L229),"",G229/L229)</f>
        <v>0</v>
      </c>
      <c r="L229" s="107">
        <v>40</v>
      </c>
      <c r="M229" s="43">
        <f t="shared" si="44"/>
        <v>0</v>
      </c>
      <c r="N229" s="118">
        <f>SUM('5:6'!N229)</f>
        <v>0</v>
      </c>
      <c r="O229" s="118">
        <f>SUM('5:6'!O229)</f>
        <v>0</v>
      </c>
      <c r="P229" s="118">
        <f>SUM('5:6'!P229)</f>
        <v>0</v>
      </c>
      <c r="Q229" s="118">
        <f>SUM('5:6'!Q229)</f>
        <v>0</v>
      </c>
      <c r="R229" s="118">
        <f>SUM('5:6'!R229)</f>
        <v>0</v>
      </c>
      <c r="S229" s="118">
        <f>SUM('5:6'!S229)</f>
        <v>0</v>
      </c>
      <c r="T229" s="118">
        <f>SUM('5:6'!T229)</f>
        <v>0</v>
      </c>
      <c r="U229" s="118">
        <f>SUM('5:6'!U229)</f>
        <v>0</v>
      </c>
      <c r="V229" s="269">
        <f t="shared" si="45"/>
        <v>0</v>
      </c>
      <c r="W229" s="40" t="str">
        <f t="shared" si="46"/>
        <v/>
      </c>
      <c r="X229" s="118">
        <f>SUM('5:6'!X229)</f>
        <v>0</v>
      </c>
      <c r="Y229" s="118">
        <f>SUM('5:6'!Y229)</f>
        <v>0</v>
      </c>
      <c r="Z229" s="118">
        <f>SUM('5:6'!Z229)</f>
        <v>0</v>
      </c>
      <c r="AA229" s="118">
        <f>SUM('5:6'!AA229)</f>
        <v>0</v>
      </c>
      <c r="AB229" s="82"/>
      <c r="AC229" s="61"/>
      <c r="AD229" s="106"/>
      <c r="AE229" s="61"/>
      <c r="AF229" s="61"/>
      <c r="AG229" s="61"/>
      <c r="AH229" s="61"/>
      <c r="AI229" s="64"/>
      <c r="AJ229" s="64"/>
      <c r="AK229" s="64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</row>
    <row r="230" spans="1:53" ht="15.75">
      <c r="A230" s="20">
        <v>200437</v>
      </c>
      <c r="B230" s="69" t="s">
        <v>81</v>
      </c>
      <c r="C230" s="17" t="s">
        <v>82</v>
      </c>
      <c r="D230" s="18">
        <v>5.03</v>
      </c>
      <c r="E230" s="18"/>
      <c r="F230" s="6"/>
      <c r="G230" s="118">
        <f>SUM('5:6'!G230)</f>
        <v>0</v>
      </c>
      <c r="H230" s="282">
        <f t="shared" si="43"/>
        <v>0</v>
      </c>
      <c r="I230" s="118">
        <f>SUM('5:6'!I230)</f>
        <v>0</v>
      </c>
      <c r="J230" s="38" t="str">
        <f t="array" ref="J230">IF(ISERROR(G230/I230),"",G230/I230)</f>
        <v/>
      </c>
      <c r="K230" s="42">
        <f t="array" ref="K230">IF(ISERROR(G230/L230),"",G230/L230)</f>
        <v>0</v>
      </c>
      <c r="L230" s="107">
        <v>50</v>
      </c>
      <c r="M230" s="43">
        <f t="shared" si="44"/>
        <v>0</v>
      </c>
      <c r="N230" s="118">
        <f>SUM('5:6'!N230)</f>
        <v>0</v>
      </c>
      <c r="O230" s="118">
        <f>SUM('5:6'!O230)</f>
        <v>0</v>
      </c>
      <c r="P230" s="118">
        <f>SUM('5:6'!P230)</f>
        <v>0</v>
      </c>
      <c r="Q230" s="118">
        <f>SUM('5:6'!Q230)</f>
        <v>0</v>
      </c>
      <c r="R230" s="118">
        <f>SUM('5:6'!R230)</f>
        <v>0</v>
      </c>
      <c r="S230" s="118">
        <f>SUM('5:6'!S230)</f>
        <v>0</v>
      </c>
      <c r="T230" s="118">
        <f>SUM('5:6'!T230)</f>
        <v>0</v>
      </c>
      <c r="U230" s="118">
        <f>SUM('5:6'!U230)</f>
        <v>0</v>
      </c>
      <c r="V230" s="269">
        <f t="shared" si="45"/>
        <v>0</v>
      </c>
      <c r="W230" s="40" t="str">
        <f t="shared" si="46"/>
        <v/>
      </c>
      <c r="X230" s="118">
        <f>SUM('5:6'!X230)</f>
        <v>0</v>
      </c>
      <c r="Y230" s="118">
        <f>SUM('5:6'!Y230)</f>
        <v>0</v>
      </c>
      <c r="Z230" s="118">
        <f>SUM('5:6'!Z230)</f>
        <v>0</v>
      </c>
      <c r="AA230" s="118">
        <f>SUM('5:6'!AA230)</f>
        <v>0</v>
      </c>
      <c r="AB230" s="82"/>
      <c r="AC230" s="61"/>
      <c r="AD230" s="106"/>
      <c r="AE230" s="61"/>
      <c r="AF230" s="61"/>
      <c r="AG230" s="61"/>
      <c r="AH230" s="61"/>
      <c r="AI230" s="64"/>
      <c r="AJ230" s="64"/>
      <c r="AK230" s="64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</row>
    <row r="231" spans="1:53" ht="15.75">
      <c r="A231" s="20">
        <v>200438</v>
      </c>
      <c r="B231" s="69" t="s">
        <v>81</v>
      </c>
      <c r="C231" s="17" t="s">
        <v>60</v>
      </c>
      <c r="D231" s="18">
        <v>5.03</v>
      </c>
      <c r="E231" s="18"/>
      <c r="F231" s="6"/>
      <c r="G231" s="118">
        <f>SUM('5:6'!G231)</f>
        <v>0</v>
      </c>
      <c r="H231" s="282">
        <f t="shared" si="43"/>
        <v>0</v>
      </c>
      <c r="I231" s="118">
        <f>SUM('5:6'!I231)</f>
        <v>0</v>
      </c>
      <c r="J231" s="38" t="str">
        <f t="array" ref="J231">IF(ISERROR(G231/I231),"",G231/I231)</f>
        <v/>
      </c>
      <c r="K231" s="42">
        <f t="array" ref="K231">IF(ISERROR(G231/L231),"",G231/L231)</f>
        <v>0</v>
      </c>
      <c r="L231" s="107">
        <v>50</v>
      </c>
      <c r="M231" s="43">
        <f t="shared" si="44"/>
        <v>0</v>
      </c>
      <c r="N231" s="118">
        <f>SUM('5:6'!N231)</f>
        <v>0</v>
      </c>
      <c r="O231" s="118">
        <f>SUM('5:6'!O231)</f>
        <v>0</v>
      </c>
      <c r="P231" s="118">
        <f>SUM('5:6'!P231)</f>
        <v>0</v>
      </c>
      <c r="Q231" s="118">
        <f>SUM('5:6'!Q231)</f>
        <v>0</v>
      </c>
      <c r="R231" s="118">
        <f>SUM('5:6'!R231)</f>
        <v>0</v>
      </c>
      <c r="S231" s="118">
        <f>SUM('5:6'!S231)</f>
        <v>0</v>
      </c>
      <c r="T231" s="118">
        <f>SUM('5:6'!T231)</f>
        <v>0</v>
      </c>
      <c r="U231" s="118">
        <f>SUM('5:6'!U231)</f>
        <v>0</v>
      </c>
      <c r="V231" s="269">
        <f t="shared" si="45"/>
        <v>0</v>
      </c>
      <c r="W231" s="40" t="str">
        <f t="shared" si="46"/>
        <v/>
      </c>
      <c r="X231" s="118">
        <f>SUM('5:6'!X231)</f>
        <v>0</v>
      </c>
      <c r="Y231" s="118">
        <f>SUM('5:6'!Y231)</f>
        <v>0</v>
      </c>
      <c r="Z231" s="118">
        <f>SUM('5:6'!Z231)</f>
        <v>0</v>
      </c>
      <c r="AA231" s="118">
        <f>SUM('5:6'!AA231)</f>
        <v>0</v>
      </c>
      <c r="AB231" s="82"/>
      <c r="AC231" s="61"/>
      <c r="AD231" s="106"/>
      <c r="AE231" s="61"/>
      <c r="AF231" s="61"/>
      <c r="AG231" s="61"/>
      <c r="AH231" s="61"/>
      <c r="AI231" s="64"/>
      <c r="AJ231" s="64"/>
      <c r="AK231" s="64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</row>
    <row r="232" spans="1:53" ht="15.75">
      <c r="A232" s="20">
        <v>200439</v>
      </c>
      <c r="B232" s="69" t="s">
        <v>81</v>
      </c>
      <c r="C232" s="17" t="s">
        <v>61</v>
      </c>
      <c r="D232" s="18">
        <v>5.03</v>
      </c>
      <c r="E232" s="18"/>
      <c r="F232" s="6"/>
      <c r="G232" s="118">
        <f>SUM('5:6'!G232)</f>
        <v>0</v>
      </c>
      <c r="H232" s="282">
        <f t="shared" si="43"/>
        <v>0</v>
      </c>
      <c r="I232" s="118">
        <f>SUM('5:6'!I232)</f>
        <v>0</v>
      </c>
      <c r="J232" s="38" t="str">
        <f t="array" ref="J232">IF(ISERROR(G232/I232),"",G232/I232)</f>
        <v/>
      </c>
      <c r="K232" s="42">
        <f t="array" ref="K232">IF(ISERROR(G232/L232),"",G232/L232)</f>
        <v>0</v>
      </c>
      <c r="L232" s="107">
        <v>50</v>
      </c>
      <c r="M232" s="43">
        <f t="shared" si="44"/>
        <v>0</v>
      </c>
      <c r="N232" s="118">
        <f>SUM('5:6'!N232)</f>
        <v>0</v>
      </c>
      <c r="O232" s="118">
        <f>SUM('5:6'!O232)</f>
        <v>0</v>
      </c>
      <c r="P232" s="118">
        <f>SUM('5:6'!P232)</f>
        <v>0</v>
      </c>
      <c r="Q232" s="118">
        <f>SUM('5:6'!Q232)</f>
        <v>0</v>
      </c>
      <c r="R232" s="118">
        <f>SUM('5:6'!R232)</f>
        <v>0</v>
      </c>
      <c r="S232" s="118">
        <f>SUM('5:6'!S232)</f>
        <v>0</v>
      </c>
      <c r="T232" s="118">
        <f>SUM('5:6'!T232)</f>
        <v>0</v>
      </c>
      <c r="U232" s="118">
        <f>SUM('5:6'!U232)</f>
        <v>0</v>
      </c>
      <c r="V232" s="269">
        <f t="shared" si="45"/>
        <v>0</v>
      </c>
      <c r="W232" s="40" t="str">
        <f t="shared" si="46"/>
        <v/>
      </c>
      <c r="X232" s="118">
        <f>SUM('5:6'!X232)</f>
        <v>0</v>
      </c>
      <c r="Y232" s="118">
        <f>SUM('5:6'!Y232)</f>
        <v>0</v>
      </c>
      <c r="Z232" s="118">
        <f>SUM('5:6'!Z232)</f>
        <v>0</v>
      </c>
      <c r="AA232" s="118">
        <f>SUM('5:6'!AA232)</f>
        <v>0</v>
      </c>
      <c r="AB232" s="82"/>
      <c r="AC232" s="61"/>
      <c r="AD232" s="106"/>
      <c r="AE232" s="61"/>
      <c r="AF232" s="61"/>
      <c r="AG232" s="61"/>
      <c r="AH232" s="61"/>
      <c r="AI232" s="64"/>
      <c r="AJ232" s="64"/>
      <c r="AK232" s="64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</row>
    <row r="233" spans="1:53" ht="15.75">
      <c r="A233" s="20">
        <v>200440</v>
      </c>
      <c r="B233" s="69" t="s">
        <v>81</v>
      </c>
      <c r="C233" s="17" t="s">
        <v>65</v>
      </c>
      <c r="D233" s="18">
        <v>5.03</v>
      </c>
      <c r="E233" s="18"/>
      <c r="F233" s="6"/>
      <c r="G233" s="118">
        <f>SUM('5:6'!G233)</f>
        <v>0</v>
      </c>
      <c r="H233" s="282">
        <f t="shared" si="43"/>
        <v>0</v>
      </c>
      <c r="I233" s="118">
        <f>SUM('5:6'!I233)</f>
        <v>0</v>
      </c>
      <c r="J233" s="38" t="str">
        <f t="array" ref="J233">IF(ISERROR(G233/I233),"",G233/I233)</f>
        <v/>
      </c>
      <c r="K233" s="42">
        <f t="array" ref="K233">IF(ISERROR(G233/L233),"",G233/L233)</f>
        <v>0</v>
      </c>
      <c r="L233" s="107">
        <v>50</v>
      </c>
      <c r="M233" s="43">
        <f t="shared" si="44"/>
        <v>0</v>
      </c>
      <c r="N233" s="118">
        <f>SUM('5:6'!N233)</f>
        <v>0</v>
      </c>
      <c r="O233" s="118">
        <f>SUM('5:6'!O233)</f>
        <v>0</v>
      </c>
      <c r="P233" s="118">
        <f>SUM('5:6'!P233)</f>
        <v>0</v>
      </c>
      <c r="Q233" s="118">
        <f>SUM('5:6'!Q233)</f>
        <v>0</v>
      </c>
      <c r="R233" s="118">
        <f>SUM('5:6'!R233)</f>
        <v>0</v>
      </c>
      <c r="S233" s="118">
        <f>SUM('5:6'!S233)</f>
        <v>0</v>
      </c>
      <c r="T233" s="118">
        <f>SUM('5:6'!T233)</f>
        <v>0</v>
      </c>
      <c r="U233" s="118">
        <f>SUM('5:6'!U233)</f>
        <v>0</v>
      </c>
      <c r="V233" s="269">
        <f t="shared" si="45"/>
        <v>0</v>
      </c>
      <c r="W233" s="40" t="str">
        <f t="shared" si="46"/>
        <v/>
      </c>
      <c r="X233" s="118">
        <f>SUM('5:6'!X233)</f>
        <v>0</v>
      </c>
      <c r="Y233" s="118">
        <f>SUM('5:6'!Y233)</f>
        <v>0</v>
      </c>
      <c r="Z233" s="118">
        <f>SUM('5:6'!Z233)</f>
        <v>0</v>
      </c>
      <c r="AA233" s="118">
        <f>SUM('5:6'!AA233)</f>
        <v>0</v>
      </c>
      <c r="AB233" s="82"/>
      <c r="AC233" s="61"/>
      <c r="AD233" s="106"/>
      <c r="AE233" s="61"/>
      <c r="AF233" s="61"/>
      <c r="AG233" s="61"/>
      <c r="AH233" s="61"/>
      <c r="AI233" s="64"/>
      <c r="AJ233" s="64"/>
      <c r="AK233" s="64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</row>
    <row r="234" spans="1:53" ht="15.75">
      <c r="A234" s="20">
        <v>200051</v>
      </c>
      <c r="B234" s="69" t="s">
        <v>83</v>
      </c>
      <c r="C234" s="17" t="s">
        <v>73</v>
      </c>
      <c r="D234" s="18">
        <v>5.03</v>
      </c>
      <c r="E234" s="18"/>
      <c r="F234" s="6"/>
      <c r="G234" s="118">
        <f>SUM('5:6'!G234)</f>
        <v>0</v>
      </c>
      <c r="H234" s="282">
        <f t="shared" si="43"/>
        <v>0</v>
      </c>
      <c r="I234" s="118">
        <f>SUM('5:6'!I234)</f>
        <v>0</v>
      </c>
      <c r="J234" s="38" t="str">
        <f t="array" ref="J234">IF(ISERROR(G234/I234),"",G234/I234)</f>
        <v/>
      </c>
      <c r="K234" s="42">
        <f t="array" ref="K234">IF(ISERROR(G234/L234),"",G234/L234)</f>
        <v>0</v>
      </c>
      <c r="L234" s="107">
        <v>50</v>
      </c>
      <c r="M234" s="43">
        <f t="shared" si="44"/>
        <v>0</v>
      </c>
      <c r="N234" s="118">
        <f>SUM('5:6'!N234)</f>
        <v>0</v>
      </c>
      <c r="O234" s="118">
        <f>SUM('5:6'!O234)</f>
        <v>0</v>
      </c>
      <c r="P234" s="118">
        <f>SUM('5:6'!P234)</f>
        <v>0</v>
      </c>
      <c r="Q234" s="118">
        <f>SUM('5:6'!Q234)</f>
        <v>0</v>
      </c>
      <c r="R234" s="118">
        <f>SUM('5:6'!R234)</f>
        <v>0</v>
      </c>
      <c r="S234" s="118">
        <f>SUM('5:6'!S234)</f>
        <v>0</v>
      </c>
      <c r="T234" s="118">
        <f>SUM('5:6'!T234)</f>
        <v>0</v>
      </c>
      <c r="U234" s="118">
        <f>SUM('5:6'!U234)</f>
        <v>0</v>
      </c>
      <c r="V234" s="269">
        <f t="shared" si="45"/>
        <v>0</v>
      </c>
      <c r="W234" s="40" t="str">
        <f t="shared" si="46"/>
        <v/>
      </c>
      <c r="X234" s="118">
        <f>SUM('5:6'!X234)</f>
        <v>0</v>
      </c>
      <c r="Y234" s="118">
        <f>SUM('5:6'!Y234)</f>
        <v>0</v>
      </c>
      <c r="Z234" s="118">
        <f>SUM('5:6'!Z234)</f>
        <v>0</v>
      </c>
      <c r="AA234" s="118">
        <f>SUM('5:6'!AA234)</f>
        <v>0</v>
      </c>
      <c r="AB234" s="82"/>
      <c r="AC234" s="61"/>
      <c r="AD234" s="106"/>
      <c r="AE234" s="61"/>
      <c r="AF234" s="61"/>
      <c r="AG234" s="61"/>
      <c r="AH234" s="61"/>
      <c r="AI234" s="64"/>
      <c r="AJ234" s="64"/>
      <c r="AK234" s="64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</row>
    <row r="235" spans="1:53" ht="15.75">
      <c r="A235" s="20">
        <v>200052</v>
      </c>
      <c r="B235" s="69" t="s">
        <v>83</v>
      </c>
      <c r="C235" s="17" t="s">
        <v>61</v>
      </c>
      <c r="D235" s="18">
        <v>5.03</v>
      </c>
      <c r="E235" s="18"/>
      <c r="F235" s="6"/>
      <c r="G235" s="118">
        <f>SUM('5:6'!G235)</f>
        <v>0</v>
      </c>
      <c r="H235" s="282">
        <f t="shared" si="43"/>
        <v>0</v>
      </c>
      <c r="I235" s="118">
        <f>SUM('5:6'!I235)</f>
        <v>0</v>
      </c>
      <c r="J235" s="38" t="str">
        <f t="array" ref="J235">IF(ISERROR(G235/I235),"",G235/I235)</f>
        <v/>
      </c>
      <c r="K235" s="42">
        <f t="array" ref="K235">IF(ISERROR(G235/L235),"",G235/L235)</f>
        <v>0</v>
      </c>
      <c r="L235" s="107">
        <v>50</v>
      </c>
      <c r="M235" s="43">
        <f t="shared" si="44"/>
        <v>0</v>
      </c>
      <c r="N235" s="118">
        <f>SUM('5:6'!N235)</f>
        <v>0</v>
      </c>
      <c r="O235" s="118">
        <f>SUM('5:6'!O235)</f>
        <v>0</v>
      </c>
      <c r="P235" s="118">
        <f>SUM('5:6'!P235)</f>
        <v>0</v>
      </c>
      <c r="Q235" s="118">
        <f>SUM('5:6'!Q235)</f>
        <v>0</v>
      </c>
      <c r="R235" s="118">
        <f>SUM('5:6'!R235)</f>
        <v>0</v>
      </c>
      <c r="S235" s="118">
        <f>SUM('5:6'!S235)</f>
        <v>0</v>
      </c>
      <c r="T235" s="118">
        <f>SUM('5:6'!T235)</f>
        <v>0</v>
      </c>
      <c r="U235" s="118">
        <f>SUM('5:6'!U235)</f>
        <v>0</v>
      </c>
      <c r="V235" s="269">
        <f t="shared" si="45"/>
        <v>0</v>
      </c>
      <c r="W235" s="40" t="str">
        <f t="shared" si="46"/>
        <v/>
      </c>
      <c r="X235" s="118">
        <f>SUM('5:6'!X235)</f>
        <v>0</v>
      </c>
      <c r="Y235" s="118">
        <f>SUM('5:6'!Y235)</f>
        <v>0</v>
      </c>
      <c r="Z235" s="118">
        <f>SUM('5:6'!Z235)</f>
        <v>0</v>
      </c>
      <c r="AA235" s="118">
        <f>SUM('5:6'!AA235)</f>
        <v>0</v>
      </c>
      <c r="AB235" s="82"/>
      <c r="AC235" s="61"/>
      <c r="AD235" s="106"/>
      <c r="AE235" s="61"/>
      <c r="AF235" s="61"/>
      <c r="AG235" s="61"/>
      <c r="AH235" s="61"/>
      <c r="AI235" s="64"/>
      <c r="AJ235" s="64"/>
      <c r="AK235" s="64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</row>
    <row r="236" spans="1:53" ht="15.75">
      <c r="A236" s="20">
        <v>200054</v>
      </c>
      <c r="B236" s="69" t="s">
        <v>83</v>
      </c>
      <c r="C236" s="17" t="s">
        <v>77</v>
      </c>
      <c r="D236" s="18">
        <v>5.03</v>
      </c>
      <c r="E236" s="18"/>
      <c r="F236" s="6"/>
      <c r="G236" s="118">
        <f>SUM('5:6'!G236)</f>
        <v>0</v>
      </c>
      <c r="H236" s="282">
        <f t="shared" si="43"/>
        <v>0</v>
      </c>
      <c r="I236" s="118">
        <f>SUM('5:6'!I236)</f>
        <v>0</v>
      </c>
      <c r="J236" s="38" t="str">
        <f t="array" ref="J236">IF(ISERROR(G236/I236),"",G236/I236)</f>
        <v/>
      </c>
      <c r="K236" s="42">
        <f t="array" ref="K236">IF(ISERROR(G236/L236),"",G236/L236)</f>
        <v>0</v>
      </c>
      <c r="L236" s="107">
        <v>50</v>
      </c>
      <c r="M236" s="43">
        <f t="shared" si="44"/>
        <v>0</v>
      </c>
      <c r="N236" s="118">
        <f>SUM('5:6'!N236)</f>
        <v>0</v>
      </c>
      <c r="O236" s="118">
        <f>SUM('5:6'!O236)</f>
        <v>0</v>
      </c>
      <c r="P236" s="118">
        <f>SUM('5:6'!P236)</f>
        <v>0</v>
      </c>
      <c r="Q236" s="118">
        <f>SUM('5:6'!Q236)</f>
        <v>0</v>
      </c>
      <c r="R236" s="118">
        <f>SUM('5:6'!R236)</f>
        <v>0</v>
      </c>
      <c r="S236" s="118">
        <f>SUM('5:6'!S236)</f>
        <v>0</v>
      </c>
      <c r="T236" s="118">
        <f>SUM('5:6'!T236)</f>
        <v>0</v>
      </c>
      <c r="U236" s="118">
        <f>SUM('5:6'!U236)</f>
        <v>0</v>
      </c>
      <c r="V236" s="269">
        <f t="shared" si="45"/>
        <v>0</v>
      </c>
      <c r="W236" s="40" t="str">
        <f t="shared" si="46"/>
        <v/>
      </c>
      <c r="X236" s="118">
        <f>SUM('5:6'!X236)</f>
        <v>0</v>
      </c>
      <c r="Y236" s="118">
        <f>SUM('5:6'!Y236)</f>
        <v>0</v>
      </c>
      <c r="Z236" s="118">
        <f>SUM('5:6'!Z236)</f>
        <v>0</v>
      </c>
      <c r="AA236" s="118">
        <f>SUM('5:6'!AA236)</f>
        <v>0</v>
      </c>
      <c r="AB236" s="82"/>
      <c r="AC236" s="61"/>
      <c r="AD236" s="106"/>
      <c r="AE236" s="61"/>
      <c r="AF236" s="61"/>
      <c r="AG236" s="61"/>
      <c r="AH236" s="61"/>
      <c r="AI236" s="64"/>
      <c r="AJ236" s="64"/>
      <c r="AK236" s="64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</row>
    <row r="237" spans="1:53" ht="15.75">
      <c r="A237" s="20">
        <v>201403</v>
      </c>
      <c r="B237" s="242" t="s">
        <v>459</v>
      </c>
      <c r="C237" s="232" t="s">
        <v>457</v>
      </c>
      <c r="D237" s="18">
        <v>5.03</v>
      </c>
      <c r="E237" s="18"/>
      <c r="F237" s="6"/>
      <c r="G237" s="118">
        <f>SUM('5:6'!G237)</f>
        <v>0</v>
      </c>
      <c r="H237" s="313">
        <f t="shared" si="43"/>
        <v>0</v>
      </c>
      <c r="I237" s="118">
        <f>SUM('5:6'!I237)</f>
        <v>0</v>
      </c>
      <c r="J237" s="38"/>
      <c r="K237" s="42"/>
      <c r="L237" s="107">
        <v>50</v>
      </c>
      <c r="M237" s="43"/>
      <c r="N237" s="118"/>
      <c r="O237" s="118"/>
      <c r="P237" s="118"/>
      <c r="Q237" s="118"/>
      <c r="R237" s="118"/>
      <c r="S237" s="118"/>
      <c r="T237" s="118"/>
      <c r="U237" s="118"/>
      <c r="V237" s="269"/>
      <c r="W237" s="40"/>
      <c r="X237" s="118"/>
      <c r="Y237" s="118"/>
      <c r="Z237" s="118"/>
      <c r="AA237" s="118"/>
      <c r="AB237" s="82"/>
      <c r="AC237" s="61"/>
      <c r="AD237" s="314"/>
      <c r="AE237" s="61"/>
      <c r="AF237" s="61"/>
      <c r="AG237" s="61"/>
      <c r="AH237" s="61"/>
      <c r="AI237" s="64"/>
      <c r="AJ237" s="64"/>
      <c r="AK237" s="64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</row>
    <row r="238" spans="1:53" ht="15.75">
      <c r="A238" s="20">
        <v>201290</v>
      </c>
      <c r="B238" s="242" t="s">
        <v>424</v>
      </c>
      <c r="C238" s="232" t="s">
        <v>422</v>
      </c>
      <c r="D238" s="18">
        <v>5</v>
      </c>
      <c r="E238" s="18"/>
      <c r="F238" s="6"/>
      <c r="G238" s="118">
        <f>SUM('5:6'!G238)</f>
        <v>0</v>
      </c>
      <c r="H238" s="282">
        <f t="shared" si="43"/>
        <v>0</v>
      </c>
      <c r="I238" s="118">
        <f>SUM('5:6'!I238)</f>
        <v>0</v>
      </c>
      <c r="J238" s="38"/>
      <c r="K238" s="42">
        <f t="array" ref="K238">IF(ISERROR(G238/L238),"",G238/L238)</f>
        <v>0</v>
      </c>
      <c r="L238" s="107">
        <v>50</v>
      </c>
      <c r="M238" s="43">
        <f t="shared" si="44"/>
        <v>0</v>
      </c>
      <c r="N238" s="118">
        <f>SUM('5:6'!N238)</f>
        <v>0</v>
      </c>
      <c r="O238" s="118">
        <f>SUM('5:6'!O238)</f>
        <v>0</v>
      </c>
      <c r="P238" s="118">
        <f>SUM('5:6'!P238)</f>
        <v>0</v>
      </c>
      <c r="Q238" s="118">
        <f>SUM('5:6'!Q238)</f>
        <v>0</v>
      </c>
      <c r="R238" s="118">
        <f>SUM('5:6'!R238)</f>
        <v>0</v>
      </c>
      <c r="S238" s="118">
        <f>SUM('5:6'!S238)</f>
        <v>0</v>
      </c>
      <c r="T238" s="118">
        <f>SUM('5:6'!T238)</f>
        <v>0</v>
      </c>
      <c r="U238" s="118">
        <f>SUM('5:6'!U238)</f>
        <v>0</v>
      </c>
      <c r="V238" s="269"/>
      <c r="W238" s="40"/>
      <c r="X238" s="118">
        <f>SUM('5:6'!X238)</f>
        <v>0</v>
      </c>
      <c r="Y238" s="118">
        <f>SUM('5:6'!Y238)</f>
        <v>0</v>
      </c>
      <c r="Z238" s="118">
        <f>SUM('5:6'!Z238)</f>
        <v>0</v>
      </c>
      <c r="AA238" s="118">
        <f>SUM('5:6'!AA238)</f>
        <v>0</v>
      </c>
      <c r="AB238" s="82"/>
      <c r="AC238" s="61"/>
      <c r="AD238" s="262"/>
      <c r="AE238" s="61"/>
      <c r="AF238" s="61"/>
      <c r="AG238" s="61"/>
      <c r="AH238" s="61"/>
      <c r="AI238" s="64"/>
      <c r="AJ238" s="64"/>
      <c r="AK238" s="64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</row>
    <row r="239" spans="1:53" ht="15.75">
      <c r="A239" s="20">
        <v>200113</v>
      </c>
      <c r="B239" s="69" t="s">
        <v>84</v>
      </c>
      <c r="C239" s="17" t="s">
        <v>64</v>
      </c>
      <c r="D239" s="18">
        <v>5.03</v>
      </c>
      <c r="E239" s="18"/>
      <c r="F239" s="6"/>
      <c r="G239" s="118">
        <f>SUM('5:6'!G239)</f>
        <v>0</v>
      </c>
      <c r="H239" s="282">
        <f t="shared" si="43"/>
        <v>0</v>
      </c>
      <c r="I239" s="118">
        <f>SUM('5:6'!I239)</f>
        <v>0</v>
      </c>
      <c r="J239" s="38" t="str">
        <f t="array" ref="J239">IF(ISERROR(G239/I239),"",G239/I239)</f>
        <v/>
      </c>
      <c r="K239" s="42">
        <f t="array" ref="K239">IF(ISERROR(G239/L239),"",G239/L239)</f>
        <v>0</v>
      </c>
      <c r="L239" s="107">
        <v>21.5</v>
      </c>
      <c r="M239" s="43">
        <f t="shared" si="44"/>
        <v>0</v>
      </c>
      <c r="N239" s="118">
        <f>SUM('5:6'!N239)</f>
        <v>0</v>
      </c>
      <c r="O239" s="118">
        <f>SUM('5:6'!O239)</f>
        <v>0</v>
      </c>
      <c r="P239" s="118">
        <f>SUM('5:6'!P239)</f>
        <v>0</v>
      </c>
      <c r="Q239" s="118">
        <f>SUM('5:6'!Q239)</f>
        <v>0</v>
      </c>
      <c r="R239" s="118">
        <f>SUM('5:6'!R239)</f>
        <v>0</v>
      </c>
      <c r="S239" s="118">
        <f>SUM('5:6'!S239)</f>
        <v>0</v>
      </c>
      <c r="T239" s="118">
        <f>SUM('5:6'!T239)</f>
        <v>0</v>
      </c>
      <c r="U239" s="118">
        <f>SUM('5:6'!U239)</f>
        <v>0</v>
      </c>
      <c r="V239" s="269">
        <f t="shared" si="45"/>
        <v>0</v>
      </c>
      <c r="W239" s="40" t="str">
        <f t="shared" si="46"/>
        <v/>
      </c>
      <c r="X239" s="118">
        <f>SUM('5:6'!X239)</f>
        <v>0</v>
      </c>
      <c r="Y239" s="118">
        <f>SUM('5:6'!Y239)</f>
        <v>0</v>
      </c>
      <c r="Z239" s="118">
        <f>SUM('5:6'!Z239)</f>
        <v>0</v>
      </c>
      <c r="AA239" s="118">
        <f>SUM('5:6'!AA239)</f>
        <v>0</v>
      </c>
      <c r="AB239" s="82"/>
      <c r="AC239" s="61"/>
      <c r="AD239" s="106"/>
      <c r="AE239" s="61"/>
      <c r="AF239" s="61"/>
      <c r="AG239" s="61"/>
      <c r="AH239" s="61"/>
      <c r="AI239" s="64"/>
      <c r="AJ239" s="64"/>
      <c r="AK239" s="64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</row>
    <row r="240" spans="1:53" ht="15.75">
      <c r="A240" s="20">
        <v>200114</v>
      </c>
      <c r="B240" s="69" t="s">
        <v>84</v>
      </c>
      <c r="C240" s="17" t="s">
        <v>65</v>
      </c>
      <c r="D240" s="18">
        <v>5.03</v>
      </c>
      <c r="E240" s="18"/>
      <c r="F240" s="6"/>
      <c r="G240" s="118">
        <f>SUM('5:6'!G240)</f>
        <v>0</v>
      </c>
      <c r="H240" s="282">
        <f t="shared" si="43"/>
        <v>0</v>
      </c>
      <c r="I240" s="118">
        <f>SUM('5:6'!I240)</f>
        <v>0</v>
      </c>
      <c r="J240" s="38" t="str">
        <f t="array" ref="J240">IF(ISERROR(G240/I240),"",G240/I240)</f>
        <v/>
      </c>
      <c r="K240" s="42">
        <f t="array" ref="K240">IF(ISERROR(G240/L240),"",G240/L240)</f>
        <v>0</v>
      </c>
      <c r="L240" s="107">
        <v>21.5</v>
      </c>
      <c r="M240" s="43">
        <f t="shared" si="44"/>
        <v>0</v>
      </c>
      <c r="N240" s="118">
        <f>SUM('5:6'!N240)</f>
        <v>0</v>
      </c>
      <c r="O240" s="118">
        <f>SUM('5:6'!O240)</f>
        <v>0</v>
      </c>
      <c r="P240" s="118">
        <f>SUM('5:6'!P240)</f>
        <v>0</v>
      </c>
      <c r="Q240" s="118">
        <f>SUM('5:6'!Q240)</f>
        <v>0</v>
      </c>
      <c r="R240" s="118">
        <f>SUM('5:6'!R240)</f>
        <v>0</v>
      </c>
      <c r="S240" s="118">
        <f>SUM('5:6'!S240)</f>
        <v>0</v>
      </c>
      <c r="T240" s="118">
        <f>SUM('5:6'!T240)</f>
        <v>0</v>
      </c>
      <c r="U240" s="118">
        <f>SUM('5:6'!U240)</f>
        <v>0</v>
      </c>
      <c r="V240" s="269">
        <f t="shared" si="45"/>
        <v>0</v>
      </c>
      <c r="W240" s="40" t="str">
        <f t="shared" si="46"/>
        <v/>
      </c>
      <c r="X240" s="118">
        <f>SUM('5:6'!X240)</f>
        <v>0</v>
      </c>
      <c r="Y240" s="118">
        <f>SUM('5:6'!Y240)</f>
        <v>0</v>
      </c>
      <c r="Z240" s="118">
        <f>SUM('5:6'!Z240)</f>
        <v>0</v>
      </c>
      <c r="AA240" s="118">
        <f>SUM('5:6'!AA240)</f>
        <v>0</v>
      </c>
      <c r="AB240" s="82"/>
      <c r="AC240" s="61"/>
      <c r="AD240" s="106"/>
      <c r="AE240" s="61"/>
      <c r="AF240" s="61"/>
      <c r="AG240" s="61"/>
      <c r="AH240" s="61"/>
      <c r="AI240" s="64"/>
      <c r="AJ240" s="64"/>
      <c r="AK240" s="64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</row>
    <row r="241" spans="1:53" ht="15.75">
      <c r="A241" s="20"/>
      <c r="B241" s="242" t="s">
        <v>380</v>
      </c>
      <c r="C241" s="232" t="s">
        <v>381</v>
      </c>
      <c r="D241" s="18"/>
      <c r="E241" s="18"/>
      <c r="F241" s="6"/>
      <c r="G241" s="118">
        <f>SUM('5:6'!G241)</f>
        <v>0</v>
      </c>
      <c r="H241" s="282">
        <f t="shared" si="43"/>
        <v>0</v>
      </c>
      <c r="I241" s="118">
        <f>SUM('5:6'!I241)</f>
        <v>0</v>
      </c>
      <c r="J241" s="38"/>
      <c r="K241" s="42"/>
      <c r="L241" s="107"/>
      <c r="M241" s="43">
        <f t="shared" si="44"/>
        <v>0</v>
      </c>
      <c r="N241" s="118">
        <f>SUM('5:6'!N241)</f>
        <v>0</v>
      </c>
      <c r="O241" s="118">
        <f>SUM('5:6'!O241)</f>
        <v>0</v>
      </c>
      <c r="P241" s="118">
        <f>SUM('5:6'!P241)</f>
        <v>0</v>
      </c>
      <c r="Q241" s="118">
        <f>SUM('5:6'!Q241)</f>
        <v>0</v>
      </c>
      <c r="R241" s="118">
        <f>SUM('5:6'!R241)</f>
        <v>0</v>
      </c>
      <c r="S241" s="118">
        <f>SUM('5:6'!S241)</f>
        <v>0</v>
      </c>
      <c r="T241" s="118">
        <f>SUM('5:6'!T241)</f>
        <v>0</v>
      </c>
      <c r="U241" s="118">
        <f>SUM('5:6'!U241)</f>
        <v>0</v>
      </c>
      <c r="V241" s="269"/>
      <c r="W241" s="40"/>
      <c r="X241" s="118">
        <f>SUM('5:6'!X241)</f>
        <v>0</v>
      </c>
      <c r="Y241" s="118">
        <f>SUM('5:6'!Y241)</f>
        <v>0</v>
      </c>
      <c r="Z241" s="118">
        <f>SUM('5:6'!Z241)</f>
        <v>0</v>
      </c>
      <c r="AA241" s="118">
        <f>SUM('5:6'!AA241)</f>
        <v>0</v>
      </c>
      <c r="AB241" s="82"/>
      <c r="AC241" s="61"/>
      <c r="AD241" s="240"/>
      <c r="AE241" s="61"/>
      <c r="AF241" s="61"/>
      <c r="AG241" s="61"/>
      <c r="AH241" s="61"/>
      <c r="AI241" s="64"/>
      <c r="AJ241" s="64"/>
      <c r="AK241" s="64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</row>
    <row r="242" spans="1:53" ht="15.75">
      <c r="A242" s="22">
        <v>200617</v>
      </c>
      <c r="B242" s="70" t="s">
        <v>85</v>
      </c>
      <c r="C242" s="17" t="s">
        <v>60</v>
      </c>
      <c r="D242" s="18">
        <v>5.0599999999999996</v>
      </c>
      <c r="E242" s="18"/>
      <c r="F242" s="6"/>
      <c r="G242" s="118">
        <f>SUM('5:6'!G242)</f>
        <v>0</v>
      </c>
      <c r="H242" s="282">
        <f t="shared" si="43"/>
        <v>0</v>
      </c>
      <c r="I242" s="118">
        <f>SUM('5:6'!I242)</f>
        <v>0</v>
      </c>
      <c r="J242" s="38" t="str">
        <f t="array" ref="J242">IF(ISERROR(G242/I242),"",G242/I242)</f>
        <v/>
      </c>
      <c r="K242" s="42" t="str">
        <f t="array" ref="K242">IF(ISERROR(G242/L242),"",G242/L242)</f>
        <v/>
      </c>
      <c r="L242" s="107"/>
      <c r="M242" s="43" t="str">
        <f t="shared" si="44"/>
        <v/>
      </c>
      <c r="N242" s="118">
        <f>SUM('5:6'!N242)</f>
        <v>0</v>
      </c>
      <c r="O242" s="118">
        <f>SUM('5:6'!O242)</f>
        <v>0</v>
      </c>
      <c r="P242" s="118">
        <f>SUM('5:6'!P242)</f>
        <v>0</v>
      </c>
      <c r="Q242" s="118">
        <f>SUM('5:6'!Q242)</f>
        <v>0</v>
      </c>
      <c r="R242" s="118">
        <f>SUM('5:6'!R242)</f>
        <v>0</v>
      </c>
      <c r="S242" s="118">
        <f>SUM('5:6'!S242)</f>
        <v>0</v>
      </c>
      <c r="T242" s="118">
        <f>SUM('5:6'!T242)</f>
        <v>0</v>
      </c>
      <c r="U242" s="118">
        <f>SUM('5:6'!U242)</f>
        <v>0</v>
      </c>
      <c r="V242" s="269">
        <f t="shared" si="45"/>
        <v>0</v>
      </c>
      <c r="W242" s="40" t="str">
        <f t="shared" si="46"/>
        <v/>
      </c>
      <c r="X242" s="118">
        <f>SUM('5:6'!X242)</f>
        <v>0</v>
      </c>
      <c r="Y242" s="118">
        <f>SUM('5:6'!Y242)</f>
        <v>0</v>
      </c>
      <c r="Z242" s="118">
        <f>SUM('5:6'!Z242)</f>
        <v>0</v>
      </c>
      <c r="AA242" s="118">
        <f>SUM('5:6'!AA242)</f>
        <v>0</v>
      </c>
      <c r="AB242" s="82"/>
      <c r="AC242" s="61"/>
      <c r="AD242" s="106"/>
      <c r="AE242" s="61"/>
      <c r="AF242" s="61"/>
      <c r="AG242" s="61"/>
      <c r="AH242" s="61"/>
      <c r="AI242" s="64"/>
      <c r="AJ242" s="64"/>
      <c r="AK242" s="64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</row>
    <row r="243" spans="1:53" ht="15.75">
      <c r="A243" s="22">
        <v>200618</v>
      </c>
      <c r="B243" s="70" t="s">
        <v>85</v>
      </c>
      <c r="C243" s="17" t="s">
        <v>74</v>
      </c>
      <c r="D243" s="18">
        <v>5.0599999999999996</v>
      </c>
      <c r="E243" s="18"/>
      <c r="F243" s="6"/>
      <c r="G243" s="118">
        <f>SUM('5:6'!G243)</f>
        <v>0</v>
      </c>
      <c r="H243" s="282">
        <f t="shared" si="43"/>
        <v>0</v>
      </c>
      <c r="I243" s="118">
        <f>SUM('5:6'!I243)</f>
        <v>0</v>
      </c>
      <c r="J243" s="38" t="str">
        <f t="array" ref="J243">IF(ISERROR(G243/I243),"",G243/I243)</f>
        <v/>
      </c>
      <c r="K243" s="42" t="str">
        <f t="array" ref="K243">IF(ISERROR(G243/L243),"",G243/L243)</f>
        <v/>
      </c>
      <c r="L243" s="107"/>
      <c r="M243" s="43" t="str">
        <f t="shared" si="44"/>
        <v/>
      </c>
      <c r="N243" s="118">
        <f>SUM('5:6'!N243)</f>
        <v>0</v>
      </c>
      <c r="O243" s="118">
        <f>SUM('5:6'!O243)</f>
        <v>0</v>
      </c>
      <c r="P243" s="118">
        <f>SUM('5:6'!P243)</f>
        <v>0</v>
      </c>
      <c r="Q243" s="118">
        <f>SUM('5:6'!Q243)</f>
        <v>0</v>
      </c>
      <c r="R243" s="118">
        <f>SUM('5:6'!R243)</f>
        <v>0</v>
      </c>
      <c r="S243" s="118">
        <f>SUM('5:6'!S243)</f>
        <v>0</v>
      </c>
      <c r="T243" s="118">
        <f>SUM('5:6'!T243)</f>
        <v>0</v>
      </c>
      <c r="U243" s="118">
        <f>SUM('5:6'!U243)</f>
        <v>0</v>
      </c>
      <c r="V243" s="269">
        <f t="shared" si="45"/>
        <v>0</v>
      </c>
      <c r="W243" s="40" t="str">
        <f t="shared" si="46"/>
        <v/>
      </c>
      <c r="X243" s="118">
        <f>SUM('5:6'!X243)</f>
        <v>0</v>
      </c>
      <c r="Y243" s="118">
        <f>SUM('5:6'!Y243)</f>
        <v>0</v>
      </c>
      <c r="Z243" s="118">
        <f>SUM('5:6'!Z243)</f>
        <v>0</v>
      </c>
      <c r="AA243" s="118">
        <f>SUM('5:6'!AA243)</f>
        <v>0</v>
      </c>
      <c r="AB243" s="82"/>
      <c r="AC243" s="61"/>
      <c r="AD243" s="106"/>
      <c r="AE243" s="61"/>
      <c r="AF243" s="61"/>
      <c r="AG243" s="61"/>
      <c r="AH243" s="61"/>
      <c r="AI243" s="64"/>
      <c r="AJ243" s="64"/>
      <c r="AK243" s="64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</row>
    <row r="244" spans="1:53" ht="15.75">
      <c r="A244" s="22">
        <v>200619</v>
      </c>
      <c r="B244" s="70" t="s">
        <v>85</v>
      </c>
      <c r="C244" s="17" t="s">
        <v>65</v>
      </c>
      <c r="D244" s="18">
        <v>5.0599999999999996</v>
      </c>
      <c r="E244" s="18"/>
      <c r="F244" s="6"/>
      <c r="G244" s="118">
        <f>SUM('5:6'!G244)</f>
        <v>0</v>
      </c>
      <c r="H244" s="282">
        <f t="shared" si="43"/>
        <v>0</v>
      </c>
      <c r="I244" s="118">
        <f>SUM('5:6'!I244)</f>
        <v>0</v>
      </c>
      <c r="J244" s="38" t="str">
        <f t="array" ref="J244">IF(ISERROR(G244/I244),"",G244/I244)</f>
        <v/>
      </c>
      <c r="K244" s="42" t="str">
        <f t="array" ref="K244">IF(ISERROR(G244/L244),"",G244/L244)</f>
        <v/>
      </c>
      <c r="L244" s="107"/>
      <c r="M244" s="43" t="str">
        <f t="shared" si="44"/>
        <v/>
      </c>
      <c r="N244" s="118">
        <f>SUM('5:6'!N244)</f>
        <v>0</v>
      </c>
      <c r="O244" s="118">
        <f>SUM('5:6'!O244)</f>
        <v>0</v>
      </c>
      <c r="P244" s="118">
        <f>SUM('5:6'!P244)</f>
        <v>0</v>
      </c>
      <c r="Q244" s="118">
        <f>SUM('5:6'!Q244)</f>
        <v>0</v>
      </c>
      <c r="R244" s="118">
        <f>SUM('5:6'!R244)</f>
        <v>0</v>
      </c>
      <c r="S244" s="118">
        <f>SUM('5:6'!S244)</f>
        <v>0</v>
      </c>
      <c r="T244" s="118">
        <f>SUM('5:6'!T244)</f>
        <v>0</v>
      </c>
      <c r="U244" s="118">
        <f>SUM('5:6'!U244)</f>
        <v>0</v>
      </c>
      <c r="V244" s="269">
        <f t="shared" si="45"/>
        <v>0</v>
      </c>
      <c r="W244" s="40" t="str">
        <f t="shared" si="46"/>
        <v/>
      </c>
      <c r="X244" s="118">
        <f>SUM('5:6'!X244)</f>
        <v>0</v>
      </c>
      <c r="Y244" s="118">
        <f>SUM('5:6'!Y244)</f>
        <v>0</v>
      </c>
      <c r="Z244" s="118">
        <f>SUM('5:6'!Z244)</f>
        <v>0</v>
      </c>
      <c r="AA244" s="118">
        <f>SUM('5:6'!AA244)</f>
        <v>0</v>
      </c>
      <c r="AB244" s="82"/>
      <c r="AC244" s="61"/>
      <c r="AD244" s="106"/>
      <c r="AE244" s="61"/>
      <c r="AF244" s="61"/>
      <c r="AG244" s="61"/>
      <c r="AH244" s="61"/>
      <c r="AI244" s="64"/>
      <c r="AJ244" s="64"/>
      <c r="AK244" s="64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</row>
    <row r="245" spans="1:53" ht="15" customHeight="1">
      <c r="A245" s="22">
        <v>200620</v>
      </c>
      <c r="B245" s="70" t="s">
        <v>85</v>
      </c>
      <c r="C245" s="17" t="s">
        <v>61</v>
      </c>
      <c r="D245" s="18">
        <v>5.0599999999999996</v>
      </c>
      <c r="E245" s="18"/>
      <c r="F245" s="6"/>
      <c r="G245" s="118">
        <f>SUM('5:6'!G245)</f>
        <v>0</v>
      </c>
      <c r="H245" s="282">
        <f t="shared" si="43"/>
        <v>0</v>
      </c>
      <c r="I245" s="118">
        <f>SUM('5:6'!I245)</f>
        <v>0</v>
      </c>
      <c r="J245" s="38" t="str">
        <f t="array" ref="J245">IF(ISERROR(G245/I245),"",G245/I245)</f>
        <v/>
      </c>
      <c r="K245" s="42" t="str">
        <f t="array" ref="K245">IF(ISERROR(G245/L245),"",G245/L245)</f>
        <v/>
      </c>
      <c r="L245" s="107"/>
      <c r="M245" s="43" t="str">
        <f t="shared" si="44"/>
        <v/>
      </c>
      <c r="N245" s="118">
        <f>SUM('5:6'!N245)</f>
        <v>0</v>
      </c>
      <c r="O245" s="118">
        <f>SUM('5:6'!O245)</f>
        <v>0</v>
      </c>
      <c r="P245" s="118">
        <f>SUM('5:6'!P245)</f>
        <v>0</v>
      </c>
      <c r="Q245" s="118">
        <f>SUM('5:6'!Q245)</f>
        <v>0</v>
      </c>
      <c r="R245" s="118">
        <f>SUM('5:6'!R245)</f>
        <v>0</v>
      </c>
      <c r="S245" s="118">
        <f>SUM('5:6'!S245)</f>
        <v>0</v>
      </c>
      <c r="T245" s="118">
        <f>SUM('5:6'!T245)</f>
        <v>0</v>
      </c>
      <c r="U245" s="118">
        <f>SUM('5:6'!U245)</f>
        <v>0</v>
      </c>
      <c r="V245" s="269">
        <f t="shared" si="45"/>
        <v>0</v>
      </c>
      <c r="W245" s="40" t="str">
        <f t="shared" si="46"/>
        <v/>
      </c>
      <c r="X245" s="118">
        <f>SUM('5:6'!X245)</f>
        <v>0</v>
      </c>
      <c r="Y245" s="118">
        <f>SUM('5:6'!Y245)</f>
        <v>0</v>
      </c>
      <c r="Z245" s="118">
        <f>SUM('5:6'!Z245)</f>
        <v>0</v>
      </c>
      <c r="AA245" s="118">
        <f>SUM('5:6'!AA245)</f>
        <v>0</v>
      </c>
      <c r="AB245" s="82"/>
      <c r="AC245" s="61"/>
      <c r="AD245" s="106"/>
      <c r="AE245" s="61"/>
      <c r="AF245" s="61"/>
      <c r="AG245" s="61"/>
      <c r="AH245" s="61"/>
      <c r="AI245" s="64"/>
      <c r="AJ245" s="64"/>
      <c r="AK245" s="64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</row>
    <row r="246" spans="1:53" ht="15.75">
      <c r="A246" s="22"/>
      <c r="B246" s="249" t="s">
        <v>398</v>
      </c>
      <c r="C246" s="232" t="s">
        <v>394</v>
      </c>
      <c r="D246" s="18"/>
      <c r="E246" s="18"/>
      <c r="F246" s="6"/>
      <c r="G246" s="118">
        <f>SUM('5:6'!G246)</f>
        <v>0</v>
      </c>
      <c r="H246" s="282">
        <f t="shared" si="43"/>
        <v>0</v>
      </c>
      <c r="I246" s="118">
        <f>SUM('5:6'!I246)</f>
        <v>0</v>
      </c>
      <c r="J246" s="38"/>
      <c r="K246" s="42">
        <f t="array" ref="K246">IF(ISERROR(G246/L246),"",G246/L246)</f>
        <v>0</v>
      </c>
      <c r="L246" s="107">
        <v>24</v>
      </c>
      <c r="M246" s="43">
        <f t="shared" si="44"/>
        <v>0</v>
      </c>
      <c r="N246" s="118">
        <f>SUM('5:6'!N246)</f>
        <v>0</v>
      </c>
      <c r="O246" s="118">
        <f>SUM('5:6'!O246)</f>
        <v>0</v>
      </c>
      <c r="P246" s="118">
        <f>SUM('5:6'!P246)</f>
        <v>0</v>
      </c>
      <c r="Q246" s="118">
        <f>SUM('5:6'!Q246)</f>
        <v>0</v>
      </c>
      <c r="R246" s="118">
        <f>SUM('5:6'!R246)</f>
        <v>0</v>
      </c>
      <c r="S246" s="118">
        <f>SUM('5:6'!S246)</f>
        <v>0</v>
      </c>
      <c r="T246" s="118">
        <f>SUM('5:6'!T246)</f>
        <v>0</v>
      </c>
      <c r="U246" s="118">
        <f>SUM('5:6'!U246)</f>
        <v>0</v>
      </c>
      <c r="V246" s="269"/>
      <c r="W246" s="40"/>
      <c r="X246" s="118">
        <f>SUM('5:6'!X246)</f>
        <v>0</v>
      </c>
      <c r="Y246" s="118">
        <f>SUM('5:6'!Y246)</f>
        <v>0</v>
      </c>
      <c r="Z246" s="118">
        <f>SUM('5:6'!Z246)</f>
        <v>0</v>
      </c>
      <c r="AA246" s="118">
        <f>SUM('5:6'!AA246)</f>
        <v>0</v>
      </c>
      <c r="AB246" s="82"/>
      <c r="AC246" s="61"/>
      <c r="AD246" s="250"/>
      <c r="AE246" s="61"/>
      <c r="AF246" s="61"/>
      <c r="AG246" s="61"/>
      <c r="AH246" s="61"/>
      <c r="AI246" s="64"/>
      <c r="AJ246" s="64"/>
      <c r="AK246" s="64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</row>
    <row r="247" spans="1:53" ht="15.75">
      <c r="A247" s="22"/>
      <c r="B247" s="249" t="s">
        <v>398</v>
      </c>
      <c r="C247" s="232" t="s">
        <v>389</v>
      </c>
      <c r="D247" s="18"/>
      <c r="E247" s="18"/>
      <c r="F247" s="6"/>
      <c r="G247" s="118">
        <f>SUM('5:6'!G247)</f>
        <v>0</v>
      </c>
      <c r="H247" s="282">
        <f t="shared" si="43"/>
        <v>0</v>
      </c>
      <c r="I247" s="118">
        <f>SUM('5:6'!I247)</f>
        <v>0</v>
      </c>
      <c r="J247" s="38"/>
      <c r="K247" s="42">
        <f t="array" ref="K247">IF(ISERROR(G247/L247),"",G247/L247)</f>
        <v>0</v>
      </c>
      <c r="L247" s="107">
        <v>24</v>
      </c>
      <c r="M247" s="43">
        <f t="shared" si="44"/>
        <v>0</v>
      </c>
      <c r="N247" s="118">
        <f>SUM('5:6'!N247)</f>
        <v>0</v>
      </c>
      <c r="O247" s="118">
        <f>SUM('5:6'!O247)</f>
        <v>0</v>
      </c>
      <c r="P247" s="118">
        <f>SUM('5:6'!P247)</f>
        <v>0</v>
      </c>
      <c r="Q247" s="118">
        <f>SUM('5:6'!Q247)</f>
        <v>0</v>
      </c>
      <c r="R247" s="118">
        <f>SUM('5:6'!R247)</f>
        <v>0</v>
      </c>
      <c r="S247" s="118">
        <f>SUM('5:6'!S247)</f>
        <v>0</v>
      </c>
      <c r="T247" s="118">
        <f>SUM('5:6'!T247)</f>
        <v>0</v>
      </c>
      <c r="U247" s="118">
        <f>SUM('5:6'!U247)</f>
        <v>0</v>
      </c>
      <c r="V247" s="269"/>
      <c r="W247" s="40"/>
      <c r="X247" s="118">
        <f>SUM('5:6'!X247)</f>
        <v>0</v>
      </c>
      <c r="Y247" s="118">
        <f>SUM('5:6'!Y247)</f>
        <v>0</v>
      </c>
      <c r="Z247" s="118">
        <f>SUM('5:6'!Z247)</f>
        <v>0</v>
      </c>
      <c r="AA247" s="118">
        <f>SUM('5:6'!AA247)</f>
        <v>0</v>
      </c>
      <c r="AB247" s="82"/>
      <c r="AC247" s="61"/>
      <c r="AD247" s="247"/>
      <c r="AE247" s="61"/>
      <c r="AF247" s="61"/>
      <c r="AG247" s="61"/>
      <c r="AH247" s="61"/>
      <c r="AI247" s="64"/>
      <c r="AJ247" s="64"/>
      <c r="AK247" s="64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</row>
    <row r="248" spans="1:53" ht="15.75">
      <c r="A248" s="22"/>
      <c r="B248" s="249" t="s">
        <v>398</v>
      </c>
      <c r="C248" s="232" t="s">
        <v>390</v>
      </c>
      <c r="D248" s="18"/>
      <c r="E248" s="18"/>
      <c r="F248" s="6"/>
      <c r="G248" s="118">
        <f>SUM('5:6'!G248)</f>
        <v>0</v>
      </c>
      <c r="H248" s="282">
        <f t="shared" si="43"/>
        <v>0</v>
      </c>
      <c r="I248" s="118">
        <f>SUM('5:6'!I248)</f>
        <v>0</v>
      </c>
      <c r="J248" s="38"/>
      <c r="K248" s="42">
        <f t="array" ref="K248">IF(ISERROR(G248/L248),"",G248/L248)</f>
        <v>0</v>
      </c>
      <c r="L248" s="107">
        <v>24</v>
      </c>
      <c r="M248" s="43">
        <f t="shared" si="44"/>
        <v>0</v>
      </c>
      <c r="N248" s="118">
        <f>SUM('5:6'!N248)</f>
        <v>0</v>
      </c>
      <c r="O248" s="118">
        <f>SUM('5:6'!O248)</f>
        <v>0</v>
      </c>
      <c r="P248" s="118">
        <f>SUM('5:6'!P248)</f>
        <v>0</v>
      </c>
      <c r="Q248" s="118">
        <f>SUM('5:6'!Q248)</f>
        <v>0</v>
      </c>
      <c r="R248" s="118">
        <f>SUM('5:6'!R248)</f>
        <v>0</v>
      </c>
      <c r="S248" s="118">
        <f>SUM('5:6'!S248)</f>
        <v>0</v>
      </c>
      <c r="T248" s="118">
        <f>SUM('5:6'!T248)</f>
        <v>0</v>
      </c>
      <c r="U248" s="118">
        <f>SUM('5:6'!U248)</f>
        <v>0</v>
      </c>
      <c r="V248" s="269"/>
      <c r="W248" s="40"/>
      <c r="X248" s="118">
        <f>SUM('5:6'!X248)</f>
        <v>0</v>
      </c>
      <c r="Y248" s="118">
        <f>SUM('5:6'!Y248)</f>
        <v>0</v>
      </c>
      <c r="Z248" s="118">
        <f>SUM('5:6'!Z248)</f>
        <v>0</v>
      </c>
      <c r="AA248" s="118">
        <f>SUM('5:6'!AA248)</f>
        <v>0</v>
      </c>
      <c r="AB248" s="82"/>
      <c r="AC248" s="61"/>
      <c r="AD248" s="247"/>
      <c r="AE248" s="61"/>
      <c r="AF248" s="61"/>
      <c r="AG248" s="61"/>
      <c r="AH248" s="61"/>
      <c r="AI248" s="64"/>
      <c r="AJ248" s="64"/>
      <c r="AK248" s="64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</row>
    <row r="249" spans="1:53" ht="15.75">
      <c r="A249" s="22"/>
      <c r="B249" s="249" t="s">
        <v>398</v>
      </c>
      <c r="C249" s="232" t="s">
        <v>391</v>
      </c>
      <c r="D249" s="18"/>
      <c r="E249" s="18"/>
      <c r="F249" s="6"/>
      <c r="G249" s="118">
        <f>SUM('5:6'!G249)</f>
        <v>0</v>
      </c>
      <c r="H249" s="282">
        <f t="shared" si="43"/>
        <v>0</v>
      </c>
      <c r="I249" s="118">
        <f>SUM('5:6'!I249)</f>
        <v>0</v>
      </c>
      <c r="J249" s="38"/>
      <c r="K249" s="42">
        <f t="array" ref="K249">IF(ISERROR(G249/L249),"",G249/L249)</f>
        <v>0</v>
      </c>
      <c r="L249" s="107">
        <v>24</v>
      </c>
      <c r="M249" s="43">
        <f t="shared" si="44"/>
        <v>0</v>
      </c>
      <c r="N249" s="118">
        <f>SUM('5:6'!N249)</f>
        <v>0</v>
      </c>
      <c r="O249" s="118">
        <f>SUM('5:6'!O249)</f>
        <v>0</v>
      </c>
      <c r="P249" s="118">
        <f>SUM('5:6'!P249)</f>
        <v>0</v>
      </c>
      <c r="Q249" s="118">
        <f>SUM('5:6'!Q249)</f>
        <v>0</v>
      </c>
      <c r="R249" s="118">
        <f>SUM('5:6'!R249)</f>
        <v>0</v>
      </c>
      <c r="S249" s="118">
        <f>SUM('5:6'!S249)</f>
        <v>0</v>
      </c>
      <c r="T249" s="118">
        <f>SUM('5:6'!T249)</f>
        <v>0</v>
      </c>
      <c r="U249" s="118">
        <f>SUM('5:6'!U249)</f>
        <v>0</v>
      </c>
      <c r="V249" s="269"/>
      <c r="W249" s="40"/>
      <c r="X249" s="118">
        <f>SUM('5:6'!X249)</f>
        <v>0</v>
      </c>
      <c r="Y249" s="118">
        <f>SUM('5:6'!Y249)</f>
        <v>0</v>
      </c>
      <c r="Z249" s="118">
        <f>SUM('5:6'!Z249)</f>
        <v>0</v>
      </c>
      <c r="AA249" s="118">
        <f>SUM('5:6'!AA249)</f>
        <v>0</v>
      </c>
      <c r="AB249" s="82"/>
      <c r="AC249" s="61"/>
      <c r="AD249" s="247"/>
      <c r="AE249" s="61"/>
      <c r="AF249" s="61"/>
      <c r="AG249" s="61"/>
      <c r="AH249" s="61"/>
      <c r="AI249" s="64"/>
      <c r="AJ249" s="64"/>
      <c r="AK249" s="64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</row>
    <row r="250" spans="1:53" ht="15.75">
      <c r="A250" s="22">
        <v>201074</v>
      </c>
      <c r="B250" s="249" t="s">
        <v>431</v>
      </c>
      <c r="C250" s="232" t="s">
        <v>433</v>
      </c>
      <c r="D250" s="18"/>
      <c r="E250" s="18"/>
      <c r="F250" s="6"/>
      <c r="G250" s="118">
        <f>SUM('5:6'!G250)</f>
        <v>0</v>
      </c>
      <c r="H250" s="282">
        <f t="shared" si="43"/>
        <v>0</v>
      </c>
      <c r="I250" s="118">
        <f>SUM('5:6'!I250)</f>
        <v>0</v>
      </c>
      <c r="J250" s="38"/>
      <c r="K250" s="42"/>
      <c r="L250" s="107">
        <v>4</v>
      </c>
      <c r="M250" s="43"/>
      <c r="N250" s="38"/>
      <c r="O250" s="118"/>
      <c r="P250" s="118"/>
      <c r="Q250" s="118"/>
      <c r="R250" s="118"/>
      <c r="S250" s="118"/>
      <c r="T250" s="118"/>
      <c r="U250" s="118"/>
      <c r="V250" s="269"/>
      <c r="W250" s="40"/>
      <c r="X250" s="118"/>
      <c r="Y250" s="118"/>
      <c r="Z250" s="118"/>
      <c r="AA250" s="118"/>
      <c r="AB250" s="82"/>
      <c r="AC250" s="61"/>
      <c r="AD250" s="265"/>
      <c r="AE250" s="61"/>
      <c r="AF250" s="61"/>
      <c r="AG250" s="61"/>
      <c r="AH250" s="61"/>
      <c r="AI250" s="64"/>
      <c r="AJ250" s="64"/>
      <c r="AK250" s="64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</row>
    <row r="251" spans="1:53" ht="15.75">
      <c r="A251" s="22">
        <v>201075</v>
      </c>
      <c r="B251" s="249" t="s">
        <v>431</v>
      </c>
      <c r="C251" s="232" t="s">
        <v>435</v>
      </c>
      <c r="D251" s="18"/>
      <c r="E251" s="18"/>
      <c r="F251" s="6"/>
      <c r="G251" s="118">
        <f>SUM('5:6'!G251)</f>
        <v>0</v>
      </c>
      <c r="H251" s="282">
        <f t="shared" si="43"/>
        <v>0</v>
      </c>
      <c r="I251" s="118">
        <f>SUM('5:6'!I251)</f>
        <v>0</v>
      </c>
      <c r="J251" s="38"/>
      <c r="K251" s="42"/>
      <c r="L251" s="107">
        <v>4</v>
      </c>
      <c r="M251" s="43"/>
      <c r="N251" s="38"/>
      <c r="O251" s="118"/>
      <c r="P251" s="118"/>
      <c r="Q251" s="118"/>
      <c r="R251" s="118"/>
      <c r="S251" s="118"/>
      <c r="T251" s="118"/>
      <c r="U251" s="118"/>
      <c r="V251" s="269"/>
      <c r="W251" s="40"/>
      <c r="X251" s="118"/>
      <c r="Y251" s="118"/>
      <c r="Z251" s="118"/>
      <c r="AA251" s="118"/>
      <c r="AB251" s="82"/>
      <c r="AC251" s="61"/>
      <c r="AD251" s="265"/>
      <c r="AE251" s="61"/>
      <c r="AF251" s="61"/>
      <c r="AG251" s="61"/>
      <c r="AH251" s="61"/>
      <c r="AI251" s="64"/>
      <c r="AJ251" s="64"/>
      <c r="AK251" s="64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</row>
    <row r="252" spans="1:53" ht="15.75">
      <c r="A252" s="22">
        <v>201076</v>
      </c>
      <c r="B252" s="249" t="s">
        <v>431</v>
      </c>
      <c r="C252" s="232" t="s">
        <v>437</v>
      </c>
      <c r="D252" s="18"/>
      <c r="E252" s="18"/>
      <c r="F252" s="6"/>
      <c r="G252" s="118">
        <f>SUM('5:6'!G252)</f>
        <v>0</v>
      </c>
      <c r="H252" s="282">
        <f t="shared" si="43"/>
        <v>0</v>
      </c>
      <c r="I252" s="118">
        <f>SUM('5:6'!I252)</f>
        <v>0</v>
      </c>
      <c r="J252" s="38"/>
      <c r="K252" s="42"/>
      <c r="L252" s="107">
        <v>4</v>
      </c>
      <c r="M252" s="43"/>
      <c r="N252" s="38"/>
      <c r="O252" s="118"/>
      <c r="P252" s="118"/>
      <c r="Q252" s="118"/>
      <c r="R252" s="118"/>
      <c r="S252" s="118"/>
      <c r="T252" s="118"/>
      <c r="U252" s="118"/>
      <c r="V252" s="269"/>
      <c r="W252" s="40"/>
      <c r="X252" s="118"/>
      <c r="Y252" s="118"/>
      <c r="Z252" s="118"/>
      <c r="AA252" s="118"/>
      <c r="AB252" s="82"/>
      <c r="AC252" s="61"/>
      <c r="AD252" s="265"/>
      <c r="AE252" s="61"/>
      <c r="AF252" s="61"/>
      <c r="AG252" s="61"/>
      <c r="AH252" s="61"/>
      <c r="AI252" s="64"/>
      <c r="AJ252" s="64"/>
      <c r="AK252" s="64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</row>
    <row r="253" spans="1:53" ht="15.75">
      <c r="A253" s="22">
        <v>201071</v>
      </c>
      <c r="B253" s="235" t="s">
        <v>383</v>
      </c>
      <c r="C253" s="17" t="s">
        <v>369</v>
      </c>
      <c r="D253" s="18"/>
      <c r="E253" s="18"/>
      <c r="F253" s="6"/>
      <c r="G253" s="118">
        <f>SUM('5:6'!G253)</f>
        <v>0</v>
      </c>
      <c r="H253" s="282">
        <f t="shared" si="43"/>
        <v>0</v>
      </c>
      <c r="I253" s="118">
        <f>SUM('5:6'!I253)</f>
        <v>0</v>
      </c>
      <c r="J253" s="38"/>
      <c r="K253" s="42"/>
      <c r="L253" s="107">
        <v>4</v>
      </c>
      <c r="M253" s="43"/>
      <c r="N253" s="38"/>
      <c r="O253" s="118">
        <f>SUM('5:6'!O253)</f>
        <v>0</v>
      </c>
      <c r="P253" s="118">
        <f>SUM('5:6'!P253)</f>
        <v>0</v>
      </c>
      <c r="Q253" s="118">
        <f>SUM('5:6'!Q253)</f>
        <v>0</v>
      </c>
      <c r="R253" s="118">
        <f>SUM('5:6'!R253)</f>
        <v>0</v>
      </c>
      <c r="S253" s="118">
        <f>SUM('5:6'!S253)</f>
        <v>0</v>
      </c>
      <c r="T253" s="118">
        <f>SUM('5:6'!T253)</f>
        <v>0</v>
      </c>
      <c r="U253" s="118">
        <f>SUM('5:6'!U253)</f>
        <v>0</v>
      </c>
      <c r="V253" s="269"/>
      <c r="W253" s="40"/>
      <c r="X253" s="118">
        <f>SUM('5:6'!X253)</f>
        <v>0</v>
      </c>
      <c r="Y253" s="118">
        <f>SUM('5:6'!Y253)</f>
        <v>0</v>
      </c>
      <c r="Z253" s="118">
        <f>SUM('5:6'!Z253)</f>
        <v>0</v>
      </c>
      <c r="AA253" s="118">
        <f>SUM('5:6'!AA253)</f>
        <v>0</v>
      </c>
      <c r="AB253" s="82"/>
      <c r="AC253" s="61"/>
      <c r="AD253" s="234"/>
      <c r="AE253" s="61"/>
      <c r="AF253" s="61"/>
      <c r="AG253" s="61"/>
      <c r="AH253" s="61"/>
      <c r="AI253" s="64"/>
      <c r="AJ253" s="64"/>
      <c r="AK253" s="64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</row>
    <row r="254" spans="1:53" ht="15.75">
      <c r="A254" s="22">
        <v>201072</v>
      </c>
      <c r="B254" s="235" t="s">
        <v>383</v>
      </c>
      <c r="C254" s="17" t="s">
        <v>370</v>
      </c>
      <c r="D254" s="18"/>
      <c r="E254" s="18"/>
      <c r="F254" s="6"/>
      <c r="G254" s="118">
        <f>SUM('5:6'!G254)</f>
        <v>0</v>
      </c>
      <c r="H254" s="282">
        <f t="shared" si="43"/>
        <v>0</v>
      </c>
      <c r="I254" s="118">
        <f>SUM('5:6'!I254)</f>
        <v>0</v>
      </c>
      <c r="J254" s="38"/>
      <c r="K254" s="42"/>
      <c r="L254" s="107">
        <v>4</v>
      </c>
      <c r="M254" s="43"/>
      <c r="N254" s="38"/>
      <c r="O254" s="118">
        <f>SUM('5:6'!O254)</f>
        <v>0</v>
      </c>
      <c r="P254" s="118">
        <f>SUM('5:6'!P254)</f>
        <v>0</v>
      </c>
      <c r="Q254" s="118">
        <f>SUM('5:6'!Q254)</f>
        <v>0</v>
      </c>
      <c r="R254" s="118">
        <f>SUM('5:6'!R254)</f>
        <v>0</v>
      </c>
      <c r="S254" s="118">
        <f>SUM('5:6'!S254)</f>
        <v>0</v>
      </c>
      <c r="T254" s="118">
        <f>SUM('5:6'!T254)</f>
        <v>0</v>
      </c>
      <c r="U254" s="118">
        <f>SUM('5:6'!U254)</f>
        <v>0</v>
      </c>
      <c r="V254" s="269"/>
      <c r="W254" s="40"/>
      <c r="X254" s="118">
        <f>SUM('5:6'!X254)</f>
        <v>0</v>
      </c>
      <c r="Y254" s="118">
        <f>SUM('5:6'!Y254)</f>
        <v>0</v>
      </c>
      <c r="Z254" s="118">
        <f>SUM('5:6'!Z254)</f>
        <v>0</v>
      </c>
      <c r="AA254" s="118">
        <f>SUM('5:6'!AA254)</f>
        <v>0</v>
      </c>
      <c r="AB254" s="82"/>
      <c r="AC254" s="61"/>
      <c r="AD254" s="234"/>
      <c r="AE254" s="61"/>
      <c r="AF254" s="61"/>
      <c r="AG254" s="61"/>
      <c r="AH254" s="61"/>
      <c r="AI254" s="64"/>
      <c r="AJ254" s="64"/>
      <c r="AK254" s="64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</row>
    <row r="255" spans="1:53" ht="15.75">
      <c r="A255" s="22">
        <v>201073</v>
      </c>
      <c r="B255" s="235" t="s">
        <v>383</v>
      </c>
      <c r="C255" s="17" t="s">
        <v>371</v>
      </c>
      <c r="D255" s="18"/>
      <c r="E255" s="18"/>
      <c r="F255" s="6"/>
      <c r="G255" s="118">
        <f>SUM('5:6'!G255)</f>
        <v>0</v>
      </c>
      <c r="H255" s="282">
        <f t="shared" si="43"/>
        <v>0</v>
      </c>
      <c r="I255" s="118">
        <f>SUM('5:6'!I255)</f>
        <v>0</v>
      </c>
      <c r="J255" s="38"/>
      <c r="K255" s="42"/>
      <c r="L255" s="107">
        <v>4</v>
      </c>
      <c r="M255" s="43"/>
      <c r="N255" s="38"/>
      <c r="O255" s="118">
        <f>SUM('5:6'!O255)</f>
        <v>0</v>
      </c>
      <c r="P255" s="118">
        <f>SUM('5:6'!P255)</f>
        <v>0</v>
      </c>
      <c r="Q255" s="118">
        <f>SUM('5:6'!Q255)</f>
        <v>0</v>
      </c>
      <c r="R255" s="118">
        <f>SUM('5:6'!R255)</f>
        <v>0</v>
      </c>
      <c r="S255" s="118">
        <f>SUM('5:6'!S255)</f>
        <v>0</v>
      </c>
      <c r="T255" s="118">
        <f>SUM('5:6'!T255)</f>
        <v>0</v>
      </c>
      <c r="U255" s="118">
        <f>SUM('5:6'!U255)</f>
        <v>0</v>
      </c>
      <c r="V255" s="269"/>
      <c r="W255" s="40"/>
      <c r="X255" s="118">
        <f>SUM('5:6'!X255)</f>
        <v>0</v>
      </c>
      <c r="Y255" s="118">
        <f>SUM('5:6'!Y255)</f>
        <v>0</v>
      </c>
      <c r="Z255" s="118">
        <f>SUM('5:6'!Z255)</f>
        <v>0</v>
      </c>
      <c r="AA255" s="118">
        <f>SUM('5:6'!AA255)</f>
        <v>0</v>
      </c>
      <c r="AB255" s="82"/>
      <c r="AC255" s="61"/>
      <c r="AD255" s="234"/>
      <c r="AE255" s="61"/>
      <c r="AF255" s="61"/>
      <c r="AG255" s="61"/>
      <c r="AH255" s="61"/>
      <c r="AI255" s="64"/>
      <c r="AJ255" s="64"/>
      <c r="AK255" s="64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</row>
    <row r="256" spans="1:53" ht="15.75">
      <c r="A256" s="584" t="s">
        <v>86</v>
      </c>
      <c r="B256" s="584"/>
      <c r="C256" s="113" t="s">
        <v>71</v>
      </c>
      <c r="D256" s="27"/>
      <c r="E256" s="27"/>
      <c r="F256" s="39"/>
      <c r="G256" s="119">
        <f>SUM(G199:G255)</f>
        <v>333</v>
      </c>
      <c r="H256" s="37">
        <f>SUM(H199:H255)</f>
        <v>1691.6399999999999</v>
      </c>
      <c r="I256" s="37">
        <f>SUM(I199:I255)</f>
        <v>16</v>
      </c>
      <c r="J256" s="38">
        <f t="array" ref="J256">IF(ISERROR(G256/I256),"",G256/I256)</f>
        <v>20.8125</v>
      </c>
      <c r="K256" s="37">
        <f>SUM(K199:K255)</f>
        <v>15.857142857142858</v>
      </c>
      <c r="L256" s="123"/>
      <c r="M256" s="114">
        <f t="shared" ref="M256:V256" si="47">SUM(M199:M255)</f>
        <v>0.14285714285714235</v>
      </c>
      <c r="N256" s="37">
        <f t="shared" si="47"/>
        <v>0</v>
      </c>
      <c r="O256" s="116">
        <f t="shared" si="47"/>
        <v>0</v>
      </c>
      <c r="P256" s="116">
        <f t="shared" si="47"/>
        <v>0</v>
      </c>
      <c r="Q256" s="116">
        <f t="shared" si="47"/>
        <v>0</v>
      </c>
      <c r="R256" s="116">
        <f t="shared" si="47"/>
        <v>0</v>
      </c>
      <c r="S256" s="117">
        <f t="shared" si="47"/>
        <v>0</v>
      </c>
      <c r="T256" s="116">
        <f t="shared" si="47"/>
        <v>0</v>
      </c>
      <c r="U256" s="116">
        <f t="shared" si="47"/>
        <v>0</v>
      </c>
      <c r="V256" s="269">
        <f t="shared" si="47"/>
        <v>0</v>
      </c>
      <c r="W256" s="40">
        <f t="shared" si="46"/>
        <v>0</v>
      </c>
      <c r="X256" s="117">
        <f>SUM(X199:X255)</f>
        <v>0</v>
      </c>
      <c r="Y256" s="117">
        <f>SUM(Y199:Y255)</f>
        <v>0</v>
      </c>
      <c r="Z256" s="117">
        <f>SUM(Z199:Z255)</f>
        <v>0</v>
      </c>
      <c r="AA256" s="117">
        <f>SUM(AA199:AA255)</f>
        <v>0</v>
      </c>
      <c r="AB256" s="84"/>
      <c r="AC256" s="78"/>
      <c r="AD256" s="106"/>
      <c r="AE256" s="83"/>
      <c r="AF256" s="83"/>
      <c r="AG256" s="83"/>
      <c r="AH256" s="83"/>
      <c r="AI256" s="64"/>
      <c r="AJ256" s="64"/>
      <c r="AK256" s="64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</row>
    <row r="257" spans="1:53" ht="15.75">
      <c r="A257" s="17">
        <v>200065</v>
      </c>
      <c r="B257" s="68" t="s">
        <v>87</v>
      </c>
      <c r="C257" s="17" t="s">
        <v>53</v>
      </c>
      <c r="D257" s="18">
        <v>5.03</v>
      </c>
      <c r="E257" s="18"/>
      <c r="F257" s="6"/>
      <c r="G257" s="118">
        <f>SUM('5:6'!G257)</f>
        <v>0</v>
      </c>
      <c r="H257" s="111">
        <f>D257*G257</f>
        <v>0</v>
      </c>
      <c r="I257" s="118">
        <f>SUM('5:6'!I257)</f>
        <v>0</v>
      </c>
      <c r="J257" s="38" t="str">
        <f t="array" ref="J257">IF(ISERROR(G257/I257),"",G257/I257)</f>
        <v/>
      </c>
      <c r="K257" s="42">
        <f t="array" ref="K257">IF(ISERROR(G257/L257),"",G257/L257)</f>
        <v>0</v>
      </c>
      <c r="L257" s="107">
        <v>8.8000000000000007</v>
      </c>
      <c r="M257" s="43">
        <f t="shared" ref="M257:M290" si="48">IF(ISERROR(I257-K257),"",I257-K257)</f>
        <v>0</v>
      </c>
      <c r="N257" s="38">
        <f t="shared" ref="N257:N290" si="49">SUM(O257:U257)</f>
        <v>0</v>
      </c>
      <c r="O257" s="118">
        <f>SUM('5:6'!O257)</f>
        <v>0</v>
      </c>
      <c r="P257" s="118">
        <f>SUM('5:6'!P257)</f>
        <v>0</v>
      </c>
      <c r="Q257" s="118">
        <f>SUM('5:6'!Q257)</f>
        <v>0</v>
      </c>
      <c r="R257" s="118">
        <f>SUM('5:6'!R257)</f>
        <v>0</v>
      </c>
      <c r="S257" s="118">
        <f>SUM('5:6'!S257)</f>
        <v>0</v>
      </c>
      <c r="T257" s="118">
        <f>SUM('5:6'!T257)</f>
        <v>0</v>
      </c>
      <c r="U257" s="118">
        <f>SUM('5:6'!U257)</f>
        <v>0</v>
      </c>
      <c r="V257" s="269">
        <f t="shared" ref="V257:V290" si="50">SUM(X257:AA257)</f>
        <v>0</v>
      </c>
      <c r="W257" s="40" t="str">
        <f t="shared" si="46"/>
        <v/>
      </c>
      <c r="X257" s="118">
        <f>SUM('5:6'!X257)</f>
        <v>0</v>
      </c>
      <c r="Y257" s="118">
        <f>SUM('5:6'!Y257)</f>
        <v>0</v>
      </c>
      <c r="Z257" s="118">
        <f>SUM('5:6'!Z257)</f>
        <v>0</v>
      </c>
      <c r="AA257" s="118">
        <f>SUM('5:6'!AA257)</f>
        <v>0</v>
      </c>
      <c r="AB257" s="82"/>
      <c r="AC257" s="61"/>
      <c r="AD257" s="106"/>
      <c r="AE257" s="61"/>
      <c r="AF257" s="61"/>
      <c r="AG257" s="61"/>
      <c r="AH257" s="61"/>
      <c r="AI257" s="64"/>
      <c r="AJ257" s="64"/>
      <c r="AK257" s="64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</row>
    <row r="258" spans="1:53" ht="15.75">
      <c r="A258" s="17">
        <v>200067</v>
      </c>
      <c r="B258" s="68" t="s">
        <v>87</v>
      </c>
      <c r="C258" s="17" t="s">
        <v>60</v>
      </c>
      <c r="D258" s="18">
        <v>5.03</v>
      </c>
      <c r="E258" s="18"/>
      <c r="F258" s="6"/>
      <c r="G258" s="118">
        <f>SUM('5:6'!G258)</f>
        <v>0</v>
      </c>
      <c r="H258" s="132">
        <f t="shared" ref="H258:H290" si="51">D258*G258</f>
        <v>0</v>
      </c>
      <c r="I258" s="118">
        <f>SUM('5:6'!I258)</f>
        <v>0</v>
      </c>
      <c r="J258" s="38" t="str">
        <f t="array" ref="J258">IF(ISERROR(G258/I258),"",G258/I258)</f>
        <v/>
      </c>
      <c r="K258" s="42">
        <f t="array" ref="K258">IF(ISERROR(G258/L258),"",G258/L258)</f>
        <v>0</v>
      </c>
      <c r="L258" s="107">
        <v>8.8000000000000007</v>
      </c>
      <c r="M258" s="43">
        <f t="shared" si="48"/>
        <v>0</v>
      </c>
      <c r="N258" s="38">
        <f t="shared" si="49"/>
        <v>0</v>
      </c>
      <c r="O258" s="118">
        <f>SUM('5:6'!O258)</f>
        <v>0</v>
      </c>
      <c r="P258" s="118">
        <f>SUM('5:6'!P258)</f>
        <v>0</v>
      </c>
      <c r="Q258" s="118">
        <f>SUM('5:6'!Q258)</f>
        <v>0</v>
      </c>
      <c r="R258" s="118">
        <f>SUM('5:6'!R258)</f>
        <v>0</v>
      </c>
      <c r="S258" s="118">
        <f>SUM('5:6'!S258)</f>
        <v>0</v>
      </c>
      <c r="T258" s="118">
        <f>SUM('5:6'!T258)</f>
        <v>0</v>
      </c>
      <c r="U258" s="118">
        <f>SUM('5:6'!U258)</f>
        <v>0</v>
      </c>
      <c r="V258" s="269">
        <f t="shared" si="50"/>
        <v>0</v>
      </c>
      <c r="W258" s="40" t="str">
        <f t="shared" si="46"/>
        <v/>
      </c>
      <c r="X258" s="118">
        <f>SUM('5:6'!X258)</f>
        <v>0</v>
      </c>
      <c r="Y258" s="118">
        <f>SUM('5:6'!Y258)</f>
        <v>0</v>
      </c>
      <c r="Z258" s="118">
        <f>SUM('5:6'!Z258)</f>
        <v>0</v>
      </c>
      <c r="AA258" s="118">
        <f>SUM('5:6'!AA258)</f>
        <v>0</v>
      </c>
      <c r="AB258" s="82"/>
      <c r="AC258" s="61"/>
      <c r="AD258" s="106"/>
      <c r="AE258" s="61"/>
      <c r="AF258" s="61"/>
      <c r="AG258" s="61"/>
      <c r="AH258" s="61"/>
      <c r="AI258" s="64"/>
      <c r="AJ258" s="64"/>
      <c r="AK258" s="64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</row>
    <row r="259" spans="1:53" ht="15.75">
      <c r="A259" s="17">
        <v>200068</v>
      </c>
      <c r="B259" s="68" t="s">
        <v>87</v>
      </c>
      <c r="C259" s="17" t="s">
        <v>74</v>
      </c>
      <c r="D259" s="18">
        <v>5.03</v>
      </c>
      <c r="E259" s="18"/>
      <c r="F259" s="6"/>
      <c r="G259" s="118">
        <f>SUM('5:6'!G259)</f>
        <v>0</v>
      </c>
      <c r="H259" s="132">
        <f t="shared" si="51"/>
        <v>0</v>
      </c>
      <c r="I259" s="118">
        <f>SUM('5:6'!I259)</f>
        <v>0</v>
      </c>
      <c r="J259" s="38" t="str">
        <f t="array" ref="J259">IF(ISERROR(G259/I259),"",G259/I259)</f>
        <v/>
      </c>
      <c r="K259" s="42">
        <f t="array" ref="K259">IF(ISERROR(G259/L259),"",G259/L259)</f>
        <v>0</v>
      </c>
      <c r="L259" s="107">
        <v>8.8000000000000007</v>
      </c>
      <c r="M259" s="43">
        <f t="shared" si="48"/>
        <v>0</v>
      </c>
      <c r="N259" s="38">
        <f t="shared" si="49"/>
        <v>0</v>
      </c>
      <c r="O259" s="118">
        <f>SUM('5:6'!O259)</f>
        <v>0</v>
      </c>
      <c r="P259" s="118">
        <f>SUM('5:6'!P259)</f>
        <v>0</v>
      </c>
      <c r="Q259" s="118">
        <f>SUM('5:6'!Q259)</f>
        <v>0</v>
      </c>
      <c r="R259" s="118">
        <f>SUM('5:6'!R259)</f>
        <v>0</v>
      </c>
      <c r="S259" s="118">
        <f>SUM('5:6'!S259)</f>
        <v>0</v>
      </c>
      <c r="T259" s="118">
        <f>SUM('5:6'!T259)</f>
        <v>0</v>
      </c>
      <c r="U259" s="118">
        <f>SUM('5:6'!U259)</f>
        <v>0</v>
      </c>
      <c r="V259" s="269">
        <f t="shared" si="50"/>
        <v>0</v>
      </c>
      <c r="W259" s="40" t="str">
        <f t="shared" si="46"/>
        <v/>
      </c>
      <c r="X259" s="118">
        <f>SUM('5:6'!X259)</f>
        <v>0</v>
      </c>
      <c r="Y259" s="118">
        <f>SUM('5:6'!Y259)</f>
        <v>0</v>
      </c>
      <c r="Z259" s="118">
        <f>SUM('5:6'!Z259)</f>
        <v>0</v>
      </c>
      <c r="AA259" s="118">
        <f>SUM('5:6'!AA259)</f>
        <v>0</v>
      </c>
      <c r="AB259" s="82"/>
      <c r="AC259" s="61"/>
      <c r="AD259" s="106"/>
      <c r="AE259" s="61"/>
      <c r="AF259" s="61"/>
      <c r="AG259" s="61"/>
      <c r="AH259" s="61"/>
      <c r="AI259" s="64"/>
      <c r="AJ259" s="64"/>
      <c r="AK259" s="64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</row>
    <row r="260" spans="1:53" ht="15.75">
      <c r="A260" s="24">
        <v>200064</v>
      </c>
      <c r="B260" s="72" t="s">
        <v>88</v>
      </c>
      <c r="C260" s="17" t="s">
        <v>53</v>
      </c>
      <c r="D260" s="18">
        <v>5.03</v>
      </c>
      <c r="E260" s="18"/>
      <c r="F260" s="6"/>
      <c r="G260" s="118">
        <f>SUM('5:6'!G260)</f>
        <v>0</v>
      </c>
      <c r="H260" s="132">
        <f t="shared" si="51"/>
        <v>0</v>
      </c>
      <c r="I260" s="118">
        <f>SUM('5:6'!I260)</f>
        <v>0</v>
      </c>
      <c r="J260" s="38" t="str">
        <f t="array" ref="J260">IF(ISERROR(G260/I260),"",G260/I260)</f>
        <v/>
      </c>
      <c r="K260" s="42">
        <f t="array" ref="K260">IF(ISERROR(G260/L260),"",G260/L260)</f>
        <v>0</v>
      </c>
      <c r="L260" s="107">
        <v>9.3000000000000007</v>
      </c>
      <c r="M260" s="43">
        <f t="shared" si="48"/>
        <v>0</v>
      </c>
      <c r="N260" s="38">
        <f t="shared" si="49"/>
        <v>0</v>
      </c>
      <c r="O260" s="118">
        <f>SUM('5:6'!O260)</f>
        <v>0</v>
      </c>
      <c r="P260" s="118">
        <f>SUM('5:6'!P260)</f>
        <v>0</v>
      </c>
      <c r="Q260" s="118">
        <f>SUM('5:6'!Q260)</f>
        <v>0</v>
      </c>
      <c r="R260" s="118">
        <f>SUM('5:6'!R260)</f>
        <v>0</v>
      </c>
      <c r="S260" s="118">
        <f>SUM('5:6'!S260)</f>
        <v>0</v>
      </c>
      <c r="T260" s="118">
        <f>SUM('5:6'!T260)</f>
        <v>0</v>
      </c>
      <c r="U260" s="118">
        <f>SUM('5:6'!U260)</f>
        <v>0</v>
      </c>
      <c r="V260" s="269">
        <f t="shared" si="50"/>
        <v>0</v>
      </c>
      <c r="W260" s="40" t="str">
        <f t="shared" si="46"/>
        <v/>
      </c>
      <c r="X260" s="118">
        <f>SUM('5:6'!X260)</f>
        <v>0</v>
      </c>
      <c r="Y260" s="118">
        <f>SUM('5:6'!Y260)</f>
        <v>0</v>
      </c>
      <c r="Z260" s="118">
        <f>SUM('5:6'!Z260)</f>
        <v>0</v>
      </c>
      <c r="AA260" s="118">
        <f>SUM('5:6'!AA260)</f>
        <v>0</v>
      </c>
      <c r="AB260" s="82"/>
      <c r="AC260" s="61"/>
      <c r="AD260" s="106"/>
      <c r="AE260" s="61"/>
      <c r="AF260" s="61"/>
      <c r="AG260" s="61"/>
      <c r="AH260" s="61"/>
      <c r="AI260" s="64"/>
      <c r="AJ260" s="64"/>
      <c r="AK260" s="64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</row>
    <row r="261" spans="1:53" ht="15.75">
      <c r="A261" s="24">
        <v>200058</v>
      </c>
      <c r="B261" s="72" t="s">
        <v>88</v>
      </c>
      <c r="C261" s="17" t="s">
        <v>72</v>
      </c>
      <c r="D261" s="18">
        <v>5.03</v>
      </c>
      <c r="E261" s="18"/>
      <c r="F261" s="6"/>
      <c r="G261" s="118">
        <f>SUM('5:6'!G261)</f>
        <v>0</v>
      </c>
      <c r="H261" s="132">
        <f t="shared" si="51"/>
        <v>0</v>
      </c>
      <c r="I261" s="118">
        <f>SUM('5:6'!I261)</f>
        <v>0</v>
      </c>
      <c r="J261" s="38" t="str">
        <f t="array" ref="J261">IF(ISERROR(G261/I261),"",G261/I261)</f>
        <v/>
      </c>
      <c r="K261" s="42">
        <f t="array" ref="K261">IF(ISERROR(G261/L261),"",G261/L261)</f>
        <v>0</v>
      </c>
      <c r="L261" s="107">
        <v>9.3000000000000007</v>
      </c>
      <c r="M261" s="43">
        <f t="shared" si="48"/>
        <v>0</v>
      </c>
      <c r="N261" s="38">
        <f t="shared" si="49"/>
        <v>0</v>
      </c>
      <c r="O261" s="118">
        <f>SUM('5:6'!O261)</f>
        <v>0</v>
      </c>
      <c r="P261" s="118">
        <f>SUM('5:6'!P261)</f>
        <v>0</v>
      </c>
      <c r="Q261" s="118">
        <f>SUM('5:6'!Q261)</f>
        <v>0</v>
      </c>
      <c r="R261" s="118">
        <f>SUM('5:6'!R261)</f>
        <v>0</v>
      </c>
      <c r="S261" s="118">
        <f>SUM('5:6'!S261)</f>
        <v>0</v>
      </c>
      <c r="T261" s="118">
        <f>SUM('5:6'!T261)</f>
        <v>0</v>
      </c>
      <c r="U261" s="118">
        <f>SUM('5:6'!U261)</f>
        <v>0</v>
      </c>
      <c r="V261" s="269">
        <f t="shared" si="50"/>
        <v>0</v>
      </c>
      <c r="W261" s="40" t="str">
        <f t="shared" si="46"/>
        <v/>
      </c>
      <c r="X261" s="118">
        <f>SUM('5:6'!X261)</f>
        <v>0</v>
      </c>
      <c r="Y261" s="118">
        <f>SUM('5:6'!Y261)</f>
        <v>0</v>
      </c>
      <c r="Z261" s="118">
        <f>SUM('5:6'!Z261)</f>
        <v>0</v>
      </c>
      <c r="AA261" s="118">
        <f>SUM('5:6'!AA261)</f>
        <v>0</v>
      </c>
      <c r="AB261" s="82"/>
      <c r="AC261" s="61"/>
      <c r="AD261" s="106"/>
      <c r="AE261" s="61"/>
      <c r="AF261" s="61"/>
      <c r="AG261" s="61"/>
      <c r="AH261" s="61"/>
      <c r="AI261" s="64"/>
      <c r="AJ261" s="64"/>
      <c r="AK261" s="64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</row>
    <row r="262" spans="1:53" ht="15.75">
      <c r="A262" s="24">
        <v>200061</v>
      </c>
      <c r="B262" s="72" t="s">
        <v>88</v>
      </c>
      <c r="C262" s="17" t="s">
        <v>60</v>
      </c>
      <c r="D262" s="18">
        <v>5.03</v>
      </c>
      <c r="E262" s="18"/>
      <c r="F262" s="6"/>
      <c r="G262" s="118">
        <f>SUM('5:6'!G262)</f>
        <v>0</v>
      </c>
      <c r="H262" s="132">
        <f t="shared" si="51"/>
        <v>0</v>
      </c>
      <c r="I262" s="118">
        <f>SUM('5:6'!I262)</f>
        <v>0</v>
      </c>
      <c r="J262" s="38" t="str">
        <f t="array" ref="J262">IF(ISERROR(G262/I262),"",G262/I262)</f>
        <v/>
      </c>
      <c r="K262" s="42">
        <f t="array" ref="K262">IF(ISERROR(G262/L262),"",G262/L262)</f>
        <v>0</v>
      </c>
      <c r="L262" s="107">
        <v>9.3000000000000007</v>
      </c>
      <c r="M262" s="43">
        <f t="shared" si="48"/>
        <v>0</v>
      </c>
      <c r="N262" s="38">
        <f t="shared" si="49"/>
        <v>0</v>
      </c>
      <c r="O262" s="118">
        <f>SUM('5:6'!O262)</f>
        <v>0</v>
      </c>
      <c r="P262" s="118">
        <f>SUM('5:6'!P262)</f>
        <v>0</v>
      </c>
      <c r="Q262" s="118">
        <f>SUM('5:6'!Q262)</f>
        <v>0</v>
      </c>
      <c r="R262" s="118">
        <f>SUM('5:6'!R262)</f>
        <v>0</v>
      </c>
      <c r="S262" s="118">
        <f>SUM('5:6'!S262)</f>
        <v>0</v>
      </c>
      <c r="T262" s="118">
        <f>SUM('5:6'!T262)</f>
        <v>0</v>
      </c>
      <c r="U262" s="118">
        <f>SUM('5:6'!U262)</f>
        <v>0</v>
      </c>
      <c r="V262" s="269">
        <f t="shared" si="50"/>
        <v>0</v>
      </c>
      <c r="W262" s="40" t="str">
        <f t="shared" si="46"/>
        <v/>
      </c>
      <c r="X262" s="118">
        <f>SUM('5:6'!X262)</f>
        <v>0</v>
      </c>
      <c r="Y262" s="118">
        <f>SUM('5:6'!Y262)</f>
        <v>0</v>
      </c>
      <c r="Z262" s="118">
        <f>SUM('5:6'!Z262)</f>
        <v>0</v>
      </c>
      <c r="AA262" s="118">
        <f>SUM('5:6'!AA262)</f>
        <v>0</v>
      </c>
      <c r="AB262" s="82"/>
      <c r="AC262" s="61"/>
      <c r="AD262" s="106"/>
      <c r="AE262" s="61"/>
      <c r="AF262" s="61"/>
      <c r="AG262" s="61"/>
      <c r="AH262" s="61"/>
      <c r="AI262" s="64"/>
      <c r="AJ262" s="64"/>
      <c r="AK262" s="64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</row>
    <row r="263" spans="1:53" ht="15.75">
      <c r="A263" s="24">
        <v>200060</v>
      </c>
      <c r="B263" s="72" t="s">
        <v>88</v>
      </c>
      <c r="C263" s="17" t="s">
        <v>66</v>
      </c>
      <c r="D263" s="18">
        <v>5.03</v>
      </c>
      <c r="E263" s="18"/>
      <c r="F263" s="6"/>
      <c r="G263" s="118">
        <f>SUM('5:6'!G263)</f>
        <v>0</v>
      </c>
      <c r="H263" s="132">
        <f t="shared" si="51"/>
        <v>0</v>
      </c>
      <c r="I263" s="118">
        <f>SUM('5:6'!I263)</f>
        <v>0</v>
      </c>
      <c r="J263" s="38" t="str">
        <f t="array" ref="J263">IF(ISERROR(G263/I263),"",G263/I263)</f>
        <v/>
      </c>
      <c r="K263" s="42">
        <f t="array" ref="K263">IF(ISERROR(G263/L263),"",G263/L263)</f>
        <v>0</v>
      </c>
      <c r="L263" s="107">
        <v>9.3000000000000007</v>
      </c>
      <c r="M263" s="43">
        <f t="shared" si="48"/>
        <v>0</v>
      </c>
      <c r="N263" s="38">
        <f t="shared" si="49"/>
        <v>0</v>
      </c>
      <c r="O263" s="118">
        <f>SUM('5:6'!O263)</f>
        <v>0</v>
      </c>
      <c r="P263" s="118">
        <f>SUM('5:6'!P263)</f>
        <v>0</v>
      </c>
      <c r="Q263" s="118">
        <f>SUM('5:6'!Q263)</f>
        <v>0</v>
      </c>
      <c r="R263" s="118">
        <f>SUM('5:6'!R263)</f>
        <v>0</v>
      </c>
      <c r="S263" s="118">
        <f>SUM('5:6'!S263)</f>
        <v>0</v>
      </c>
      <c r="T263" s="118">
        <f>SUM('5:6'!T263)</f>
        <v>0</v>
      </c>
      <c r="U263" s="118">
        <f>SUM('5:6'!U263)</f>
        <v>0</v>
      </c>
      <c r="V263" s="269">
        <f t="shared" si="50"/>
        <v>0</v>
      </c>
      <c r="W263" s="40" t="str">
        <f t="shared" si="46"/>
        <v/>
      </c>
      <c r="X263" s="118">
        <f>SUM('5:6'!X263)</f>
        <v>0</v>
      </c>
      <c r="Y263" s="118">
        <f>SUM('5:6'!Y263)</f>
        <v>0</v>
      </c>
      <c r="Z263" s="118">
        <f>SUM('5:6'!Z263)</f>
        <v>0</v>
      </c>
      <c r="AA263" s="118">
        <f>SUM('5:6'!AA263)</f>
        <v>0</v>
      </c>
      <c r="AB263" s="82"/>
      <c r="AC263" s="61"/>
      <c r="AD263" s="106"/>
      <c r="AE263" s="61"/>
      <c r="AF263" s="61"/>
      <c r="AG263" s="61"/>
      <c r="AH263" s="61"/>
      <c r="AI263" s="64"/>
      <c r="AJ263" s="64"/>
      <c r="AK263" s="64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</row>
    <row r="264" spans="1:53" ht="15.75">
      <c r="A264" s="24">
        <v>300389</v>
      </c>
      <c r="B264" s="72" t="s">
        <v>183</v>
      </c>
      <c r="C264" s="17" t="s">
        <v>184</v>
      </c>
      <c r="D264" s="18">
        <v>5.03</v>
      </c>
      <c r="E264" s="18"/>
      <c r="F264" s="6"/>
      <c r="G264" s="118">
        <f>SUM('5:6'!G264)</f>
        <v>0</v>
      </c>
      <c r="H264" s="134">
        <f t="shared" si="51"/>
        <v>0</v>
      </c>
      <c r="I264" s="118">
        <f>SUM('5:6'!I264)</f>
        <v>0</v>
      </c>
      <c r="J264" s="38"/>
      <c r="K264" s="42">
        <f t="array" ref="K264">IF(ISERROR(G264/L264),"",G264/L264)</f>
        <v>0</v>
      </c>
      <c r="L264" s="107">
        <v>9.3000000000000007</v>
      </c>
      <c r="M264" s="43">
        <f t="shared" si="48"/>
        <v>0</v>
      </c>
      <c r="N264" s="38">
        <f t="shared" si="49"/>
        <v>0</v>
      </c>
      <c r="O264" s="118">
        <f>SUM('5:6'!O264)</f>
        <v>0</v>
      </c>
      <c r="P264" s="118">
        <f>SUM('5:6'!P264)</f>
        <v>0</v>
      </c>
      <c r="Q264" s="118">
        <f>SUM('5:6'!Q264)</f>
        <v>0</v>
      </c>
      <c r="R264" s="118">
        <f>SUM('5:6'!R264)</f>
        <v>0</v>
      </c>
      <c r="S264" s="118">
        <f>SUM('5:6'!S264)</f>
        <v>0</v>
      </c>
      <c r="T264" s="118">
        <f>SUM('5:6'!T264)</f>
        <v>0</v>
      </c>
      <c r="U264" s="118">
        <f>SUM('5:6'!U264)</f>
        <v>0</v>
      </c>
      <c r="V264" s="270"/>
      <c r="W264" s="40"/>
      <c r="X264" s="118">
        <f>SUM('5:6'!X264)</f>
        <v>0</v>
      </c>
      <c r="Y264" s="118">
        <f>SUM('5:6'!Y264)</f>
        <v>0</v>
      </c>
      <c r="Z264" s="118">
        <f>SUM('5:6'!Z264)</f>
        <v>0</v>
      </c>
      <c r="AA264" s="118">
        <f>SUM('5:6'!AA264)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5.75">
      <c r="A265" s="24">
        <v>200556</v>
      </c>
      <c r="B265" s="72" t="s">
        <v>168</v>
      </c>
      <c r="C265" s="17" t="s">
        <v>53</v>
      </c>
      <c r="D265" s="18">
        <v>5.03</v>
      </c>
      <c r="E265" s="18"/>
      <c r="F265" s="6"/>
      <c r="G265" s="118">
        <f>SUM('5:6'!G265)</f>
        <v>0</v>
      </c>
      <c r="H265" s="134">
        <f t="shared" si="51"/>
        <v>0</v>
      </c>
      <c r="I265" s="118">
        <f>SUM('5:6'!I265)</f>
        <v>0</v>
      </c>
      <c r="J265" s="38" t="str">
        <f t="array" ref="J265">IF(ISERROR(G265/I265),"",G265/I265)</f>
        <v/>
      </c>
      <c r="K265" s="42">
        <f t="array" ref="K265">IF(ISERROR(G265/L265),"",G265/L265)</f>
        <v>0</v>
      </c>
      <c r="L265" s="107">
        <v>8</v>
      </c>
      <c r="M265" s="43">
        <f>IF(ISERROR(I265-K265),"",I265-K265)</f>
        <v>0</v>
      </c>
      <c r="N265" s="38">
        <f>SUM(O265:U265)</f>
        <v>0</v>
      </c>
      <c r="O265" s="118">
        <f>SUM('5:6'!O265)</f>
        <v>0</v>
      </c>
      <c r="P265" s="118">
        <f>SUM('5:6'!P265)</f>
        <v>0</v>
      </c>
      <c r="Q265" s="118">
        <f>SUM('5:6'!Q265)</f>
        <v>0</v>
      </c>
      <c r="R265" s="118">
        <f>SUM('5:6'!R265)</f>
        <v>0</v>
      </c>
      <c r="S265" s="118">
        <f>SUM('5:6'!S265)</f>
        <v>0</v>
      </c>
      <c r="T265" s="118">
        <f>SUM('5:6'!T265)</f>
        <v>0</v>
      </c>
      <c r="U265" s="118">
        <f>SUM('5:6'!U265)</f>
        <v>0</v>
      </c>
      <c r="V265" s="270">
        <f>SUM(X265:AA265)</f>
        <v>0</v>
      </c>
      <c r="W265" s="40" t="str">
        <f>IF(ISERROR(V265/G265),"",V265/G265)</f>
        <v/>
      </c>
      <c r="X265" s="118">
        <f>SUM('5:6'!X265)</f>
        <v>0</v>
      </c>
      <c r="Y265" s="118">
        <f>SUM('5:6'!Y265)</f>
        <v>0</v>
      </c>
      <c r="Z265" s="118">
        <f>SUM('5:6'!Z265)</f>
        <v>0</v>
      </c>
      <c r="AA265" s="118">
        <f>SUM('5:6'!AA265)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5.75">
      <c r="A266" s="24">
        <v>200557</v>
      </c>
      <c r="B266" s="72" t="s">
        <v>168</v>
      </c>
      <c r="C266" s="17" t="s">
        <v>55</v>
      </c>
      <c r="D266" s="18">
        <v>5.03</v>
      </c>
      <c r="E266" s="18"/>
      <c r="F266" s="6"/>
      <c r="G266" s="118">
        <f>SUM('5:6'!G266)</f>
        <v>0</v>
      </c>
      <c r="H266" s="134">
        <f t="shared" si="51"/>
        <v>0</v>
      </c>
      <c r="I266" s="118">
        <f>SUM('5:6'!I266)</f>
        <v>0</v>
      </c>
      <c r="J266" s="38" t="str">
        <f t="array" ref="J266">IF(ISERROR(G266/I266),"",G266/I266)</f>
        <v/>
      </c>
      <c r="K266" s="42">
        <f t="array" ref="K266">IF(ISERROR(G266/L266),"",G266/L266)</f>
        <v>0</v>
      </c>
      <c r="L266" s="107">
        <v>8</v>
      </c>
      <c r="M266" s="43">
        <f>IF(ISERROR(I266-K266),"",I266-K266)</f>
        <v>0</v>
      </c>
      <c r="N266" s="38">
        <f>SUM(O266:U266)</f>
        <v>0</v>
      </c>
      <c r="O266" s="118">
        <f>SUM('5:6'!O266)</f>
        <v>0</v>
      </c>
      <c r="P266" s="118">
        <f>SUM('5:6'!P266)</f>
        <v>0</v>
      </c>
      <c r="Q266" s="118">
        <f>SUM('5:6'!Q266)</f>
        <v>0</v>
      </c>
      <c r="R266" s="118">
        <f>SUM('5:6'!R266)</f>
        <v>0</v>
      </c>
      <c r="S266" s="118">
        <f>SUM('5:6'!S266)</f>
        <v>0</v>
      </c>
      <c r="T266" s="118">
        <f>SUM('5:6'!T266)</f>
        <v>0</v>
      </c>
      <c r="U266" s="118">
        <f>SUM('5:6'!U266)</f>
        <v>0</v>
      </c>
      <c r="V266" s="270">
        <f>SUM(X266:AA266)</f>
        <v>0</v>
      </c>
      <c r="W266" s="40" t="str">
        <f>IF(ISERROR(V266/G266),"",V266/G266)</f>
        <v/>
      </c>
      <c r="X266" s="118">
        <f>SUM('5:6'!X266)</f>
        <v>0</v>
      </c>
      <c r="Y266" s="118">
        <f>SUM('5:6'!Y266)</f>
        <v>0</v>
      </c>
      <c r="Z266" s="118">
        <f>SUM('5:6'!Z266)</f>
        <v>0</v>
      </c>
      <c r="AA266" s="118">
        <f>SUM('5:6'!AA266)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5.75">
      <c r="A267" s="24">
        <v>200558</v>
      </c>
      <c r="B267" s="72" t="s">
        <v>168</v>
      </c>
      <c r="C267" s="17" t="s">
        <v>60</v>
      </c>
      <c r="D267" s="18">
        <v>5.03</v>
      </c>
      <c r="E267" s="18"/>
      <c r="F267" s="6"/>
      <c r="G267" s="118">
        <f>SUM('5:6'!G267)</f>
        <v>0</v>
      </c>
      <c r="H267" s="134">
        <f t="shared" si="51"/>
        <v>0</v>
      </c>
      <c r="I267" s="118">
        <f>SUM('5:6'!I267)</f>
        <v>0</v>
      </c>
      <c r="J267" s="38" t="str">
        <f t="array" ref="J267">IF(ISERROR(G267/I267),"",G267/I267)</f>
        <v/>
      </c>
      <c r="K267" s="42">
        <f t="array" ref="K267">IF(ISERROR(G267/L267),"",G267/L267)</f>
        <v>0</v>
      </c>
      <c r="L267" s="107">
        <v>8</v>
      </c>
      <c r="M267" s="43">
        <f>IF(ISERROR(I267-K267),"",I267-K267)</f>
        <v>0</v>
      </c>
      <c r="N267" s="38">
        <f>SUM(O267:U267)</f>
        <v>0</v>
      </c>
      <c r="O267" s="118">
        <f>SUM('5:6'!O267)</f>
        <v>0</v>
      </c>
      <c r="P267" s="118">
        <f>SUM('5:6'!P267)</f>
        <v>0</v>
      </c>
      <c r="Q267" s="118">
        <f>SUM('5:6'!Q267)</f>
        <v>0</v>
      </c>
      <c r="R267" s="118">
        <f>SUM('5:6'!R267)</f>
        <v>0</v>
      </c>
      <c r="S267" s="118">
        <f>SUM('5:6'!S267)</f>
        <v>0</v>
      </c>
      <c r="T267" s="118">
        <f>SUM('5:6'!T267)</f>
        <v>0</v>
      </c>
      <c r="U267" s="118">
        <f>SUM('5:6'!U267)</f>
        <v>0</v>
      </c>
      <c r="V267" s="270">
        <f>SUM(X267:AA267)</f>
        <v>0</v>
      </c>
      <c r="W267" s="40" t="str">
        <f>IF(ISERROR(V267/G267),"",V267/G267)</f>
        <v/>
      </c>
      <c r="X267" s="118">
        <f>SUM('5:6'!X267)</f>
        <v>0</v>
      </c>
      <c r="Y267" s="118">
        <f>SUM('5:6'!Y267)</f>
        <v>0</v>
      </c>
      <c r="Z267" s="118">
        <f>SUM('5:6'!Z267)</f>
        <v>0</v>
      </c>
      <c r="AA267" s="118">
        <f>SUM('5:6'!AA267)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5.75">
      <c r="A268" s="24">
        <v>200559</v>
      </c>
      <c r="B268" s="72" t="s">
        <v>168</v>
      </c>
      <c r="C268" s="246" t="s">
        <v>90</v>
      </c>
      <c r="D268" s="18">
        <v>5.03</v>
      </c>
      <c r="E268" s="18"/>
      <c r="F268" s="6"/>
      <c r="G268" s="118">
        <f>SUM('5:6'!G268)</f>
        <v>0</v>
      </c>
      <c r="H268" s="134">
        <f t="shared" si="51"/>
        <v>0</v>
      </c>
      <c r="I268" s="118">
        <f>SUM('5:6'!I268)</f>
        <v>0</v>
      </c>
      <c r="J268" s="38" t="str">
        <f t="array" ref="J268">IF(ISERROR(G268/I268),"",G268/I268)</f>
        <v/>
      </c>
      <c r="K268" s="42">
        <f t="array" ref="K268">IF(ISERROR(G268/L268),"",G268/L268)</f>
        <v>0</v>
      </c>
      <c r="L268" s="107">
        <v>8</v>
      </c>
      <c r="M268" s="43">
        <f>IF(ISERROR(I268-K268),"",I268-K268)</f>
        <v>0</v>
      </c>
      <c r="N268" s="38">
        <f>SUM(O268:U268)</f>
        <v>0</v>
      </c>
      <c r="O268" s="118">
        <f>SUM('5:6'!O268)</f>
        <v>0</v>
      </c>
      <c r="P268" s="118">
        <f>SUM('5:6'!P268)</f>
        <v>0</v>
      </c>
      <c r="Q268" s="118">
        <f>SUM('5:6'!Q268)</f>
        <v>0</v>
      </c>
      <c r="R268" s="118">
        <f>SUM('5:6'!R268)</f>
        <v>0</v>
      </c>
      <c r="S268" s="118">
        <f>SUM('5:6'!S268)</f>
        <v>0</v>
      </c>
      <c r="T268" s="118">
        <f>SUM('5:6'!T268)</f>
        <v>0</v>
      </c>
      <c r="U268" s="118">
        <f>SUM('5:6'!U268)</f>
        <v>0</v>
      </c>
      <c r="V268" s="270">
        <f>SUM(X268:AA268)</f>
        <v>0</v>
      </c>
      <c r="W268" s="40" t="str">
        <f>IF(ISERROR(V268/G268),"",V268/G268)</f>
        <v/>
      </c>
      <c r="X268" s="118">
        <f>SUM('5:6'!X268)</f>
        <v>0</v>
      </c>
      <c r="Y268" s="118">
        <f>SUM('5:6'!Y268)</f>
        <v>0</v>
      </c>
      <c r="Z268" s="118">
        <f>SUM('5:6'!Z268)</f>
        <v>0</v>
      </c>
      <c r="AA268" s="118">
        <f>SUM('5:6'!AA268)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5.75">
      <c r="A269" s="24">
        <v>200556</v>
      </c>
      <c r="B269" s="72" t="s">
        <v>89</v>
      </c>
      <c r="C269" s="17" t="s">
        <v>53</v>
      </c>
      <c r="D269" s="18">
        <v>5.03</v>
      </c>
      <c r="E269" s="18"/>
      <c r="F269" s="6"/>
      <c r="G269" s="118">
        <f>SUM('5:6'!G269)</f>
        <v>0</v>
      </c>
      <c r="H269" s="132">
        <f t="shared" si="51"/>
        <v>0</v>
      </c>
      <c r="I269" s="118">
        <f>SUM('5:6'!I269)</f>
        <v>0</v>
      </c>
      <c r="J269" s="38" t="str">
        <f t="array" ref="J269">IF(ISERROR(G269/I269),"",G269/I269)</f>
        <v/>
      </c>
      <c r="K269" s="42">
        <f t="array" ref="K269">IF(ISERROR(G269/L269),"",G269/L269)</f>
        <v>0</v>
      </c>
      <c r="L269" s="107">
        <v>10</v>
      </c>
      <c r="M269" s="43">
        <f t="shared" si="48"/>
        <v>0</v>
      </c>
      <c r="N269" s="38">
        <f t="shared" si="49"/>
        <v>0</v>
      </c>
      <c r="O269" s="118">
        <f>SUM('5:6'!O269)</f>
        <v>0</v>
      </c>
      <c r="P269" s="118">
        <f>SUM('5:6'!P269)</f>
        <v>0</v>
      </c>
      <c r="Q269" s="118">
        <f>SUM('5:6'!Q269)</f>
        <v>0</v>
      </c>
      <c r="R269" s="118">
        <f>SUM('5:6'!R269)</f>
        <v>0</v>
      </c>
      <c r="S269" s="118">
        <f>SUM('5:6'!S269)</f>
        <v>0</v>
      </c>
      <c r="T269" s="118">
        <f>SUM('5:6'!T269)</f>
        <v>0</v>
      </c>
      <c r="U269" s="118">
        <f>SUM('5:6'!U269)</f>
        <v>0</v>
      </c>
      <c r="V269" s="269">
        <f t="shared" si="50"/>
        <v>0</v>
      </c>
      <c r="W269" s="40" t="str">
        <f t="shared" si="46"/>
        <v/>
      </c>
      <c r="X269" s="118">
        <f>SUM('5:6'!X269)</f>
        <v>0</v>
      </c>
      <c r="Y269" s="118">
        <f>SUM('5:6'!Y269)</f>
        <v>0</v>
      </c>
      <c r="Z269" s="118">
        <f>SUM('5:6'!Z269)</f>
        <v>0</v>
      </c>
      <c r="AA269" s="118">
        <f>SUM('5:6'!AA269)</f>
        <v>0</v>
      </c>
      <c r="AB269" s="82"/>
      <c r="AC269" s="61"/>
      <c r="AD269" s="106"/>
      <c r="AE269" s="61"/>
      <c r="AF269" s="61"/>
      <c r="AG269" s="61"/>
      <c r="AH269" s="61"/>
      <c r="AI269" s="64"/>
      <c r="AJ269" s="64"/>
      <c r="AK269" s="64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</row>
    <row r="270" spans="1:53" ht="15.75">
      <c r="A270" s="24">
        <v>200557</v>
      </c>
      <c r="B270" s="72" t="s">
        <v>89</v>
      </c>
      <c r="C270" s="17" t="s">
        <v>72</v>
      </c>
      <c r="D270" s="18">
        <v>5.03</v>
      </c>
      <c r="E270" s="18"/>
      <c r="F270" s="6"/>
      <c r="G270" s="118">
        <f>SUM('5:6'!G270)</f>
        <v>0</v>
      </c>
      <c r="H270" s="132">
        <f t="shared" si="51"/>
        <v>0</v>
      </c>
      <c r="I270" s="118">
        <f>SUM('5:6'!I270)</f>
        <v>0</v>
      </c>
      <c r="J270" s="38" t="str">
        <f t="array" ref="J270">IF(ISERROR(G270/I270),"",G270/I270)</f>
        <v/>
      </c>
      <c r="K270" s="42" t="str">
        <f t="array" ref="K270">IF(ISERROR(G270/L270),"",G270/L270)</f>
        <v/>
      </c>
      <c r="L270" s="107"/>
      <c r="M270" s="43" t="str">
        <f t="shared" si="48"/>
        <v/>
      </c>
      <c r="N270" s="38">
        <f t="shared" si="49"/>
        <v>0</v>
      </c>
      <c r="O270" s="118">
        <f>SUM('5:6'!O270)</f>
        <v>0</v>
      </c>
      <c r="P270" s="118">
        <f>SUM('5:6'!P270)</f>
        <v>0</v>
      </c>
      <c r="Q270" s="118">
        <f>SUM('5:6'!Q270)</f>
        <v>0</v>
      </c>
      <c r="R270" s="118">
        <f>SUM('5:6'!R270)</f>
        <v>0</v>
      </c>
      <c r="S270" s="118">
        <f>SUM('5:6'!S270)</f>
        <v>0</v>
      </c>
      <c r="T270" s="118">
        <f>SUM('5:6'!T270)</f>
        <v>0</v>
      </c>
      <c r="U270" s="118">
        <f>SUM('5:6'!U270)</f>
        <v>0</v>
      </c>
      <c r="V270" s="269">
        <f t="shared" si="50"/>
        <v>0</v>
      </c>
      <c r="W270" s="40" t="str">
        <f t="shared" si="46"/>
        <v/>
      </c>
      <c r="X270" s="118">
        <f>SUM('5:6'!X270)</f>
        <v>0</v>
      </c>
      <c r="Y270" s="118">
        <f>SUM('5:6'!Y270)</f>
        <v>0</v>
      </c>
      <c r="Z270" s="118">
        <f>SUM('5:6'!Z270)</f>
        <v>0</v>
      </c>
      <c r="AA270" s="118">
        <f>SUM('5:6'!AA270)</f>
        <v>0</v>
      </c>
      <c r="AB270" s="82"/>
      <c r="AC270" s="61"/>
      <c r="AD270" s="106"/>
      <c r="AE270" s="61"/>
      <c r="AF270" s="61"/>
      <c r="AG270" s="61"/>
      <c r="AH270" s="61"/>
      <c r="AI270" s="64"/>
      <c r="AJ270" s="64"/>
      <c r="AK270" s="64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</row>
    <row r="271" spans="1:53" ht="15.75">
      <c r="A271" s="24">
        <v>200558</v>
      </c>
      <c r="B271" s="72" t="s">
        <v>89</v>
      </c>
      <c r="C271" s="17" t="s">
        <v>60</v>
      </c>
      <c r="D271" s="18">
        <v>5.03</v>
      </c>
      <c r="E271" s="18"/>
      <c r="F271" s="6"/>
      <c r="G271" s="118">
        <f>SUM('5:6'!G271)</f>
        <v>0</v>
      </c>
      <c r="H271" s="132">
        <f t="shared" si="51"/>
        <v>0</v>
      </c>
      <c r="I271" s="118">
        <f>SUM('5:6'!I271)</f>
        <v>0</v>
      </c>
      <c r="J271" s="38" t="str">
        <f t="array" ref="J271">IF(ISERROR(G271/I271),"",G271/I271)</f>
        <v/>
      </c>
      <c r="K271" s="42" t="str">
        <f t="array" ref="K271">IF(ISERROR(G271/L271),"",G271/L271)</f>
        <v/>
      </c>
      <c r="L271" s="107"/>
      <c r="M271" s="43" t="str">
        <f t="shared" si="48"/>
        <v/>
      </c>
      <c r="N271" s="38">
        <f t="shared" si="49"/>
        <v>0</v>
      </c>
      <c r="O271" s="118">
        <f>SUM('5:6'!O271)</f>
        <v>0</v>
      </c>
      <c r="P271" s="118">
        <f>SUM('5:6'!P271)</f>
        <v>0</v>
      </c>
      <c r="Q271" s="118">
        <f>SUM('5:6'!Q271)</f>
        <v>0</v>
      </c>
      <c r="R271" s="118">
        <f>SUM('5:6'!R271)</f>
        <v>0</v>
      </c>
      <c r="S271" s="118">
        <f>SUM('5:6'!S271)</f>
        <v>0</v>
      </c>
      <c r="T271" s="118">
        <f>SUM('5:6'!T271)</f>
        <v>0</v>
      </c>
      <c r="U271" s="118">
        <f>SUM('5:6'!U271)</f>
        <v>0</v>
      </c>
      <c r="V271" s="269">
        <f t="shared" si="50"/>
        <v>0</v>
      </c>
      <c r="W271" s="40" t="str">
        <f t="shared" si="46"/>
        <v/>
      </c>
      <c r="X271" s="118">
        <f>SUM('5:6'!X271)</f>
        <v>0</v>
      </c>
      <c r="Y271" s="118">
        <f>SUM('5:6'!Y271)</f>
        <v>0</v>
      </c>
      <c r="Z271" s="118">
        <f>SUM('5:6'!Z271)</f>
        <v>0</v>
      </c>
      <c r="AA271" s="118">
        <f>SUM('5:6'!AA271)</f>
        <v>0</v>
      </c>
      <c r="AB271" s="82"/>
      <c r="AC271" s="61"/>
      <c r="AD271" s="106"/>
      <c r="AE271" s="61"/>
      <c r="AF271" s="61"/>
      <c r="AG271" s="61"/>
      <c r="AH271" s="61"/>
      <c r="AI271" s="64"/>
      <c r="AJ271" s="64"/>
      <c r="AK271" s="64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</row>
    <row r="272" spans="1:53" ht="15.75">
      <c r="A272" s="24">
        <v>200559</v>
      </c>
      <c r="B272" s="72" t="s">
        <v>89</v>
      </c>
      <c r="C272" s="17" t="s">
        <v>66</v>
      </c>
      <c r="D272" s="18">
        <v>5.03</v>
      </c>
      <c r="E272" s="18"/>
      <c r="F272" s="6"/>
      <c r="G272" s="118">
        <f>SUM('5:6'!G272)</f>
        <v>0</v>
      </c>
      <c r="H272" s="132">
        <f t="shared" si="51"/>
        <v>0</v>
      </c>
      <c r="I272" s="118">
        <f>SUM('5:6'!I272)</f>
        <v>0</v>
      </c>
      <c r="J272" s="38" t="str">
        <f t="array" ref="J272">IF(ISERROR(G272/I272),"",G272/I272)</f>
        <v/>
      </c>
      <c r="K272" s="42" t="str">
        <f t="array" ref="K272">IF(ISERROR(G272/L272),"",G272/L272)</f>
        <v/>
      </c>
      <c r="L272" s="107"/>
      <c r="M272" s="43" t="str">
        <f t="shared" si="48"/>
        <v/>
      </c>
      <c r="N272" s="38">
        <f t="shared" si="49"/>
        <v>0</v>
      </c>
      <c r="O272" s="118">
        <f>SUM('5:6'!O272)</f>
        <v>0</v>
      </c>
      <c r="P272" s="118">
        <f>SUM('5:6'!P272)</f>
        <v>0</v>
      </c>
      <c r="Q272" s="118">
        <f>SUM('5:6'!Q272)</f>
        <v>0</v>
      </c>
      <c r="R272" s="118">
        <f>SUM('5:6'!R272)</f>
        <v>0</v>
      </c>
      <c r="S272" s="118">
        <f>SUM('5:6'!S272)</f>
        <v>0</v>
      </c>
      <c r="T272" s="118">
        <f>SUM('5:6'!T272)</f>
        <v>0</v>
      </c>
      <c r="U272" s="118">
        <f>SUM('5:6'!U272)</f>
        <v>0</v>
      </c>
      <c r="V272" s="269">
        <f t="shared" si="50"/>
        <v>0</v>
      </c>
      <c r="W272" s="40" t="str">
        <f t="shared" si="46"/>
        <v/>
      </c>
      <c r="X272" s="118">
        <f>SUM('5:6'!X272)</f>
        <v>0</v>
      </c>
      <c r="Y272" s="118">
        <f>SUM('5:6'!Y272)</f>
        <v>0</v>
      </c>
      <c r="Z272" s="118">
        <f>SUM('5:6'!Z272)</f>
        <v>0</v>
      </c>
      <c r="AA272" s="118">
        <f>SUM('5:6'!AA272)</f>
        <v>0</v>
      </c>
      <c r="AB272" s="82"/>
      <c r="AC272" s="61"/>
      <c r="AD272" s="106"/>
      <c r="AE272" s="61"/>
      <c r="AF272" s="61"/>
      <c r="AG272" s="61"/>
      <c r="AH272" s="61"/>
      <c r="AI272" s="64"/>
      <c r="AJ272" s="64"/>
      <c r="AK272" s="64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</row>
    <row r="273" spans="1:53" ht="15.75">
      <c r="A273" s="17">
        <v>200947</v>
      </c>
      <c r="B273" s="68" t="s">
        <v>91</v>
      </c>
      <c r="C273" s="17" t="s">
        <v>55</v>
      </c>
      <c r="D273" s="18">
        <v>9.36</v>
      </c>
      <c r="E273" s="18"/>
      <c r="F273" s="6"/>
      <c r="G273" s="118">
        <f>SUM('5:6'!G273)</f>
        <v>0</v>
      </c>
      <c r="H273" s="132">
        <f t="shared" si="51"/>
        <v>0</v>
      </c>
      <c r="I273" s="118">
        <f>SUM('5:6'!I273)</f>
        <v>0</v>
      </c>
      <c r="J273" s="38" t="str">
        <f t="array" ref="J273">IF(ISERROR(G273/I273),"",G273/I273)</f>
        <v/>
      </c>
      <c r="K273" s="42">
        <f t="array" ref="K273">IF(ISERROR(G273/L273),"",G273/L273)</f>
        <v>0</v>
      </c>
      <c r="L273" s="107">
        <v>6</v>
      </c>
      <c r="M273" s="43">
        <f t="shared" si="48"/>
        <v>0</v>
      </c>
      <c r="N273" s="38">
        <f t="shared" si="49"/>
        <v>0</v>
      </c>
      <c r="O273" s="118">
        <f>SUM('5:6'!O273)</f>
        <v>0</v>
      </c>
      <c r="P273" s="118">
        <f>SUM('5:6'!P273)</f>
        <v>0</v>
      </c>
      <c r="Q273" s="118">
        <f>SUM('5:6'!Q273)</f>
        <v>0</v>
      </c>
      <c r="R273" s="118">
        <f>SUM('5:6'!R273)</f>
        <v>0</v>
      </c>
      <c r="S273" s="118">
        <f>SUM('5:6'!S273)</f>
        <v>0</v>
      </c>
      <c r="T273" s="118">
        <f>SUM('5:6'!T273)</f>
        <v>0</v>
      </c>
      <c r="U273" s="118">
        <f>SUM('5:6'!U273)</f>
        <v>0</v>
      </c>
      <c r="V273" s="269">
        <f t="shared" si="50"/>
        <v>0</v>
      </c>
      <c r="W273" s="40" t="str">
        <f t="shared" si="46"/>
        <v/>
      </c>
      <c r="X273" s="118">
        <f>SUM('5:6'!X273)</f>
        <v>0</v>
      </c>
      <c r="Y273" s="118">
        <f>SUM('5:6'!Y273)</f>
        <v>0</v>
      </c>
      <c r="Z273" s="118">
        <f>SUM('5:6'!Z273)</f>
        <v>0</v>
      </c>
      <c r="AA273" s="118">
        <f>SUM('5:6'!AA273)</f>
        <v>0</v>
      </c>
      <c r="AB273" s="82"/>
      <c r="AC273" s="61"/>
      <c r="AD273" s="106"/>
      <c r="AE273" s="61"/>
      <c r="AF273" s="61"/>
      <c r="AG273" s="61"/>
      <c r="AH273" s="61"/>
      <c r="AI273" s="64"/>
      <c r="AJ273" s="64"/>
      <c r="AK273" s="64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</row>
    <row r="274" spans="1:53" ht="15.75">
      <c r="A274" s="17">
        <v>200945</v>
      </c>
      <c r="B274" s="68" t="s">
        <v>91</v>
      </c>
      <c r="C274" s="17" t="s">
        <v>53</v>
      </c>
      <c r="D274" s="18">
        <v>9.36</v>
      </c>
      <c r="E274" s="18"/>
      <c r="F274" s="6"/>
      <c r="G274" s="118">
        <f>SUM('5:6'!G274)</f>
        <v>0</v>
      </c>
      <c r="H274" s="132">
        <f t="shared" si="51"/>
        <v>0</v>
      </c>
      <c r="I274" s="118">
        <f>SUM('5:6'!I274)</f>
        <v>0</v>
      </c>
      <c r="J274" s="38" t="str">
        <f t="array" ref="J274">IF(ISERROR(G274/I274),"",G274/I274)</f>
        <v/>
      </c>
      <c r="K274" s="42">
        <f t="array" ref="K274">IF(ISERROR(G274/L274),"",G274/L274)</f>
        <v>0</v>
      </c>
      <c r="L274" s="107">
        <v>6</v>
      </c>
      <c r="M274" s="43">
        <f t="shared" si="48"/>
        <v>0</v>
      </c>
      <c r="N274" s="38">
        <f t="shared" si="49"/>
        <v>0</v>
      </c>
      <c r="O274" s="118">
        <f>SUM('5:6'!O274)</f>
        <v>0</v>
      </c>
      <c r="P274" s="118">
        <f>SUM('5:6'!P274)</f>
        <v>0</v>
      </c>
      <c r="Q274" s="118">
        <f>SUM('5:6'!Q274)</f>
        <v>0</v>
      </c>
      <c r="R274" s="118">
        <f>SUM('5:6'!R274)</f>
        <v>0</v>
      </c>
      <c r="S274" s="118">
        <f>SUM('5:6'!S274)</f>
        <v>0</v>
      </c>
      <c r="T274" s="118">
        <f>SUM('5:6'!T274)</f>
        <v>0</v>
      </c>
      <c r="U274" s="118">
        <f>SUM('5:6'!U274)</f>
        <v>0</v>
      </c>
      <c r="V274" s="269">
        <f t="shared" si="50"/>
        <v>0</v>
      </c>
      <c r="W274" s="40" t="str">
        <f t="shared" si="46"/>
        <v/>
      </c>
      <c r="X274" s="118">
        <f>SUM('5:6'!X274)</f>
        <v>0</v>
      </c>
      <c r="Y274" s="118">
        <f>SUM('5:6'!Y274)</f>
        <v>0</v>
      </c>
      <c r="Z274" s="118">
        <f>SUM('5:6'!Z274)</f>
        <v>0</v>
      </c>
      <c r="AA274" s="118">
        <f>SUM('5:6'!AA274)</f>
        <v>0</v>
      </c>
      <c r="AB274" s="82"/>
      <c r="AC274" s="61"/>
      <c r="AD274" s="106"/>
      <c r="AE274" s="61"/>
      <c r="AF274" s="61"/>
      <c r="AG274" s="61"/>
      <c r="AH274" s="61"/>
      <c r="AI274" s="64"/>
      <c r="AJ274" s="64"/>
      <c r="AK274" s="64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</row>
    <row r="275" spans="1:53" ht="15.75">
      <c r="A275" s="17">
        <v>200946</v>
      </c>
      <c r="B275" s="68" t="s">
        <v>91</v>
      </c>
      <c r="C275" s="17" t="s">
        <v>90</v>
      </c>
      <c r="D275" s="18">
        <v>9.36</v>
      </c>
      <c r="E275" s="18"/>
      <c r="F275" s="6"/>
      <c r="G275" s="118">
        <f>SUM('5:6'!G275)</f>
        <v>0</v>
      </c>
      <c r="H275" s="132">
        <f t="shared" si="51"/>
        <v>0</v>
      </c>
      <c r="I275" s="118">
        <f>SUM('5:6'!I275)</f>
        <v>0</v>
      </c>
      <c r="J275" s="38" t="str">
        <f t="array" ref="J275">IF(ISERROR(G275/I275),"",G275/I275)</f>
        <v/>
      </c>
      <c r="K275" s="42">
        <f t="array" ref="K275">IF(ISERROR(G275/L275),"",G275/L275)</f>
        <v>0</v>
      </c>
      <c r="L275" s="107">
        <v>6</v>
      </c>
      <c r="M275" s="43">
        <f t="shared" si="48"/>
        <v>0</v>
      </c>
      <c r="N275" s="38">
        <f t="shared" si="49"/>
        <v>0</v>
      </c>
      <c r="O275" s="118">
        <f>SUM('5:6'!O275)</f>
        <v>0</v>
      </c>
      <c r="P275" s="118">
        <f>SUM('5:6'!P275)</f>
        <v>0</v>
      </c>
      <c r="Q275" s="118">
        <f>SUM('5:6'!Q275)</f>
        <v>0</v>
      </c>
      <c r="R275" s="118">
        <f>SUM('5:6'!R275)</f>
        <v>0</v>
      </c>
      <c r="S275" s="118">
        <f>SUM('5:6'!S275)</f>
        <v>0</v>
      </c>
      <c r="T275" s="118">
        <f>SUM('5:6'!T275)</f>
        <v>0</v>
      </c>
      <c r="U275" s="118">
        <f>SUM('5:6'!U275)</f>
        <v>0</v>
      </c>
      <c r="V275" s="269">
        <f t="shared" si="50"/>
        <v>0</v>
      </c>
      <c r="W275" s="40" t="str">
        <f t="shared" si="46"/>
        <v/>
      </c>
      <c r="X275" s="118">
        <f>SUM('5:6'!X275)</f>
        <v>0</v>
      </c>
      <c r="Y275" s="118">
        <f>SUM('5:6'!Y275)</f>
        <v>0</v>
      </c>
      <c r="Z275" s="118">
        <f>SUM('5:6'!Z275)</f>
        <v>0</v>
      </c>
      <c r="AA275" s="118">
        <f>SUM('5:6'!AA275)</f>
        <v>0</v>
      </c>
      <c r="AB275" s="82"/>
      <c r="AC275" s="61"/>
      <c r="AD275" s="106"/>
      <c r="AE275" s="61"/>
      <c r="AF275" s="61"/>
      <c r="AG275" s="61"/>
      <c r="AH275" s="61"/>
      <c r="AI275" s="64"/>
      <c r="AJ275" s="64"/>
      <c r="AK275" s="64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</row>
    <row r="276" spans="1:53" ht="15.75">
      <c r="A276" s="17">
        <v>200944</v>
      </c>
      <c r="B276" s="68" t="s">
        <v>91</v>
      </c>
      <c r="C276" s="17" t="s">
        <v>60</v>
      </c>
      <c r="D276" s="18">
        <v>9.36</v>
      </c>
      <c r="E276" s="18"/>
      <c r="F276" s="6"/>
      <c r="G276" s="118">
        <f>SUM('5:6'!G276)</f>
        <v>0</v>
      </c>
      <c r="H276" s="132">
        <f t="shared" si="51"/>
        <v>0</v>
      </c>
      <c r="I276" s="118">
        <f>SUM('5:6'!I276)</f>
        <v>0</v>
      </c>
      <c r="J276" s="38" t="str">
        <f t="array" ref="J276">IF(ISERROR(G276/I276),"",G276/I276)</f>
        <v/>
      </c>
      <c r="K276" s="42">
        <f t="array" ref="K276">IF(ISERROR(G276/L276),"",G276/L276)</f>
        <v>0</v>
      </c>
      <c r="L276" s="107">
        <v>6</v>
      </c>
      <c r="M276" s="43">
        <f t="shared" si="48"/>
        <v>0</v>
      </c>
      <c r="N276" s="38">
        <f t="shared" si="49"/>
        <v>0</v>
      </c>
      <c r="O276" s="118">
        <f>SUM('5:6'!O276)</f>
        <v>0</v>
      </c>
      <c r="P276" s="118">
        <f>SUM('5:6'!P276)</f>
        <v>0</v>
      </c>
      <c r="Q276" s="118">
        <f>SUM('5:6'!Q276)</f>
        <v>0</v>
      </c>
      <c r="R276" s="118">
        <f>SUM('5:6'!R276)</f>
        <v>0</v>
      </c>
      <c r="S276" s="118">
        <f>SUM('5:6'!S276)</f>
        <v>0</v>
      </c>
      <c r="T276" s="118">
        <f>SUM('5:6'!T276)</f>
        <v>0</v>
      </c>
      <c r="U276" s="118">
        <f>SUM('5:6'!U276)</f>
        <v>0</v>
      </c>
      <c r="V276" s="269">
        <f t="shared" si="50"/>
        <v>0</v>
      </c>
      <c r="W276" s="40" t="str">
        <f t="shared" si="46"/>
        <v/>
      </c>
      <c r="X276" s="118">
        <f>SUM('5:6'!X276)</f>
        <v>0</v>
      </c>
      <c r="Y276" s="118">
        <f>SUM('5:6'!Y276)</f>
        <v>0</v>
      </c>
      <c r="Z276" s="118">
        <f>SUM('5:6'!Z276)</f>
        <v>0</v>
      </c>
      <c r="AA276" s="118">
        <f>SUM('5:6'!AA276)</f>
        <v>0</v>
      </c>
      <c r="AB276" s="82"/>
      <c r="AC276" s="61"/>
      <c r="AD276" s="106"/>
      <c r="AE276" s="61"/>
      <c r="AF276" s="61"/>
      <c r="AG276" s="61"/>
      <c r="AH276" s="61"/>
      <c r="AI276" s="64"/>
      <c r="AJ276" s="64"/>
      <c r="AK276" s="64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</row>
    <row r="277" spans="1:53" ht="15.75">
      <c r="A277" s="17">
        <v>201372</v>
      </c>
      <c r="B277" s="236" t="s">
        <v>416</v>
      </c>
      <c r="C277" s="232" t="s">
        <v>418</v>
      </c>
      <c r="D277" s="18">
        <v>5</v>
      </c>
      <c r="E277" s="18"/>
      <c r="F277" s="6"/>
      <c r="G277" s="118">
        <f>SUM('5:6'!G277)</f>
        <v>0</v>
      </c>
      <c r="H277" s="264">
        <f t="shared" si="51"/>
        <v>0</v>
      </c>
      <c r="I277" s="118">
        <f>SUM('5:6'!I277)</f>
        <v>0</v>
      </c>
      <c r="J277" s="38"/>
      <c r="K277" s="42">
        <f t="array" ref="K277">IF(ISERROR(G277/L277),"",G277/L277)</f>
        <v>0</v>
      </c>
      <c r="L277" s="107">
        <v>5</v>
      </c>
      <c r="M277" s="43">
        <f t="shared" si="48"/>
        <v>0</v>
      </c>
      <c r="N277" s="38">
        <f t="shared" si="49"/>
        <v>0</v>
      </c>
      <c r="O277" s="118">
        <f>SUM('5:6'!O277)</f>
        <v>0</v>
      </c>
      <c r="P277" s="118">
        <f>SUM('5:6'!P277)</f>
        <v>0</v>
      </c>
      <c r="Q277" s="118">
        <f>SUM('5:6'!Q277)</f>
        <v>0</v>
      </c>
      <c r="R277" s="118">
        <f>SUM('5:6'!R277)</f>
        <v>0</v>
      </c>
      <c r="S277" s="118">
        <f>SUM('5:6'!S277)</f>
        <v>0</v>
      </c>
      <c r="T277" s="118">
        <f>SUM('5:6'!T277)</f>
        <v>0</v>
      </c>
      <c r="U277" s="118">
        <f>SUM('5:6'!U277)</f>
        <v>0</v>
      </c>
      <c r="V277" s="269"/>
      <c r="W277" s="40"/>
      <c r="X277" s="118">
        <f>SUM('5:6'!X277)</f>
        <v>0</v>
      </c>
      <c r="Y277" s="118">
        <f>SUM('5:6'!Y277)</f>
        <v>0</v>
      </c>
      <c r="Z277" s="118">
        <f>SUM('5:6'!Z277)</f>
        <v>0</v>
      </c>
      <c r="AA277" s="118">
        <f>SUM('5:6'!AA277)</f>
        <v>0</v>
      </c>
      <c r="AB277" s="82"/>
      <c r="AC277" s="61"/>
      <c r="AD277" s="261"/>
      <c r="AE277" s="61"/>
      <c r="AF277" s="61"/>
      <c r="AG277" s="61"/>
      <c r="AH277" s="61"/>
      <c r="AI277" s="64"/>
      <c r="AJ277" s="64"/>
      <c r="AK277" s="64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</row>
    <row r="278" spans="1:53" ht="15.75">
      <c r="A278" s="17">
        <v>201374</v>
      </c>
      <c r="B278" s="236" t="s">
        <v>415</v>
      </c>
      <c r="C278" s="232" t="s">
        <v>426</v>
      </c>
      <c r="D278" s="18">
        <v>5</v>
      </c>
      <c r="E278" s="18"/>
      <c r="F278" s="6"/>
      <c r="G278" s="118">
        <f>SUM('5:6'!G278)</f>
        <v>0</v>
      </c>
      <c r="H278" s="264">
        <f t="shared" si="51"/>
        <v>0</v>
      </c>
      <c r="I278" s="118">
        <f>SUM('5:6'!I278)</f>
        <v>0</v>
      </c>
      <c r="J278" s="38"/>
      <c r="K278" s="42">
        <f t="array" ref="K278">IF(ISERROR(G278/L278),"",G278/L278)</f>
        <v>0</v>
      </c>
      <c r="L278" s="107">
        <v>5</v>
      </c>
      <c r="M278" s="43">
        <f t="shared" si="48"/>
        <v>0</v>
      </c>
      <c r="N278" s="38">
        <f t="shared" si="49"/>
        <v>0</v>
      </c>
      <c r="O278" s="118">
        <f>SUM('5:6'!O278)</f>
        <v>0</v>
      </c>
      <c r="P278" s="118">
        <f>SUM('5:6'!P278)</f>
        <v>0</v>
      </c>
      <c r="Q278" s="118">
        <f>SUM('5:6'!Q278)</f>
        <v>0</v>
      </c>
      <c r="R278" s="118">
        <f>SUM('5:6'!R278)</f>
        <v>0</v>
      </c>
      <c r="S278" s="118">
        <f>SUM('5:6'!S278)</f>
        <v>0</v>
      </c>
      <c r="T278" s="118">
        <f>SUM('5:6'!T278)</f>
        <v>0</v>
      </c>
      <c r="U278" s="118">
        <f>SUM('5:6'!U278)</f>
        <v>0</v>
      </c>
      <c r="V278" s="269"/>
      <c r="W278" s="40"/>
      <c r="X278" s="118">
        <f>SUM('5:6'!X278)</f>
        <v>0</v>
      </c>
      <c r="Y278" s="118">
        <f>SUM('5:6'!Y278)</f>
        <v>0</v>
      </c>
      <c r="Z278" s="118">
        <f>SUM('5:6'!Z278)</f>
        <v>0</v>
      </c>
      <c r="AA278" s="118">
        <f>SUM('5:6'!AA278)</f>
        <v>0</v>
      </c>
      <c r="AB278" s="82"/>
      <c r="AC278" s="61"/>
      <c r="AD278" s="263"/>
      <c r="AE278" s="61"/>
      <c r="AF278" s="61"/>
      <c r="AG278" s="61"/>
      <c r="AH278" s="61"/>
      <c r="AI278" s="64"/>
      <c r="AJ278" s="64"/>
      <c r="AK278" s="64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</row>
    <row r="279" spans="1:53" ht="15.75">
      <c r="A279" s="17">
        <v>201373</v>
      </c>
      <c r="B279" s="236" t="s">
        <v>427</v>
      </c>
      <c r="C279" s="232" t="s">
        <v>429</v>
      </c>
      <c r="D279" s="18">
        <v>5</v>
      </c>
      <c r="E279" s="18"/>
      <c r="F279" s="6"/>
      <c r="G279" s="118">
        <f>SUM('5:6'!G279)</f>
        <v>0</v>
      </c>
      <c r="H279" s="264">
        <f t="shared" si="51"/>
        <v>0</v>
      </c>
      <c r="I279" s="118">
        <f>SUM('5:6'!I279)</f>
        <v>0</v>
      </c>
      <c r="J279" s="38"/>
      <c r="K279" s="42">
        <f t="array" ref="K279">IF(ISERROR(G279/L279),"",G279/L279)</f>
        <v>0</v>
      </c>
      <c r="L279" s="107">
        <v>5</v>
      </c>
      <c r="M279" s="43">
        <f t="shared" si="48"/>
        <v>0</v>
      </c>
      <c r="N279" s="38">
        <f t="shared" si="49"/>
        <v>0</v>
      </c>
      <c r="O279" s="118">
        <f>SUM('5:6'!O279)</f>
        <v>0</v>
      </c>
      <c r="P279" s="118">
        <f>SUM('5:6'!P279)</f>
        <v>0</v>
      </c>
      <c r="Q279" s="118">
        <f>SUM('5:6'!Q279)</f>
        <v>0</v>
      </c>
      <c r="R279" s="118">
        <f>SUM('5:6'!R279)</f>
        <v>0</v>
      </c>
      <c r="S279" s="118">
        <f>SUM('5:6'!S279)</f>
        <v>0</v>
      </c>
      <c r="T279" s="118">
        <f>SUM('5:6'!T279)</f>
        <v>0</v>
      </c>
      <c r="U279" s="118">
        <f>SUM('5:6'!U279)</f>
        <v>0</v>
      </c>
      <c r="V279" s="269"/>
      <c r="W279" s="40"/>
      <c r="X279" s="118">
        <f>SUM('5:6'!X279)</f>
        <v>0</v>
      </c>
      <c r="Y279" s="118">
        <f>SUM('5:6'!Y279)</f>
        <v>0</v>
      </c>
      <c r="Z279" s="118">
        <f>SUM('5:6'!Z279)</f>
        <v>0</v>
      </c>
      <c r="AA279" s="118">
        <f>SUM('5:6'!AA279)</f>
        <v>0</v>
      </c>
      <c r="AB279" s="82"/>
      <c r="AC279" s="61"/>
      <c r="AD279" s="263"/>
      <c r="AE279" s="61"/>
      <c r="AF279" s="61"/>
      <c r="AG279" s="61"/>
      <c r="AH279" s="61"/>
      <c r="AI279" s="64"/>
      <c r="AJ279" s="64"/>
      <c r="AK279" s="64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</row>
    <row r="280" spans="1:53" ht="15.75">
      <c r="A280" s="17">
        <v>201066</v>
      </c>
      <c r="B280" s="68" t="s">
        <v>372</v>
      </c>
      <c r="C280" s="232" t="s">
        <v>392</v>
      </c>
      <c r="D280" s="18">
        <v>5</v>
      </c>
      <c r="E280" s="18"/>
      <c r="F280" s="6"/>
      <c r="G280" s="118">
        <f>SUM('5:6'!G280)</f>
        <v>0</v>
      </c>
      <c r="H280" s="264">
        <f t="shared" si="51"/>
        <v>0</v>
      </c>
      <c r="I280" s="118">
        <f>SUM('5:6'!I280)</f>
        <v>0</v>
      </c>
      <c r="J280" s="38"/>
      <c r="K280" s="42">
        <f t="array" ref="K280">IF(ISERROR(G280/L280),"",G280/L280)</f>
        <v>0</v>
      </c>
      <c r="L280" s="107">
        <v>5</v>
      </c>
      <c r="M280" s="43">
        <f t="shared" si="48"/>
        <v>0</v>
      </c>
      <c r="N280" s="38">
        <f t="shared" si="49"/>
        <v>0</v>
      </c>
      <c r="O280" s="118">
        <f>SUM('5:6'!O280)</f>
        <v>0</v>
      </c>
      <c r="P280" s="118">
        <f>SUM('5:6'!P280)</f>
        <v>0</v>
      </c>
      <c r="Q280" s="118">
        <f>SUM('5:6'!Q280)</f>
        <v>0</v>
      </c>
      <c r="R280" s="118">
        <f>SUM('5:6'!R280)</f>
        <v>0</v>
      </c>
      <c r="S280" s="118">
        <f>SUM('5:6'!S280)</f>
        <v>0</v>
      </c>
      <c r="T280" s="118">
        <f>SUM('5:6'!T280)</f>
        <v>0</v>
      </c>
      <c r="U280" s="118">
        <f>SUM('5:6'!U280)</f>
        <v>0</v>
      </c>
      <c r="V280" s="269"/>
      <c r="W280" s="40"/>
      <c r="X280" s="118">
        <f>SUM('5:6'!X280)</f>
        <v>0</v>
      </c>
      <c r="Y280" s="118">
        <f>SUM('5:6'!Y280)</f>
        <v>0</v>
      </c>
      <c r="Z280" s="118">
        <f>SUM('5:6'!Z280)</f>
        <v>0</v>
      </c>
      <c r="AA280" s="118">
        <f>SUM('5:6'!AA280)</f>
        <v>0</v>
      </c>
      <c r="AB280" s="82"/>
      <c r="AC280" s="61"/>
      <c r="AD280" s="234"/>
      <c r="AE280" s="61"/>
      <c r="AF280" s="61"/>
      <c r="AG280" s="61"/>
      <c r="AH280" s="61"/>
      <c r="AI280" s="64"/>
      <c r="AJ280" s="64"/>
      <c r="AK280" s="64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</row>
    <row r="281" spans="1:53" ht="15.75">
      <c r="A281" s="17">
        <v>201064</v>
      </c>
      <c r="B281" s="68" t="s">
        <v>373</v>
      </c>
      <c r="C281" s="17" t="s">
        <v>374</v>
      </c>
      <c r="D281" s="18">
        <v>5</v>
      </c>
      <c r="E281" s="18"/>
      <c r="F281" s="6"/>
      <c r="G281" s="118">
        <f>SUM('5:6'!G281)</f>
        <v>0</v>
      </c>
      <c r="H281" s="264">
        <f t="shared" si="51"/>
        <v>0</v>
      </c>
      <c r="I281" s="118">
        <f>SUM('5:6'!I281)</f>
        <v>0</v>
      </c>
      <c r="J281" s="38"/>
      <c r="K281" s="42">
        <f t="array" ref="K281">IF(ISERROR(G281/L281),"",G281/L281)</f>
        <v>0</v>
      </c>
      <c r="L281" s="107">
        <v>5</v>
      </c>
      <c r="M281" s="43">
        <f t="shared" si="48"/>
        <v>0</v>
      </c>
      <c r="N281" s="38">
        <f t="shared" si="49"/>
        <v>0</v>
      </c>
      <c r="O281" s="118">
        <f>SUM('5:6'!O281)</f>
        <v>0</v>
      </c>
      <c r="P281" s="118">
        <f>SUM('5:6'!P281)</f>
        <v>0</v>
      </c>
      <c r="Q281" s="118">
        <f>SUM('5:6'!Q281)</f>
        <v>0</v>
      </c>
      <c r="R281" s="118">
        <f>SUM('5:6'!R281)</f>
        <v>0</v>
      </c>
      <c r="S281" s="118">
        <f>SUM('5:6'!S281)</f>
        <v>0</v>
      </c>
      <c r="T281" s="118">
        <f>SUM('5:6'!T281)</f>
        <v>0</v>
      </c>
      <c r="U281" s="118">
        <f>SUM('5:6'!U281)</f>
        <v>0</v>
      </c>
      <c r="V281" s="269"/>
      <c r="W281" s="40"/>
      <c r="X281" s="118">
        <f>SUM('5:6'!X281)</f>
        <v>0</v>
      </c>
      <c r="Y281" s="118">
        <f>SUM('5:6'!Y281)</f>
        <v>0</v>
      </c>
      <c r="Z281" s="118">
        <f>SUM('5:6'!Z281)</f>
        <v>0</v>
      </c>
      <c r="AA281" s="118">
        <f>SUM('5:6'!AA281)</f>
        <v>0</v>
      </c>
      <c r="AB281" s="82"/>
      <c r="AC281" s="61"/>
      <c r="AD281" s="234"/>
      <c r="AE281" s="61"/>
      <c r="AF281" s="61"/>
      <c r="AG281" s="61"/>
      <c r="AH281" s="61"/>
      <c r="AI281" s="64"/>
      <c r="AJ281" s="64"/>
      <c r="AK281" s="64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</row>
    <row r="282" spans="1:53" ht="15.75">
      <c r="A282" s="17">
        <v>201065</v>
      </c>
      <c r="B282" s="68" t="s">
        <v>373</v>
      </c>
      <c r="C282" s="17" t="s">
        <v>375</v>
      </c>
      <c r="D282" s="18">
        <v>5</v>
      </c>
      <c r="E282" s="18"/>
      <c r="F282" s="6"/>
      <c r="G282" s="118">
        <f>SUM('5:6'!G282)</f>
        <v>0</v>
      </c>
      <c r="H282" s="264">
        <f t="shared" si="51"/>
        <v>0</v>
      </c>
      <c r="I282" s="118">
        <f>SUM('5:6'!I282)</f>
        <v>0</v>
      </c>
      <c r="J282" s="38"/>
      <c r="K282" s="42">
        <f t="array" ref="K282">IF(ISERROR(G282/L282),"",G282/L282)</f>
        <v>0</v>
      </c>
      <c r="L282" s="107">
        <v>5</v>
      </c>
      <c r="M282" s="43">
        <f t="shared" si="48"/>
        <v>0</v>
      </c>
      <c r="N282" s="38">
        <f t="shared" si="49"/>
        <v>0</v>
      </c>
      <c r="O282" s="118">
        <f>SUM('5:6'!O282)</f>
        <v>0</v>
      </c>
      <c r="P282" s="118">
        <f>SUM('5:6'!P282)</f>
        <v>0</v>
      </c>
      <c r="Q282" s="118">
        <f>SUM('5:6'!Q282)</f>
        <v>0</v>
      </c>
      <c r="R282" s="118">
        <f>SUM('5:6'!R282)</f>
        <v>0</v>
      </c>
      <c r="S282" s="118">
        <f>SUM('5:6'!S282)</f>
        <v>0</v>
      </c>
      <c r="T282" s="118">
        <f>SUM('5:6'!T282)</f>
        <v>0</v>
      </c>
      <c r="U282" s="118">
        <f>SUM('5:6'!U282)</f>
        <v>0</v>
      </c>
      <c r="V282" s="269"/>
      <c r="W282" s="40"/>
      <c r="X282" s="118">
        <f>SUM('5:6'!X282)</f>
        <v>0</v>
      </c>
      <c r="Y282" s="118">
        <f>SUM('5:6'!Y282)</f>
        <v>0</v>
      </c>
      <c r="Z282" s="118">
        <f>SUM('5:6'!Z282)</f>
        <v>0</v>
      </c>
      <c r="AA282" s="118">
        <f>SUM('5:6'!AA282)</f>
        <v>0</v>
      </c>
      <c r="AB282" s="82"/>
      <c r="AC282" s="61"/>
      <c r="AD282" s="234"/>
      <c r="AE282" s="61"/>
      <c r="AF282" s="61"/>
      <c r="AG282" s="61"/>
      <c r="AH282" s="61"/>
      <c r="AI282" s="64"/>
      <c r="AJ282" s="64"/>
      <c r="AK282" s="64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</row>
    <row r="283" spans="1:53" ht="15.75">
      <c r="A283" s="24">
        <v>200088</v>
      </c>
      <c r="B283" s="72" t="s">
        <v>92</v>
      </c>
      <c r="C283" s="17" t="s">
        <v>61</v>
      </c>
      <c r="D283" s="18">
        <v>5.0599999999999996</v>
      </c>
      <c r="E283" s="18"/>
      <c r="F283" s="6"/>
      <c r="G283" s="118">
        <f>SUM('5:6'!G283)</f>
        <v>0</v>
      </c>
      <c r="H283" s="132">
        <f t="shared" si="51"/>
        <v>0</v>
      </c>
      <c r="I283" s="118">
        <f>SUM('5:6'!I283)</f>
        <v>0</v>
      </c>
      <c r="J283" s="38" t="str">
        <f t="array" ref="J283">IF(ISERROR(G283/I283),"",G283/I283)</f>
        <v/>
      </c>
      <c r="K283" s="42">
        <f t="array" ref="K283">IF(ISERROR(G283/L283),"",G283/L283)</f>
        <v>0</v>
      </c>
      <c r="L283" s="107">
        <v>15.5</v>
      </c>
      <c r="M283" s="43">
        <f t="shared" si="48"/>
        <v>0</v>
      </c>
      <c r="N283" s="38">
        <f t="shared" si="49"/>
        <v>0</v>
      </c>
      <c r="O283" s="118">
        <f>SUM('5:6'!O283)</f>
        <v>0</v>
      </c>
      <c r="P283" s="118">
        <f>SUM('5:6'!P283)</f>
        <v>0</v>
      </c>
      <c r="Q283" s="118">
        <f>SUM('5:6'!Q283)</f>
        <v>0</v>
      </c>
      <c r="R283" s="118">
        <f>SUM('5:6'!R283)</f>
        <v>0</v>
      </c>
      <c r="S283" s="118">
        <f>SUM('5:6'!S283)</f>
        <v>0</v>
      </c>
      <c r="T283" s="118">
        <f>SUM('5:6'!T283)</f>
        <v>0</v>
      </c>
      <c r="U283" s="118">
        <f>SUM('5:6'!U283)</f>
        <v>0</v>
      </c>
      <c r="V283" s="269">
        <f t="shared" si="50"/>
        <v>0</v>
      </c>
      <c r="W283" s="40" t="str">
        <f t="shared" si="46"/>
        <v/>
      </c>
      <c r="X283" s="118">
        <f>SUM('5:6'!X283)</f>
        <v>0</v>
      </c>
      <c r="Y283" s="118">
        <f>SUM('5:6'!Y283)</f>
        <v>0</v>
      </c>
      <c r="Z283" s="118">
        <f>SUM('5:6'!Z283)</f>
        <v>0</v>
      </c>
      <c r="AA283" s="118">
        <f>SUM('5:6'!AA283)</f>
        <v>0</v>
      </c>
      <c r="AB283" s="82"/>
      <c r="AC283" s="61"/>
      <c r="AD283" s="106"/>
      <c r="AE283" s="61"/>
      <c r="AF283" s="61"/>
      <c r="AG283" s="61"/>
      <c r="AH283" s="61"/>
      <c r="AI283" s="64"/>
      <c r="AJ283" s="64"/>
      <c r="AK283" s="64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</row>
    <row r="284" spans="1:53" ht="15.75">
      <c r="A284" s="24">
        <v>200089</v>
      </c>
      <c r="B284" s="72" t="s">
        <v>92</v>
      </c>
      <c r="C284" s="17" t="s">
        <v>72</v>
      </c>
      <c r="D284" s="18">
        <v>5.0599999999999996</v>
      </c>
      <c r="E284" s="18"/>
      <c r="F284" s="6"/>
      <c r="G284" s="118">
        <f>SUM('5:6'!G284)</f>
        <v>0</v>
      </c>
      <c r="H284" s="132">
        <f t="shared" si="51"/>
        <v>0</v>
      </c>
      <c r="I284" s="118">
        <f>SUM('5:6'!I284)</f>
        <v>0</v>
      </c>
      <c r="J284" s="38" t="str">
        <f t="array" ref="J284">IF(ISERROR(G284/I284),"",G284/I284)</f>
        <v/>
      </c>
      <c r="K284" s="42">
        <f t="array" ref="K284">IF(ISERROR(G284/L284),"",G284/L284)</f>
        <v>0</v>
      </c>
      <c r="L284" s="107">
        <v>15.5</v>
      </c>
      <c r="M284" s="43">
        <f t="shared" si="48"/>
        <v>0</v>
      </c>
      <c r="N284" s="38">
        <f t="shared" si="49"/>
        <v>0</v>
      </c>
      <c r="O284" s="118">
        <f>SUM('5:6'!O284)</f>
        <v>0</v>
      </c>
      <c r="P284" s="118">
        <f>SUM('5:6'!P284)</f>
        <v>0</v>
      </c>
      <c r="Q284" s="118">
        <f>SUM('5:6'!Q284)</f>
        <v>0</v>
      </c>
      <c r="R284" s="118">
        <f>SUM('5:6'!R284)</f>
        <v>0</v>
      </c>
      <c r="S284" s="118">
        <f>SUM('5:6'!S284)</f>
        <v>0</v>
      </c>
      <c r="T284" s="118">
        <f>SUM('5:6'!T284)</f>
        <v>0</v>
      </c>
      <c r="U284" s="118">
        <f>SUM('5:6'!U284)</f>
        <v>0</v>
      </c>
      <c r="V284" s="269">
        <f t="shared" si="50"/>
        <v>0</v>
      </c>
      <c r="W284" s="40" t="str">
        <f t="shared" si="46"/>
        <v/>
      </c>
      <c r="X284" s="118">
        <f>SUM('5:6'!X284)</f>
        <v>0</v>
      </c>
      <c r="Y284" s="118">
        <f>SUM('5:6'!Y284)</f>
        <v>0</v>
      </c>
      <c r="Z284" s="118">
        <f>SUM('5:6'!Z284)</f>
        <v>0</v>
      </c>
      <c r="AA284" s="118">
        <f>SUM('5:6'!AA284)</f>
        <v>0</v>
      </c>
      <c r="AB284" s="82"/>
      <c r="AC284" s="61"/>
      <c r="AD284" s="106"/>
      <c r="AE284" s="61"/>
      <c r="AF284" s="61"/>
      <c r="AG284" s="61"/>
      <c r="AH284" s="61"/>
      <c r="AI284" s="64"/>
      <c r="AJ284" s="64"/>
      <c r="AK284" s="64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</row>
    <row r="285" spans="1:53" ht="15.75">
      <c r="A285" s="24">
        <v>2001383</v>
      </c>
      <c r="B285" s="285" t="s">
        <v>446</v>
      </c>
      <c r="C285" s="232" t="s">
        <v>447</v>
      </c>
      <c r="D285" s="18"/>
      <c r="E285" s="18"/>
      <c r="F285" s="6"/>
      <c r="G285" s="118">
        <f>SUM('5:6'!G285)</f>
        <v>0</v>
      </c>
      <c r="H285" s="308">
        <f t="shared" si="51"/>
        <v>0</v>
      </c>
      <c r="I285" s="118">
        <f>SUM('5:6'!I285)</f>
        <v>0</v>
      </c>
      <c r="J285" s="38"/>
      <c r="K285" s="42"/>
      <c r="L285" s="107">
        <v>24</v>
      </c>
      <c r="M285" s="43"/>
      <c r="N285" s="38"/>
      <c r="O285" s="118"/>
      <c r="P285" s="118"/>
      <c r="Q285" s="118"/>
      <c r="R285" s="118"/>
      <c r="S285" s="118"/>
      <c r="T285" s="118"/>
      <c r="U285" s="118"/>
      <c r="V285" s="269"/>
      <c r="W285" s="40"/>
      <c r="X285" s="118"/>
      <c r="Y285" s="118"/>
      <c r="Z285" s="118"/>
      <c r="AA285" s="118"/>
      <c r="AB285" s="82"/>
      <c r="AC285" s="61"/>
      <c r="AD285" s="284"/>
      <c r="AE285" s="61"/>
      <c r="AF285" s="61"/>
      <c r="AG285" s="61"/>
      <c r="AH285" s="61"/>
      <c r="AI285" s="64"/>
      <c r="AJ285" s="64"/>
      <c r="AK285" s="64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</row>
    <row r="286" spans="1:53" ht="15.75">
      <c r="A286" s="24">
        <v>2001384</v>
      </c>
      <c r="B286" s="285" t="s">
        <v>446</v>
      </c>
      <c r="C286" s="232" t="s">
        <v>448</v>
      </c>
      <c r="D286" s="18"/>
      <c r="E286" s="18"/>
      <c r="F286" s="6"/>
      <c r="G286" s="118">
        <f>SUM('5:6'!G286)</f>
        <v>0</v>
      </c>
      <c r="H286" s="308">
        <f t="shared" si="51"/>
        <v>0</v>
      </c>
      <c r="I286" s="118">
        <f>SUM('5:6'!I286)</f>
        <v>0</v>
      </c>
      <c r="J286" s="38"/>
      <c r="K286" s="42"/>
      <c r="L286" s="107">
        <v>24</v>
      </c>
      <c r="M286" s="43"/>
      <c r="N286" s="38"/>
      <c r="O286" s="118"/>
      <c r="P286" s="118"/>
      <c r="Q286" s="118"/>
      <c r="R286" s="118"/>
      <c r="S286" s="118"/>
      <c r="T286" s="118"/>
      <c r="U286" s="118"/>
      <c r="V286" s="269"/>
      <c r="W286" s="40"/>
      <c r="X286" s="118"/>
      <c r="Y286" s="118"/>
      <c r="Z286" s="118"/>
      <c r="AA286" s="118"/>
      <c r="AB286" s="82"/>
      <c r="AC286" s="61"/>
      <c r="AD286" s="284"/>
      <c r="AE286" s="61"/>
      <c r="AF286" s="61"/>
      <c r="AG286" s="61"/>
      <c r="AH286" s="61"/>
      <c r="AI286" s="64"/>
      <c r="AJ286" s="64"/>
      <c r="AK286" s="64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</row>
    <row r="287" spans="1:53" ht="15.75">
      <c r="A287" s="24">
        <v>2001385</v>
      </c>
      <c r="B287" s="285" t="s">
        <v>446</v>
      </c>
      <c r="C287" s="232" t="s">
        <v>449</v>
      </c>
      <c r="D287" s="18"/>
      <c r="E287" s="18"/>
      <c r="F287" s="6"/>
      <c r="G287" s="118">
        <f>SUM('5:6'!G287)</f>
        <v>0</v>
      </c>
      <c r="H287" s="308">
        <f t="shared" si="51"/>
        <v>0</v>
      </c>
      <c r="I287" s="118">
        <f>SUM('5:6'!I287)</f>
        <v>0</v>
      </c>
      <c r="J287" s="38"/>
      <c r="K287" s="42"/>
      <c r="L287" s="107">
        <v>24</v>
      </c>
      <c r="M287" s="43"/>
      <c r="N287" s="38"/>
      <c r="O287" s="118"/>
      <c r="P287" s="118"/>
      <c r="Q287" s="118"/>
      <c r="R287" s="118"/>
      <c r="S287" s="118"/>
      <c r="T287" s="118"/>
      <c r="U287" s="118"/>
      <c r="V287" s="269"/>
      <c r="W287" s="40"/>
      <c r="X287" s="118"/>
      <c r="Y287" s="118"/>
      <c r="Z287" s="118"/>
      <c r="AA287" s="118"/>
      <c r="AB287" s="82"/>
      <c r="AC287" s="61"/>
      <c r="AD287" s="284"/>
      <c r="AE287" s="61"/>
      <c r="AF287" s="61"/>
      <c r="AG287" s="61"/>
      <c r="AH287" s="61"/>
      <c r="AI287" s="64"/>
      <c r="AJ287" s="64"/>
      <c r="AK287" s="64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</row>
    <row r="288" spans="1:53" ht="15.75">
      <c r="A288" s="24">
        <v>200121</v>
      </c>
      <c r="B288" s="72" t="s">
        <v>93</v>
      </c>
      <c r="C288" s="17" t="s">
        <v>74</v>
      </c>
      <c r="D288" s="18">
        <v>5.07</v>
      </c>
      <c r="E288" s="18"/>
      <c r="F288" s="6"/>
      <c r="G288" s="118">
        <f>SUM('5:6'!G288)</f>
        <v>0</v>
      </c>
      <c r="H288" s="308">
        <f t="shared" si="51"/>
        <v>0</v>
      </c>
      <c r="I288" s="118">
        <f>SUM('5:6'!I288)</f>
        <v>0</v>
      </c>
      <c r="J288" s="38" t="str">
        <f t="array" ref="J288">IF(ISERROR(G288/I288),"",G288/I288)</f>
        <v/>
      </c>
      <c r="K288" s="42">
        <f t="array" ref="K288">IF(ISERROR(G288/L288),"",G288/L288)</f>
        <v>0</v>
      </c>
      <c r="L288" s="107">
        <v>9</v>
      </c>
      <c r="M288" s="43">
        <f t="shared" si="48"/>
        <v>0</v>
      </c>
      <c r="N288" s="38">
        <f t="shared" si="49"/>
        <v>0</v>
      </c>
      <c r="O288" s="118">
        <f>SUM('5:6'!O288)</f>
        <v>0</v>
      </c>
      <c r="P288" s="118">
        <f>SUM('5:6'!P288)</f>
        <v>0</v>
      </c>
      <c r="Q288" s="118">
        <f>SUM('5:6'!Q288)</f>
        <v>0</v>
      </c>
      <c r="R288" s="118">
        <f>SUM('5:6'!R288)</f>
        <v>0</v>
      </c>
      <c r="S288" s="118">
        <f>SUM('5:6'!S288)</f>
        <v>0</v>
      </c>
      <c r="T288" s="118">
        <f>SUM('5:6'!T288)</f>
        <v>0</v>
      </c>
      <c r="U288" s="118">
        <f>SUM('5:6'!U288)</f>
        <v>0</v>
      </c>
      <c r="V288" s="269">
        <f t="shared" si="50"/>
        <v>0</v>
      </c>
      <c r="W288" s="40" t="str">
        <f t="shared" si="46"/>
        <v/>
      </c>
      <c r="X288" s="118">
        <f>SUM('5:6'!X288)</f>
        <v>0</v>
      </c>
      <c r="Y288" s="118">
        <f>SUM('5:6'!Y288)</f>
        <v>0</v>
      </c>
      <c r="Z288" s="118">
        <f>SUM('5:6'!Z288)</f>
        <v>0</v>
      </c>
      <c r="AA288" s="118">
        <f>SUM('5:6'!AA288)</f>
        <v>0</v>
      </c>
      <c r="AB288" s="82"/>
      <c r="AC288" s="61"/>
      <c r="AD288" s="106"/>
      <c r="AE288" s="61"/>
      <c r="AF288" s="61"/>
      <c r="AG288" s="61"/>
      <c r="AH288" s="61"/>
      <c r="AI288" s="64"/>
      <c r="AJ288" s="64"/>
      <c r="AK288" s="64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</row>
    <row r="289" spans="1:53" ht="15.75">
      <c r="A289" s="24">
        <v>200164</v>
      </c>
      <c r="B289" s="72" t="s">
        <v>93</v>
      </c>
      <c r="C289" s="17" t="s">
        <v>53</v>
      </c>
      <c r="D289" s="18">
        <v>5.07</v>
      </c>
      <c r="E289" s="18"/>
      <c r="F289" s="6"/>
      <c r="G289" s="118">
        <f>SUM('5:6'!G289)</f>
        <v>0</v>
      </c>
      <c r="H289" s="132">
        <f t="shared" si="51"/>
        <v>0</v>
      </c>
      <c r="I289" s="118">
        <f>SUM('5:6'!I289)</f>
        <v>0</v>
      </c>
      <c r="J289" s="38" t="str">
        <f t="array" ref="J289">IF(ISERROR(G289/I289),"",G289/I289)</f>
        <v/>
      </c>
      <c r="K289" s="42">
        <f t="array" ref="K289">IF(ISERROR(G289/L289),"",G289/L289)</f>
        <v>0</v>
      </c>
      <c r="L289" s="107">
        <v>9</v>
      </c>
      <c r="M289" s="43">
        <f t="shared" si="48"/>
        <v>0</v>
      </c>
      <c r="N289" s="38">
        <f t="shared" si="49"/>
        <v>0</v>
      </c>
      <c r="O289" s="118">
        <f>SUM('5:6'!O289)</f>
        <v>0</v>
      </c>
      <c r="P289" s="118">
        <f>SUM('5:6'!P289)</f>
        <v>0</v>
      </c>
      <c r="Q289" s="118">
        <f>SUM('5:6'!Q289)</f>
        <v>0</v>
      </c>
      <c r="R289" s="118">
        <f>SUM('5:6'!R289)</f>
        <v>0</v>
      </c>
      <c r="S289" s="118">
        <f>SUM('5:6'!S289)</f>
        <v>0</v>
      </c>
      <c r="T289" s="118">
        <f>SUM('5:6'!T289)</f>
        <v>0</v>
      </c>
      <c r="U289" s="118">
        <f>SUM('5:6'!U289)</f>
        <v>0</v>
      </c>
      <c r="V289" s="269">
        <f t="shared" si="50"/>
        <v>0</v>
      </c>
      <c r="W289" s="40" t="str">
        <f t="shared" ref="W289:W329" si="52">IF(ISERROR(V289/G289),"",V289/G289)</f>
        <v/>
      </c>
      <c r="X289" s="118">
        <f>SUM('5:6'!X289)</f>
        <v>0</v>
      </c>
      <c r="Y289" s="118">
        <f>SUM('5:6'!Y289)</f>
        <v>0</v>
      </c>
      <c r="Z289" s="118">
        <f>SUM('5:6'!Z289)</f>
        <v>0</v>
      </c>
      <c r="AA289" s="118">
        <f>SUM('5:6'!AA289)</f>
        <v>0</v>
      </c>
      <c r="AB289" s="82"/>
      <c r="AC289" s="61"/>
      <c r="AD289" s="106"/>
      <c r="AE289" s="61"/>
      <c r="AF289" s="61"/>
      <c r="AG289" s="61"/>
      <c r="AH289" s="61"/>
      <c r="AI289" s="64"/>
      <c r="AJ289" s="64"/>
      <c r="AK289" s="64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</row>
    <row r="290" spans="1:53" ht="15.75">
      <c r="A290" s="24">
        <v>200165</v>
      </c>
      <c r="B290" s="72" t="s">
        <v>93</v>
      </c>
      <c r="C290" s="17" t="s">
        <v>60</v>
      </c>
      <c r="D290" s="18">
        <v>5.0599999999999996</v>
      </c>
      <c r="E290" s="18"/>
      <c r="F290" s="60"/>
      <c r="G290" s="118">
        <f>SUM('5:6'!G290)</f>
        <v>0</v>
      </c>
      <c r="H290" s="132">
        <f t="shared" si="51"/>
        <v>0</v>
      </c>
      <c r="I290" s="118">
        <f>SUM('5:6'!I290)</f>
        <v>0</v>
      </c>
      <c r="J290" s="38" t="str">
        <f t="array" ref="J290">IF(ISERROR(G290/I290),"",G290/I290)</f>
        <v/>
      </c>
      <c r="K290" s="111">
        <f t="array" ref="K290">IF(ISERROR(G290/L290),"",G290/L290)</f>
        <v>0</v>
      </c>
      <c r="L290" s="107">
        <v>9</v>
      </c>
      <c r="M290" s="43">
        <f t="shared" si="48"/>
        <v>0</v>
      </c>
      <c r="N290" s="38">
        <f t="shared" si="49"/>
        <v>0</v>
      </c>
      <c r="O290" s="118">
        <f>SUM('5:6'!O290)</f>
        <v>0</v>
      </c>
      <c r="P290" s="118">
        <f>SUM('5:6'!P290)</f>
        <v>0</v>
      </c>
      <c r="Q290" s="118">
        <f>SUM('5:6'!Q290)</f>
        <v>0</v>
      </c>
      <c r="R290" s="118">
        <f>SUM('5:6'!R290)</f>
        <v>0</v>
      </c>
      <c r="S290" s="118">
        <f>SUM('5:6'!S290)</f>
        <v>0</v>
      </c>
      <c r="T290" s="118">
        <f>SUM('5:6'!T290)</f>
        <v>0</v>
      </c>
      <c r="U290" s="118">
        <f>SUM('5:6'!U290)</f>
        <v>0</v>
      </c>
      <c r="V290" s="269">
        <f t="shared" si="50"/>
        <v>0</v>
      </c>
      <c r="W290" s="40" t="str">
        <f t="shared" si="52"/>
        <v/>
      </c>
      <c r="X290" s="118">
        <f>SUM('5:6'!X290)</f>
        <v>0</v>
      </c>
      <c r="Y290" s="118">
        <f>SUM('5:6'!Y290)</f>
        <v>0</v>
      </c>
      <c r="Z290" s="118">
        <f>SUM('5:6'!Z290)</f>
        <v>0</v>
      </c>
      <c r="AA290" s="118">
        <f>SUM('5:6'!AA290)</f>
        <v>0</v>
      </c>
      <c r="AB290" s="82"/>
      <c r="AC290" s="61"/>
      <c r="AD290" s="106"/>
      <c r="AE290" s="61"/>
      <c r="AF290" s="61"/>
      <c r="AG290" s="61"/>
      <c r="AH290" s="61"/>
      <c r="AI290" s="64"/>
      <c r="AJ290" s="64"/>
      <c r="AK290" s="64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</row>
    <row r="291" spans="1:53" ht="15.75">
      <c r="A291" s="585" t="s">
        <v>94</v>
      </c>
      <c r="B291" s="586"/>
      <c r="C291" s="113" t="s">
        <v>71</v>
      </c>
      <c r="D291" s="27"/>
      <c r="E291" s="27"/>
      <c r="F291" s="39"/>
      <c r="G291" s="37">
        <f>SUM(G257:G290)</f>
        <v>0</v>
      </c>
      <c r="H291" s="37">
        <f>SUM(H257:H290)</f>
        <v>0</v>
      </c>
      <c r="I291" s="37">
        <f>SUM(I257:I290)</f>
        <v>0</v>
      </c>
      <c r="J291" s="38" t="str">
        <f t="array" ref="J291">IF(ISERROR(G291/I291),"",G291/I291)</f>
        <v/>
      </c>
      <c r="K291" s="37">
        <f>SUM(K257:K290)</f>
        <v>0</v>
      </c>
      <c r="L291" s="123"/>
      <c r="M291" s="114">
        <f t="shared" ref="M291:V291" si="53">SUM(M257:M290)</f>
        <v>0</v>
      </c>
      <c r="N291" s="37">
        <f t="shared" si="53"/>
        <v>0</v>
      </c>
      <c r="O291" s="116">
        <f t="shared" si="53"/>
        <v>0</v>
      </c>
      <c r="P291" s="116">
        <f t="shared" si="53"/>
        <v>0</v>
      </c>
      <c r="Q291" s="116">
        <f t="shared" si="53"/>
        <v>0</v>
      </c>
      <c r="R291" s="116">
        <f t="shared" si="53"/>
        <v>0</v>
      </c>
      <c r="S291" s="117">
        <f t="shared" si="53"/>
        <v>0</v>
      </c>
      <c r="T291" s="116">
        <f t="shared" si="53"/>
        <v>0</v>
      </c>
      <c r="U291" s="116">
        <f t="shared" si="53"/>
        <v>0</v>
      </c>
      <c r="V291" s="269">
        <f t="shared" si="53"/>
        <v>0</v>
      </c>
      <c r="W291" s="40" t="str">
        <f t="shared" si="52"/>
        <v/>
      </c>
      <c r="X291" s="117">
        <f>SUM(X257:X290)</f>
        <v>0</v>
      </c>
      <c r="Y291" s="117">
        <f>SUM(Y257:Y290)</f>
        <v>0</v>
      </c>
      <c r="Z291" s="117">
        <f>SUM(Z257:Z290)</f>
        <v>0</v>
      </c>
      <c r="AA291" s="117">
        <f>SUM(AA257:AA290)</f>
        <v>0</v>
      </c>
      <c r="AB291" s="84"/>
      <c r="AC291" s="78"/>
      <c r="AD291" s="106"/>
      <c r="AE291" s="83"/>
      <c r="AF291" s="83"/>
      <c r="AG291" s="83"/>
      <c r="AH291" s="83"/>
      <c r="AI291" s="64"/>
      <c r="AJ291" s="64"/>
      <c r="AK291" s="64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</row>
    <row r="292" spans="1:53" ht="15.75">
      <c r="A292" s="17">
        <v>200036</v>
      </c>
      <c r="B292" s="69" t="s">
        <v>95</v>
      </c>
      <c r="C292" s="17" t="s">
        <v>96</v>
      </c>
      <c r="D292" s="18">
        <v>5.03</v>
      </c>
      <c r="E292" s="18"/>
      <c r="F292" s="6"/>
      <c r="G292" s="118">
        <f>SUM('5:6'!G292)</f>
        <v>0</v>
      </c>
      <c r="H292" s="111">
        <f>D292*G292</f>
        <v>0</v>
      </c>
      <c r="I292" s="118">
        <f>SUM('5:6'!I292)</f>
        <v>0</v>
      </c>
      <c r="J292" s="38" t="str">
        <f t="array" ref="J292">IF(ISERROR(G292/I292),"",G292/I292)</f>
        <v/>
      </c>
      <c r="K292" s="42">
        <f t="array" ref="K292">IF(ISERROR(G292/L292),"",G292/L292)</f>
        <v>0</v>
      </c>
      <c r="L292" s="107">
        <v>25</v>
      </c>
      <c r="M292" s="43">
        <f t="shared" ref="M292:M306" si="54">IF(ISERROR(I292-K292),"",I292-K292)</f>
        <v>0</v>
      </c>
      <c r="N292" s="38">
        <f t="shared" ref="N292:N306" si="55">SUM(O292:U292)</f>
        <v>0</v>
      </c>
      <c r="O292" s="118">
        <f>SUM('5:6'!O292)</f>
        <v>0</v>
      </c>
      <c r="P292" s="118">
        <f>SUM('5:6'!P292)</f>
        <v>0</v>
      </c>
      <c r="Q292" s="118">
        <f>SUM('5:6'!Q292)</f>
        <v>0</v>
      </c>
      <c r="R292" s="118">
        <f>SUM('5:6'!R292)</f>
        <v>0</v>
      </c>
      <c r="S292" s="118">
        <f>SUM('5:6'!S292)</f>
        <v>0</v>
      </c>
      <c r="T292" s="118">
        <f>SUM('5:6'!T292)</f>
        <v>0</v>
      </c>
      <c r="U292" s="118">
        <f>SUM('5:6'!U292)</f>
        <v>0</v>
      </c>
      <c r="V292" s="269">
        <f t="shared" ref="V292:V306" si="56">SUM(X292:AA292)</f>
        <v>0</v>
      </c>
      <c r="W292" s="40" t="str">
        <f t="shared" si="52"/>
        <v/>
      </c>
      <c r="X292" s="118">
        <f>SUM('5:6'!X292)</f>
        <v>0</v>
      </c>
      <c r="Y292" s="118">
        <f>SUM('5:6'!Y292)</f>
        <v>0</v>
      </c>
      <c r="Z292" s="118">
        <f>SUM('5:6'!Z292)</f>
        <v>0</v>
      </c>
      <c r="AA292" s="118">
        <f>SUM('5:6'!AA292)</f>
        <v>0</v>
      </c>
      <c r="AB292" s="82"/>
      <c r="AC292" s="61"/>
      <c r="AD292" s="106"/>
      <c r="AE292" s="61"/>
      <c r="AF292" s="61"/>
      <c r="AG292" s="61"/>
      <c r="AH292" s="61"/>
      <c r="AI292" s="64"/>
      <c r="AJ292" s="64"/>
      <c r="AK292" s="64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</row>
    <row r="293" spans="1:53" ht="15.75">
      <c r="A293" s="17">
        <v>200037</v>
      </c>
      <c r="B293" s="69" t="s">
        <v>95</v>
      </c>
      <c r="C293" s="17" t="s">
        <v>74</v>
      </c>
      <c r="D293" s="18">
        <v>5.03</v>
      </c>
      <c r="E293" s="18"/>
      <c r="F293" s="6"/>
      <c r="G293" s="118">
        <f>SUM('5:6'!G293)</f>
        <v>0</v>
      </c>
      <c r="H293" s="132">
        <f t="shared" ref="H293:H306" si="57">D293*G293</f>
        <v>0</v>
      </c>
      <c r="I293" s="118">
        <f>SUM('5:6'!I293)</f>
        <v>0</v>
      </c>
      <c r="J293" s="38" t="str">
        <f t="array" ref="J293">IF(ISERROR(G293/I293),"",G293/I293)</f>
        <v/>
      </c>
      <c r="K293" s="42">
        <f t="array" ref="K293">IF(ISERROR(G293/L293),"",G293/L293)</f>
        <v>0</v>
      </c>
      <c r="L293" s="107">
        <v>25</v>
      </c>
      <c r="M293" s="43">
        <f t="shared" si="54"/>
        <v>0</v>
      </c>
      <c r="N293" s="38">
        <f t="shared" si="55"/>
        <v>0</v>
      </c>
      <c r="O293" s="118">
        <f>SUM('5:6'!O293)</f>
        <v>0</v>
      </c>
      <c r="P293" s="118">
        <f>SUM('5:6'!P293)</f>
        <v>0</v>
      </c>
      <c r="Q293" s="118">
        <f>SUM('5:6'!Q293)</f>
        <v>0</v>
      </c>
      <c r="R293" s="118">
        <f>SUM('5:6'!R293)</f>
        <v>0</v>
      </c>
      <c r="S293" s="118">
        <f>SUM('5:6'!S293)</f>
        <v>0</v>
      </c>
      <c r="T293" s="118">
        <f>SUM('5:6'!T293)</f>
        <v>0</v>
      </c>
      <c r="U293" s="118">
        <f>SUM('5:6'!U293)</f>
        <v>0</v>
      </c>
      <c r="V293" s="269">
        <f t="shared" si="56"/>
        <v>0</v>
      </c>
      <c r="W293" s="40" t="str">
        <f t="shared" si="52"/>
        <v/>
      </c>
      <c r="X293" s="118">
        <f>SUM('5:6'!X293)</f>
        <v>0</v>
      </c>
      <c r="Y293" s="118">
        <f>SUM('5:6'!Y293)</f>
        <v>0</v>
      </c>
      <c r="Z293" s="118">
        <f>SUM('5:6'!Z293)</f>
        <v>0</v>
      </c>
      <c r="AA293" s="118">
        <f>SUM('5:6'!AA293)</f>
        <v>0</v>
      </c>
      <c r="AB293" s="82"/>
      <c r="AC293" s="61"/>
      <c r="AD293" s="106"/>
      <c r="AE293" s="61"/>
      <c r="AF293" s="61"/>
      <c r="AG293" s="61"/>
      <c r="AH293" s="61"/>
      <c r="AI293" s="64"/>
      <c r="AJ293" s="64"/>
      <c r="AK293" s="64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</row>
    <row r="294" spans="1:53" ht="15.75">
      <c r="A294" s="20">
        <v>200074</v>
      </c>
      <c r="B294" s="69" t="s">
        <v>58</v>
      </c>
      <c r="C294" s="17" t="s">
        <v>65</v>
      </c>
      <c r="D294" s="18">
        <v>5.04</v>
      </c>
      <c r="E294" s="18"/>
      <c r="F294" s="6"/>
      <c r="G294" s="118">
        <f>SUM('5:6'!G294)</f>
        <v>0</v>
      </c>
      <c r="H294" s="132">
        <f t="shared" si="57"/>
        <v>0</v>
      </c>
      <c r="I294" s="118">
        <f>SUM('5:6'!I294)</f>
        <v>0</v>
      </c>
      <c r="J294" s="38" t="str">
        <f t="array" ref="J294">IF(ISERROR(G294/I294),"",G294/I294)</f>
        <v/>
      </c>
      <c r="K294" s="42">
        <f t="array" ref="K294">IF(ISERROR(G294/L294),"",G294/L294)</f>
        <v>0</v>
      </c>
      <c r="L294" s="107">
        <v>20</v>
      </c>
      <c r="M294" s="43">
        <f t="shared" si="54"/>
        <v>0</v>
      </c>
      <c r="N294" s="38">
        <f t="shared" si="55"/>
        <v>0</v>
      </c>
      <c r="O294" s="118">
        <f>SUM('5:6'!O294)</f>
        <v>0</v>
      </c>
      <c r="P294" s="118">
        <f>SUM('5:6'!P294)</f>
        <v>0</v>
      </c>
      <c r="Q294" s="118">
        <f>SUM('5:6'!Q294)</f>
        <v>0</v>
      </c>
      <c r="R294" s="118">
        <f>SUM('5:6'!R294)</f>
        <v>0</v>
      </c>
      <c r="S294" s="118">
        <f>SUM('5:6'!S294)</f>
        <v>0</v>
      </c>
      <c r="T294" s="118">
        <f>SUM('5:6'!T294)</f>
        <v>0</v>
      </c>
      <c r="U294" s="118">
        <f>SUM('5:6'!U294)</f>
        <v>0</v>
      </c>
      <c r="V294" s="269">
        <f t="shared" si="56"/>
        <v>0</v>
      </c>
      <c r="W294" s="40" t="str">
        <f t="shared" si="52"/>
        <v/>
      </c>
      <c r="X294" s="118">
        <f>SUM('5:6'!X294)</f>
        <v>0</v>
      </c>
      <c r="Y294" s="118">
        <f>SUM('5:6'!Y294)</f>
        <v>0</v>
      </c>
      <c r="Z294" s="118">
        <f>SUM('5:6'!Z294)</f>
        <v>0</v>
      </c>
      <c r="AA294" s="118">
        <f>SUM('5:6'!AA294)</f>
        <v>0</v>
      </c>
      <c r="AB294" s="82"/>
      <c r="AC294" s="61"/>
      <c r="AD294" s="106"/>
      <c r="AE294" s="61"/>
      <c r="AF294" s="61"/>
      <c r="AG294" s="61"/>
      <c r="AH294" s="61"/>
      <c r="AI294" s="64"/>
      <c r="AJ294" s="64"/>
      <c r="AK294" s="64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</row>
    <row r="295" spans="1:53" ht="15.75">
      <c r="A295" s="22">
        <v>200904</v>
      </c>
      <c r="B295" s="70" t="s">
        <v>97</v>
      </c>
      <c r="C295" s="17" t="s">
        <v>82</v>
      </c>
      <c r="D295" s="18">
        <v>5.03</v>
      </c>
      <c r="E295" s="18"/>
      <c r="F295" s="6"/>
      <c r="G295" s="118">
        <f>SUM('5:6'!G295)</f>
        <v>0</v>
      </c>
      <c r="H295" s="132">
        <f t="shared" si="57"/>
        <v>0</v>
      </c>
      <c r="I295" s="118">
        <f>SUM('5:6'!I295)</f>
        <v>0</v>
      </c>
      <c r="J295" s="38" t="str">
        <f t="array" ref="J295">IF(ISERROR(G295/I295),"",G295/I295)</f>
        <v/>
      </c>
      <c r="K295" s="42">
        <f t="array" ref="K295">IF(ISERROR(G295/L295),"",G295/L295)</f>
        <v>0</v>
      </c>
      <c r="L295" s="107">
        <v>4</v>
      </c>
      <c r="M295" s="43">
        <f t="shared" si="54"/>
        <v>0</v>
      </c>
      <c r="N295" s="38">
        <f t="shared" si="55"/>
        <v>0</v>
      </c>
      <c r="O295" s="118">
        <f>SUM('5:6'!O295)</f>
        <v>0</v>
      </c>
      <c r="P295" s="118">
        <f>SUM('5:6'!P295)</f>
        <v>0</v>
      </c>
      <c r="Q295" s="118">
        <f>SUM('5:6'!Q295)</f>
        <v>0</v>
      </c>
      <c r="R295" s="118">
        <f>SUM('5:6'!R295)</f>
        <v>0</v>
      </c>
      <c r="S295" s="118">
        <f>SUM('5:6'!S295)</f>
        <v>0</v>
      </c>
      <c r="T295" s="118">
        <f>SUM('5:6'!T295)</f>
        <v>0</v>
      </c>
      <c r="U295" s="118">
        <f>SUM('5:6'!U295)</f>
        <v>0</v>
      </c>
      <c r="V295" s="269">
        <f t="shared" si="56"/>
        <v>0</v>
      </c>
      <c r="W295" s="40" t="str">
        <f t="shared" si="52"/>
        <v/>
      </c>
      <c r="X295" s="118">
        <f>SUM('5:6'!X295)</f>
        <v>0</v>
      </c>
      <c r="Y295" s="118">
        <f>SUM('5:6'!Y295)</f>
        <v>0</v>
      </c>
      <c r="Z295" s="118">
        <f>SUM('5:6'!Z295)</f>
        <v>0</v>
      </c>
      <c r="AA295" s="118">
        <f>SUM('5:6'!AA295)</f>
        <v>0</v>
      </c>
      <c r="AB295" s="82"/>
      <c r="AC295" s="61"/>
      <c r="AD295" s="106"/>
      <c r="AE295" s="61"/>
      <c r="AF295" s="61"/>
      <c r="AG295" s="61"/>
      <c r="AH295" s="61"/>
      <c r="AI295" s="64"/>
      <c r="AJ295" s="64"/>
      <c r="AK295" s="64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</row>
    <row r="296" spans="1:53" ht="15.75">
      <c r="A296" s="22">
        <v>200905</v>
      </c>
      <c r="B296" s="70" t="s">
        <v>97</v>
      </c>
      <c r="C296" s="112" t="s">
        <v>72</v>
      </c>
      <c r="D296" s="18">
        <v>5.03</v>
      </c>
      <c r="E296" s="18"/>
      <c r="F296" s="6"/>
      <c r="G296" s="118">
        <f>SUM('5:6'!G296)</f>
        <v>0</v>
      </c>
      <c r="H296" s="132">
        <f t="shared" si="57"/>
        <v>0</v>
      </c>
      <c r="I296" s="118">
        <f>SUM('5:6'!I296)</f>
        <v>0</v>
      </c>
      <c r="J296" s="38" t="str">
        <f t="array" ref="J296">IF(ISERROR(G296/I296),"",G296/I296)</f>
        <v/>
      </c>
      <c r="K296" s="42">
        <f t="array" ref="K296">IF(ISERROR(G296/L296),"",G296/L296)</f>
        <v>0</v>
      </c>
      <c r="L296" s="107">
        <v>4</v>
      </c>
      <c r="M296" s="43">
        <f t="shared" si="54"/>
        <v>0</v>
      </c>
      <c r="N296" s="38">
        <f t="shared" si="55"/>
        <v>0</v>
      </c>
      <c r="O296" s="118">
        <f>SUM('5:6'!O296)</f>
        <v>0</v>
      </c>
      <c r="P296" s="118">
        <f>SUM('5:6'!P296)</f>
        <v>0</v>
      </c>
      <c r="Q296" s="118">
        <f>SUM('5:6'!Q296)</f>
        <v>0</v>
      </c>
      <c r="R296" s="118">
        <f>SUM('5:6'!R296)</f>
        <v>0</v>
      </c>
      <c r="S296" s="118">
        <f>SUM('5:6'!S296)</f>
        <v>0</v>
      </c>
      <c r="T296" s="118">
        <f>SUM('5:6'!T296)</f>
        <v>0</v>
      </c>
      <c r="U296" s="118">
        <f>SUM('5:6'!U296)</f>
        <v>0</v>
      </c>
      <c r="V296" s="269">
        <f t="shared" si="56"/>
        <v>0</v>
      </c>
      <c r="W296" s="40" t="str">
        <f t="shared" si="52"/>
        <v/>
      </c>
      <c r="X296" s="118">
        <f>SUM('5:6'!X296)</f>
        <v>0</v>
      </c>
      <c r="Y296" s="118">
        <f>SUM('5:6'!Y296)</f>
        <v>0</v>
      </c>
      <c r="Z296" s="118">
        <f>SUM('5:6'!Z296)</f>
        <v>0</v>
      </c>
      <c r="AA296" s="118">
        <f>SUM('5:6'!AA296)</f>
        <v>0</v>
      </c>
      <c r="AB296" s="82"/>
      <c r="AC296" s="61"/>
      <c r="AD296" s="106"/>
      <c r="AE296" s="61"/>
      <c r="AF296" s="61"/>
      <c r="AG296" s="61"/>
      <c r="AH296" s="61"/>
      <c r="AI296" s="64"/>
      <c r="AJ296" s="64"/>
      <c r="AK296" s="64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</row>
    <row r="297" spans="1:53" ht="15.75">
      <c r="A297" s="22">
        <v>200906</v>
      </c>
      <c r="B297" s="70" t="s">
        <v>97</v>
      </c>
      <c r="C297" s="17" t="s">
        <v>73</v>
      </c>
      <c r="D297" s="18">
        <v>5.03</v>
      </c>
      <c r="E297" s="18"/>
      <c r="F297" s="6"/>
      <c r="G297" s="118">
        <f>SUM('5:6'!G297)</f>
        <v>0</v>
      </c>
      <c r="H297" s="132">
        <f t="shared" si="57"/>
        <v>0</v>
      </c>
      <c r="I297" s="118">
        <f>SUM('5:6'!I297)</f>
        <v>0</v>
      </c>
      <c r="J297" s="38" t="str">
        <f t="array" ref="J297">IF(ISERROR(G297/I297),"",G297/I297)</f>
        <v/>
      </c>
      <c r="K297" s="42">
        <f t="array" ref="K297">IF(ISERROR(G297/L297),"",G297/L297)</f>
        <v>0</v>
      </c>
      <c r="L297" s="107">
        <v>4</v>
      </c>
      <c r="M297" s="43">
        <f t="shared" si="54"/>
        <v>0</v>
      </c>
      <c r="N297" s="38">
        <f t="shared" si="55"/>
        <v>0</v>
      </c>
      <c r="O297" s="118">
        <f>SUM('5:6'!O297)</f>
        <v>0</v>
      </c>
      <c r="P297" s="118">
        <f>SUM('5:6'!P297)</f>
        <v>0</v>
      </c>
      <c r="Q297" s="118">
        <f>SUM('5:6'!Q297)</f>
        <v>0</v>
      </c>
      <c r="R297" s="118">
        <f>SUM('5:6'!R297)</f>
        <v>0</v>
      </c>
      <c r="S297" s="118">
        <f>SUM('5:6'!S297)</f>
        <v>0</v>
      </c>
      <c r="T297" s="118">
        <f>SUM('5:6'!T297)</f>
        <v>0</v>
      </c>
      <c r="U297" s="118">
        <f>SUM('5:6'!U297)</f>
        <v>0</v>
      </c>
      <c r="V297" s="269">
        <f t="shared" si="56"/>
        <v>0</v>
      </c>
      <c r="W297" s="40" t="str">
        <f t="shared" si="52"/>
        <v/>
      </c>
      <c r="X297" s="118">
        <f>SUM('5:6'!X297)</f>
        <v>0</v>
      </c>
      <c r="Y297" s="118">
        <f>SUM('5:6'!Y297)</f>
        <v>0</v>
      </c>
      <c r="Z297" s="118">
        <f>SUM('5:6'!Z297)</f>
        <v>0</v>
      </c>
      <c r="AA297" s="118">
        <f>SUM('5:6'!AA297)</f>
        <v>0</v>
      </c>
      <c r="AB297" s="82"/>
      <c r="AC297" s="61"/>
      <c r="AD297" s="106"/>
      <c r="AE297" s="61"/>
      <c r="AF297" s="61"/>
      <c r="AG297" s="61"/>
      <c r="AH297" s="61"/>
      <c r="AI297" s="64"/>
      <c r="AJ297" s="64"/>
      <c r="AK297" s="64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</row>
    <row r="298" spans="1:53" ht="15.75">
      <c r="A298" s="22">
        <v>200907</v>
      </c>
      <c r="B298" s="70" t="s">
        <v>97</v>
      </c>
      <c r="C298" s="17" t="s">
        <v>60</v>
      </c>
      <c r="D298" s="18">
        <v>5.03</v>
      </c>
      <c r="E298" s="18"/>
      <c r="F298" s="6"/>
      <c r="G298" s="118">
        <f>SUM('5:6'!G298)</f>
        <v>0</v>
      </c>
      <c r="H298" s="132">
        <f t="shared" si="57"/>
        <v>0</v>
      </c>
      <c r="I298" s="118">
        <f>SUM('5:6'!I298)</f>
        <v>0</v>
      </c>
      <c r="J298" s="38" t="str">
        <f t="array" ref="J298">IF(ISERROR(G298/I298),"",G298/I298)</f>
        <v/>
      </c>
      <c r="K298" s="42">
        <f t="array" ref="K298">IF(ISERROR(G298/L298),"",G298/L298)</f>
        <v>0</v>
      </c>
      <c r="L298" s="107">
        <v>4</v>
      </c>
      <c r="M298" s="43">
        <f t="shared" si="54"/>
        <v>0</v>
      </c>
      <c r="N298" s="38">
        <f t="shared" si="55"/>
        <v>0</v>
      </c>
      <c r="O298" s="118">
        <f>SUM('5:6'!O298)</f>
        <v>0</v>
      </c>
      <c r="P298" s="118">
        <f>SUM('5:6'!P298)</f>
        <v>0</v>
      </c>
      <c r="Q298" s="118">
        <f>SUM('5:6'!Q298)</f>
        <v>0</v>
      </c>
      <c r="R298" s="118">
        <f>SUM('5:6'!R298)</f>
        <v>0</v>
      </c>
      <c r="S298" s="118">
        <f>SUM('5:6'!S298)</f>
        <v>0</v>
      </c>
      <c r="T298" s="118">
        <f>SUM('5:6'!T298)</f>
        <v>0</v>
      </c>
      <c r="U298" s="118">
        <f>SUM('5:6'!U298)</f>
        <v>0</v>
      </c>
      <c r="V298" s="269">
        <f t="shared" si="56"/>
        <v>0</v>
      </c>
      <c r="W298" s="40" t="str">
        <f t="shared" si="52"/>
        <v/>
      </c>
      <c r="X298" s="118">
        <f>SUM('5:6'!X298)</f>
        <v>0</v>
      </c>
      <c r="Y298" s="118">
        <f>SUM('5:6'!Y298)</f>
        <v>0</v>
      </c>
      <c r="Z298" s="118">
        <f>SUM('5:6'!Z298)</f>
        <v>0</v>
      </c>
      <c r="AA298" s="118">
        <f>SUM('5:6'!AA298)</f>
        <v>0</v>
      </c>
      <c r="AB298" s="82"/>
      <c r="AC298" s="61"/>
      <c r="AD298" s="106"/>
      <c r="AE298" s="61"/>
      <c r="AF298" s="61"/>
      <c r="AG298" s="61"/>
      <c r="AH298" s="61"/>
      <c r="AI298" s="64"/>
      <c r="AJ298" s="64"/>
      <c r="AK298" s="64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</row>
    <row r="299" spans="1:53" ht="15.75">
      <c r="A299" s="22">
        <v>200908</v>
      </c>
      <c r="B299" s="70" t="s">
        <v>97</v>
      </c>
      <c r="C299" s="112" t="s">
        <v>98</v>
      </c>
      <c r="D299" s="18">
        <v>5.03</v>
      </c>
      <c r="E299" s="18"/>
      <c r="F299" s="6"/>
      <c r="G299" s="118">
        <f>SUM('5:6'!G299)</f>
        <v>0</v>
      </c>
      <c r="H299" s="132">
        <f t="shared" si="57"/>
        <v>0</v>
      </c>
      <c r="I299" s="118">
        <f>SUM('5:6'!I299)</f>
        <v>0</v>
      </c>
      <c r="J299" s="38" t="str">
        <f t="array" ref="J299">IF(ISERROR(G299/I299),"",G299/I299)</f>
        <v/>
      </c>
      <c r="K299" s="42">
        <f t="array" ref="K299">IF(ISERROR(G299/L299),"",G299/L299)</f>
        <v>0</v>
      </c>
      <c r="L299" s="107">
        <v>4</v>
      </c>
      <c r="M299" s="43">
        <f t="shared" si="54"/>
        <v>0</v>
      </c>
      <c r="N299" s="38">
        <f t="shared" si="55"/>
        <v>0</v>
      </c>
      <c r="O299" s="118">
        <f>SUM('5:6'!O299)</f>
        <v>0</v>
      </c>
      <c r="P299" s="118">
        <f>SUM('5:6'!P299)</f>
        <v>0</v>
      </c>
      <c r="Q299" s="118">
        <f>SUM('5:6'!Q299)</f>
        <v>0</v>
      </c>
      <c r="R299" s="118">
        <f>SUM('5:6'!R299)</f>
        <v>0</v>
      </c>
      <c r="S299" s="118">
        <f>SUM('5:6'!S299)</f>
        <v>0</v>
      </c>
      <c r="T299" s="118">
        <f>SUM('5:6'!T299)</f>
        <v>0</v>
      </c>
      <c r="U299" s="118">
        <f>SUM('5:6'!U299)</f>
        <v>0</v>
      </c>
      <c r="V299" s="269">
        <f t="shared" si="56"/>
        <v>0</v>
      </c>
      <c r="W299" s="40" t="str">
        <f t="shared" si="52"/>
        <v/>
      </c>
      <c r="X299" s="118">
        <f>SUM('5:6'!X299)</f>
        <v>0</v>
      </c>
      <c r="Y299" s="118">
        <f>SUM('5:6'!Y299)</f>
        <v>0</v>
      </c>
      <c r="Z299" s="118">
        <f>SUM('5:6'!Z299)</f>
        <v>0</v>
      </c>
      <c r="AA299" s="118">
        <f>SUM('5:6'!AA299)</f>
        <v>0</v>
      </c>
      <c r="AB299" s="82"/>
      <c r="AC299" s="61"/>
      <c r="AD299" s="106"/>
      <c r="AE299" s="61"/>
      <c r="AF299" s="61"/>
      <c r="AG299" s="61"/>
      <c r="AH299" s="61"/>
      <c r="AI299" s="64"/>
      <c r="AJ299" s="64"/>
      <c r="AK299" s="64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</row>
    <row r="300" spans="1:53" ht="15.75">
      <c r="A300" s="22">
        <v>200904</v>
      </c>
      <c r="B300" s="70" t="s">
        <v>99</v>
      </c>
      <c r="C300" s="112" t="s">
        <v>82</v>
      </c>
      <c r="D300" s="18">
        <v>5.03</v>
      </c>
      <c r="E300" s="18"/>
      <c r="F300" s="6"/>
      <c r="G300" s="118">
        <f>SUM('5:6'!G300)</f>
        <v>0</v>
      </c>
      <c r="H300" s="132">
        <f t="shared" si="57"/>
        <v>0</v>
      </c>
      <c r="I300" s="118">
        <f>SUM('5:6'!I300)</f>
        <v>0</v>
      </c>
      <c r="J300" s="38" t="str">
        <f t="array" ref="J300">IF(ISERROR(G300/I300),"",G300/I300)</f>
        <v/>
      </c>
      <c r="K300" s="42" t="str">
        <f t="array" ref="K300">IF(ISERROR(G300/L300),"",G300/L300)</f>
        <v/>
      </c>
      <c r="L300" s="107"/>
      <c r="M300" s="43" t="str">
        <f t="shared" si="54"/>
        <v/>
      </c>
      <c r="N300" s="38">
        <f t="shared" si="55"/>
        <v>0</v>
      </c>
      <c r="O300" s="118">
        <f>SUM('5:6'!O300)</f>
        <v>0</v>
      </c>
      <c r="P300" s="118">
        <f>SUM('5:6'!P300)</f>
        <v>0</v>
      </c>
      <c r="Q300" s="118">
        <f>SUM('5:6'!Q300)</f>
        <v>0</v>
      </c>
      <c r="R300" s="118">
        <f>SUM('5:6'!R300)</f>
        <v>0</v>
      </c>
      <c r="S300" s="118">
        <f>SUM('5:6'!S300)</f>
        <v>0</v>
      </c>
      <c r="T300" s="118">
        <f>SUM('5:6'!T300)</f>
        <v>0</v>
      </c>
      <c r="U300" s="118">
        <f>SUM('5:6'!U300)</f>
        <v>0</v>
      </c>
      <c r="V300" s="269">
        <f t="shared" si="56"/>
        <v>0</v>
      </c>
      <c r="W300" s="40" t="str">
        <f t="shared" si="52"/>
        <v/>
      </c>
      <c r="X300" s="118">
        <f>SUM('5:6'!X300)</f>
        <v>0</v>
      </c>
      <c r="Y300" s="118">
        <f>SUM('5:6'!Y300)</f>
        <v>0</v>
      </c>
      <c r="Z300" s="118">
        <f>SUM('5:6'!Z300)</f>
        <v>0</v>
      </c>
      <c r="AA300" s="118">
        <f>SUM('5:6'!AA300)</f>
        <v>0</v>
      </c>
      <c r="AB300" s="82"/>
      <c r="AC300" s="61"/>
      <c r="AD300" s="106"/>
      <c r="AE300" s="61"/>
      <c r="AF300" s="61"/>
      <c r="AG300" s="61"/>
      <c r="AH300" s="61"/>
      <c r="AI300" s="64"/>
      <c r="AJ300" s="64"/>
      <c r="AK300" s="64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</row>
    <row r="301" spans="1:53" ht="15.75">
      <c r="A301" s="22">
        <v>200905</v>
      </c>
      <c r="B301" s="70" t="s">
        <v>99</v>
      </c>
      <c r="C301" s="112" t="s">
        <v>72</v>
      </c>
      <c r="D301" s="18">
        <v>5.03</v>
      </c>
      <c r="E301" s="18"/>
      <c r="F301" s="6"/>
      <c r="G301" s="118">
        <f>SUM('5:6'!G301)</f>
        <v>0</v>
      </c>
      <c r="H301" s="132">
        <f t="shared" si="57"/>
        <v>0</v>
      </c>
      <c r="I301" s="118">
        <f>SUM('5:6'!I301)</f>
        <v>0</v>
      </c>
      <c r="J301" s="38" t="str">
        <f t="array" ref="J301">IF(ISERROR(G301/I301),"",G301/I301)</f>
        <v/>
      </c>
      <c r="K301" s="42" t="str">
        <f t="array" ref="K301">IF(ISERROR(G301/L301),"",G301/L301)</f>
        <v/>
      </c>
      <c r="L301" s="107"/>
      <c r="M301" s="43" t="str">
        <f t="shared" si="54"/>
        <v/>
      </c>
      <c r="N301" s="38">
        <f t="shared" si="55"/>
        <v>0</v>
      </c>
      <c r="O301" s="118">
        <f>SUM('5:6'!O301)</f>
        <v>0</v>
      </c>
      <c r="P301" s="118">
        <f>SUM('5:6'!P301)</f>
        <v>0</v>
      </c>
      <c r="Q301" s="118">
        <f>SUM('5:6'!Q301)</f>
        <v>0</v>
      </c>
      <c r="R301" s="118">
        <f>SUM('5:6'!R301)</f>
        <v>0</v>
      </c>
      <c r="S301" s="118">
        <f>SUM('5:6'!S301)</f>
        <v>0</v>
      </c>
      <c r="T301" s="118">
        <f>SUM('5:6'!T301)</f>
        <v>0</v>
      </c>
      <c r="U301" s="118">
        <f>SUM('5:6'!U301)</f>
        <v>0</v>
      </c>
      <c r="V301" s="269">
        <f t="shared" si="56"/>
        <v>0</v>
      </c>
      <c r="W301" s="40" t="str">
        <f t="shared" si="52"/>
        <v/>
      </c>
      <c r="X301" s="118">
        <f>SUM('5:6'!X301)</f>
        <v>0</v>
      </c>
      <c r="Y301" s="118">
        <f>SUM('5:6'!Y301)</f>
        <v>0</v>
      </c>
      <c r="Z301" s="118">
        <f>SUM('5:6'!Z301)</f>
        <v>0</v>
      </c>
      <c r="AA301" s="118">
        <f>SUM('5:6'!AA301)</f>
        <v>0</v>
      </c>
      <c r="AB301" s="82"/>
      <c r="AC301" s="61"/>
      <c r="AD301" s="106"/>
      <c r="AE301" s="61"/>
      <c r="AF301" s="61"/>
      <c r="AG301" s="61"/>
      <c r="AH301" s="61"/>
      <c r="AI301" s="64"/>
      <c r="AJ301" s="64"/>
      <c r="AK301" s="64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</row>
    <row r="302" spans="1:53" ht="15.75">
      <c r="A302" s="22">
        <v>200904</v>
      </c>
      <c r="B302" s="70" t="s">
        <v>99</v>
      </c>
      <c r="C302" s="112" t="s">
        <v>60</v>
      </c>
      <c r="D302" s="18">
        <v>5.03</v>
      </c>
      <c r="E302" s="18"/>
      <c r="F302" s="6"/>
      <c r="G302" s="118">
        <f>SUM('5:6'!G302)</f>
        <v>0</v>
      </c>
      <c r="H302" s="132">
        <f t="shared" si="57"/>
        <v>0</v>
      </c>
      <c r="I302" s="118">
        <f>SUM('5:6'!I302)</f>
        <v>0</v>
      </c>
      <c r="J302" s="38" t="str">
        <f t="array" ref="J302">IF(ISERROR(G302/I302),"",G302/I302)</f>
        <v/>
      </c>
      <c r="K302" s="42" t="str">
        <f t="array" ref="K302">IF(ISERROR(G302/L302),"",G302/L302)</f>
        <v/>
      </c>
      <c r="L302" s="107"/>
      <c r="M302" s="43" t="str">
        <f t="shared" si="54"/>
        <v/>
      </c>
      <c r="N302" s="38">
        <f t="shared" si="55"/>
        <v>0</v>
      </c>
      <c r="O302" s="118">
        <f>SUM('5:6'!O302)</f>
        <v>0</v>
      </c>
      <c r="P302" s="118">
        <f>SUM('5:6'!P302)</f>
        <v>0</v>
      </c>
      <c r="Q302" s="118">
        <f>SUM('5:6'!Q302)</f>
        <v>0</v>
      </c>
      <c r="R302" s="118">
        <f>SUM('5:6'!R302)</f>
        <v>0</v>
      </c>
      <c r="S302" s="118">
        <f>SUM('5:6'!S302)</f>
        <v>0</v>
      </c>
      <c r="T302" s="118">
        <f>SUM('5:6'!T302)</f>
        <v>0</v>
      </c>
      <c r="U302" s="118">
        <f>SUM('5:6'!U302)</f>
        <v>0</v>
      </c>
      <c r="V302" s="269">
        <f t="shared" si="56"/>
        <v>0</v>
      </c>
      <c r="W302" s="40" t="str">
        <f t="shared" si="52"/>
        <v/>
      </c>
      <c r="X302" s="118">
        <f>SUM('5:6'!X302)</f>
        <v>0</v>
      </c>
      <c r="Y302" s="118">
        <f>SUM('5:6'!Y302)</f>
        <v>0</v>
      </c>
      <c r="Z302" s="118">
        <f>SUM('5:6'!Z302)</f>
        <v>0</v>
      </c>
      <c r="AA302" s="118">
        <f>SUM('5:6'!AA302)</f>
        <v>0</v>
      </c>
      <c r="AB302" s="82"/>
      <c r="AC302" s="61"/>
      <c r="AD302" s="106"/>
      <c r="AE302" s="61"/>
      <c r="AF302" s="61"/>
      <c r="AG302" s="61"/>
      <c r="AH302" s="61"/>
      <c r="AI302" s="64"/>
      <c r="AJ302" s="64"/>
      <c r="AK302" s="64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</row>
    <row r="303" spans="1:53" ht="15.75">
      <c r="A303" s="22">
        <v>200904</v>
      </c>
      <c r="B303" s="70" t="s">
        <v>99</v>
      </c>
      <c r="C303" s="112" t="s">
        <v>98</v>
      </c>
      <c r="D303" s="18">
        <v>5.03</v>
      </c>
      <c r="E303" s="18"/>
      <c r="F303" s="6"/>
      <c r="G303" s="118">
        <f>SUM('5:6'!G303)</f>
        <v>0</v>
      </c>
      <c r="H303" s="132">
        <f t="shared" si="57"/>
        <v>0</v>
      </c>
      <c r="I303" s="118">
        <f>SUM('5:6'!I303)</f>
        <v>0</v>
      </c>
      <c r="J303" s="38" t="str">
        <f t="array" ref="J303">IF(ISERROR(G303/I303),"",G303/I303)</f>
        <v/>
      </c>
      <c r="K303" s="42" t="str">
        <f t="array" ref="K303">IF(ISERROR(G303/L303),"",G303/L303)</f>
        <v/>
      </c>
      <c r="L303" s="107"/>
      <c r="M303" s="43" t="str">
        <f t="shared" si="54"/>
        <v/>
      </c>
      <c r="N303" s="38">
        <f t="shared" si="55"/>
        <v>0</v>
      </c>
      <c r="O303" s="118">
        <f>SUM('5:6'!O303)</f>
        <v>0</v>
      </c>
      <c r="P303" s="118">
        <f>SUM('5:6'!P303)</f>
        <v>0</v>
      </c>
      <c r="Q303" s="118">
        <f>SUM('5:6'!Q303)</f>
        <v>0</v>
      </c>
      <c r="R303" s="118">
        <f>SUM('5:6'!R303)</f>
        <v>0</v>
      </c>
      <c r="S303" s="118">
        <f>SUM('5:6'!S303)</f>
        <v>0</v>
      </c>
      <c r="T303" s="118">
        <f>SUM('5:6'!T303)</f>
        <v>0</v>
      </c>
      <c r="U303" s="118">
        <f>SUM('5:6'!U303)</f>
        <v>0</v>
      </c>
      <c r="V303" s="269">
        <f t="shared" si="56"/>
        <v>0</v>
      </c>
      <c r="W303" s="40" t="str">
        <f t="shared" si="52"/>
        <v/>
      </c>
      <c r="X303" s="118">
        <f>SUM('5:6'!X303)</f>
        <v>0</v>
      </c>
      <c r="Y303" s="118">
        <f>SUM('5:6'!Y303)</f>
        <v>0</v>
      </c>
      <c r="Z303" s="118">
        <f>SUM('5:6'!Z303)</f>
        <v>0</v>
      </c>
      <c r="AA303" s="118">
        <f>SUM('5:6'!AA303)</f>
        <v>0</v>
      </c>
      <c r="AB303" s="82"/>
      <c r="AC303" s="61"/>
      <c r="AD303" s="106"/>
      <c r="AE303" s="61"/>
      <c r="AF303" s="61"/>
      <c r="AG303" s="61"/>
      <c r="AH303" s="61"/>
      <c r="AI303" s="64"/>
      <c r="AJ303" s="64"/>
      <c r="AK303" s="64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</row>
    <row r="304" spans="1:53" ht="15.75">
      <c r="A304" s="22">
        <v>200908</v>
      </c>
      <c r="B304" s="70" t="s">
        <v>99</v>
      </c>
      <c r="C304" s="112" t="s">
        <v>73</v>
      </c>
      <c r="D304" s="18">
        <v>5.03</v>
      </c>
      <c r="E304" s="18"/>
      <c r="F304" s="6"/>
      <c r="G304" s="118">
        <f>SUM('5:6'!G304)</f>
        <v>0</v>
      </c>
      <c r="H304" s="132">
        <f t="shared" si="57"/>
        <v>0</v>
      </c>
      <c r="I304" s="118">
        <f>SUM('5:6'!I304)</f>
        <v>0</v>
      </c>
      <c r="J304" s="38" t="str">
        <f t="array" ref="J304">IF(ISERROR(G304/I304),"",G304/I304)</f>
        <v/>
      </c>
      <c r="K304" s="42" t="str">
        <f t="array" ref="K304">IF(ISERROR(G304/L304),"",G304/L304)</f>
        <v/>
      </c>
      <c r="L304" s="107"/>
      <c r="M304" s="43" t="str">
        <f t="shared" si="54"/>
        <v/>
      </c>
      <c r="N304" s="38">
        <f t="shared" si="55"/>
        <v>0</v>
      </c>
      <c r="O304" s="118">
        <f>SUM('5:6'!O304)</f>
        <v>0</v>
      </c>
      <c r="P304" s="118">
        <f>SUM('5:6'!P304)</f>
        <v>0</v>
      </c>
      <c r="Q304" s="118">
        <f>SUM('5:6'!Q304)</f>
        <v>0</v>
      </c>
      <c r="R304" s="118">
        <f>SUM('5:6'!R304)</f>
        <v>0</v>
      </c>
      <c r="S304" s="118">
        <f>SUM('5:6'!S304)</f>
        <v>0</v>
      </c>
      <c r="T304" s="118">
        <f>SUM('5:6'!T304)</f>
        <v>0</v>
      </c>
      <c r="U304" s="118">
        <f>SUM('5:6'!U304)</f>
        <v>0</v>
      </c>
      <c r="V304" s="269">
        <f t="shared" si="56"/>
        <v>0</v>
      </c>
      <c r="W304" s="40" t="str">
        <f t="shared" si="52"/>
        <v/>
      </c>
      <c r="X304" s="118">
        <f>SUM('5:6'!X304)</f>
        <v>0</v>
      </c>
      <c r="Y304" s="118">
        <f>SUM('5:6'!Y304)</f>
        <v>0</v>
      </c>
      <c r="Z304" s="118">
        <f>SUM('5:6'!Z304)</f>
        <v>0</v>
      </c>
      <c r="AA304" s="118">
        <f>SUM('5:6'!AA304)</f>
        <v>0</v>
      </c>
      <c r="AB304" s="82"/>
      <c r="AC304" s="61"/>
      <c r="AD304" s="106"/>
      <c r="AE304" s="61"/>
      <c r="AF304" s="61"/>
      <c r="AG304" s="61"/>
      <c r="AH304" s="61"/>
      <c r="AI304" s="64"/>
      <c r="AJ304" s="64"/>
      <c r="AK304" s="64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</row>
    <row r="305" spans="1:53" ht="15.75">
      <c r="A305" s="20">
        <v>200096</v>
      </c>
      <c r="B305" s="69" t="s">
        <v>100</v>
      </c>
      <c r="C305" s="17" t="s">
        <v>74</v>
      </c>
      <c r="D305" s="18">
        <v>5.0599999999999996</v>
      </c>
      <c r="E305" s="18"/>
      <c r="F305" s="6"/>
      <c r="G305" s="118">
        <f>SUM('5:6'!G305)</f>
        <v>0</v>
      </c>
      <c r="H305" s="283">
        <f t="shared" si="57"/>
        <v>0</v>
      </c>
      <c r="I305" s="118">
        <f>SUM('5:6'!I305)</f>
        <v>0</v>
      </c>
      <c r="J305" s="38" t="str">
        <f t="array" ref="J305">IF(ISERROR(G305/I305),"",G305/I305)</f>
        <v/>
      </c>
      <c r="K305" s="42">
        <f t="array" ref="K305">IF(ISERROR(G305/L305),"",G305/L305)</f>
        <v>0</v>
      </c>
      <c r="L305" s="107">
        <v>25</v>
      </c>
      <c r="M305" s="43">
        <f t="shared" si="54"/>
        <v>0</v>
      </c>
      <c r="N305" s="38">
        <f t="shared" si="55"/>
        <v>0</v>
      </c>
      <c r="O305" s="118">
        <f>SUM('5:6'!O305)</f>
        <v>0</v>
      </c>
      <c r="P305" s="118">
        <f>SUM('5:6'!P305)</f>
        <v>0</v>
      </c>
      <c r="Q305" s="118">
        <f>SUM('5:6'!Q305)</f>
        <v>0</v>
      </c>
      <c r="R305" s="118">
        <f>SUM('5:6'!R305)</f>
        <v>0</v>
      </c>
      <c r="S305" s="118">
        <f>SUM('5:6'!S305)</f>
        <v>0</v>
      </c>
      <c r="T305" s="118">
        <f>SUM('5:6'!T305)</f>
        <v>0</v>
      </c>
      <c r="U305" s="118">
        <f>SUM('5:6'!U305)</f>
        <v>0</v>
      </c>
      <c r="V305" s="269">
        <f t="shared" si="56"/>
        <v>0</v>
      </c>
      <c r="W305" s="40" t="str">
        <f t="shared" si="52"/>
        <v/>
      </c>
      <c r="X305" s="118">
        <f>SUM('5:6'!X305)</f>
        <v>0</v>
      </c>
      <c r="Y305" s="118">
        <f>SUM('5:6'!Y305)</f>
        <v>0</v>
      </c>
      <c r="Z305" s="118">
        <f>SUM('5:6'!Z305)</f>
        <v>0</v>
      </c>
      <c r="AA305" s="118">
        <f>SUM('5:6'!AA305)</f>
        <v>0</v>
      </c>
      <c r="AB305" s="82"/>
      <c r="AC305" s="61"/>
      <c r="AD305" s="106"/>
      <c r="AE305" s="61"/>
      <c r="AF305" s="61"/>
      <c r="AG305" s="61"/>
      <c r="AH305" s="61"/>
      <c r="AI305" s="64"/>
      <c r="AJ305" s="64"/>
      <c r="AK305" s="64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</row>
    <row r="306" spans="1:53" ht="15.75">
      <c r="A306" s="20">
        <v>200097</v>
      </c>
      <c r="B306" s="69" t="s">
        <v>100</v>
      </c>
      <c r="C306" s="17" t="s">
        <v>96</v>
      </c>
      <c r="D306" s="18">
        <v>5.0599999999999996</v>
      </c>
      <c r="E306" s="18"/>
      <c r="F306" s="6"/>
      <c r="G306" s="118">
        <f>SUM('5:6'!G306)</f>
        <v>90</v>
      </c>
      <c r="H306" s="132">
        <f t="shared" si="57"/>
        <v>455.4</v>
      </c>
      <c r="I306" s="118">
        <f>SUM('5:6'!I306)</f>
        <v>6</v>
      </c>
      <c r="J306" s="38">
        <f t="array" ref="J306">IF(ISERROR(G306/I306),"",G306/I306)</f>
        <v>15</v>
      </c>
      <c r="K306" s="42">
        <f t="array" ref="K306">IF(ISERROR(G306/L306),"",G306/L306)</f>
        <v>3.6</v>
      </c>
      <c r="L306" s="107">
        <v>25</v>
      </c>
      <c r="M306" s="43">
        <f t="shared" si="54"/>
        <v>2.4</v>
      </c>
      <c r="N306" s="38">
        <f t="shared" si="55"/>
        <v>0</v>
      </c>
      <c r="O306" s="118">
        <f>SUM('5:6'!O306)</f>
        <v>0</v>
      </c>
      <c r="P306" s="118">
        <f>SUM('5:6'!P306)</f>
        <v>0</v>
      </c>
      <c r="Q306" s="118">
        <f>SUM('5:6'!Q306)</f>
        <v>0</v>
      </c>
      <c r="R306" s="118">
        <f>SUM('5:6'!R306)</f>
        <v>0</v>
      </c>
      <c r="S306" s="118">
        <f>SUM('5:6'!S306)</f>
        <v>0</v>
      </c>
      <c r="T306" s="118">
        <f>SUM('5:6'!T306)</f>
        <v>0</v>
      </c>
      <c r="U306" s="118">
        <f>SUM('5:6'!U306)</f>
        <v>0</v>
      </c>
      <c r="V306" s="269">
        <f t="shared" si="56"/>
        <v>0</v>
      </c>
      <c r="W306" s="40">
        <f t="shared" si="52"/>
        <v>0</v>
      </c>
      <c r="X306" s="118">
        <f>SUM('5:6'!X306)</f>
        <v>0</v>
      </c>
      <c r="Y306" s="118">
        <f>SUM('5:6'!Y306)</f>
        <v>0</v>
      </c>
      <c r="Z306" s="118">
        <f>SUM('5:6'!Z306)</f>
        <v>0</v>
      </c>
      <c r="AA306" s="118">
        <f>SUM('5:6'!AA306)</f>
        <v>0</v>
      </c>
      <c r="AB306" s="82"/>
      <c r="AC306" s="61"/>
      <c r="AD306" s="106"/>
      <c r="AE306" s="61"/>
      <c r="AF306" s="61"/>
      <c r="AG306" s="61"/>
      <c r="AH306" s="61"/>
      <c r="AI306" s="64"/>
      <c r="AJ306" s="64"/>
      <c r="AK306" s="64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</row>
    <row r="307" spans="1:53" ht="15.75">
      <c r="A307" s="585" t="s">
        <v>101</v>
      </c>
      <c r="B307" s="586"/>
      <c r="C307" s="113" t="s">
        <v>71</v>
      </c>
      <c r="D307" s="27"/>
      <c r="E307" s="27"/>
      <c r="F307" s="39"/>
      <c r="G307" s="127">
        <f>SUM(G292:G306)</f>
        <v>90</v>
      </c>
      <c r="H307" s="37">
        <f>SUM(H292:H306)</f>
        <v>455.4</v>
      </c>
      <c r="I307" s="37">
        <f>SUM(I292:I306)</f>
        <v>6</v>
      </c>
      <c r="J307" s="38">
        <f t="array" ref="J307">IF(ISERROR(G307/I307),"",G307/I307)</f>
        <v>15</v>
      </c>
      <c r="K307" s="37">
        <f>SUM(K292:K306)</f>
        <v>3.6</v>
      </c>
      <c r="L307" s="37"/>
      <c r="M307" s="114">
        <f t="shared" ref="M307:V307" si="58">SUM(M292:M306)</f>
        <v>2.4</v>
      </c>
      <c r="N307" s="37">
        <f t="shared" si="58"/>
        <v>0</v>
      </c>
      <c r="O307" s="37">
        <f t="shared" si="58"/>
        <v>0</v>
      </c>
      <c r="P307" s="37">
        <f t="shared" si="58"/>
        <v>0</v>
      </c>
      <c r="Q307" s="37">
        <f t="shared" si="58"/>
        <v>0</v>
      </c>
      <c r="R307" s="37">
        <f t="shared" si="58"/>
        <v>0</v>
      </c>
      <c r="S307" s="37">
        <f t="shared" si="58"/>
        <v>0</v>
      </c>
      <c r="T307" s="37">
        <f t="shared" si="58"/>
        <v>0</v>
      </c>
      <c r="U307" s="37">
        <f t="shared" si="58"/>
        <v>0</v>
      </c>
      <c r="V307" s="271">
        <f t="shared" si="58"/>
        <v>0</v>
      </c>
      <c r="W307" s="40">
        <f t="shared" si="52"/>
        <v>0</v>
      </c>
      <c r="X307" s="119">
        <f>SUM(X292:X306)</f>
        <v>0</v>
      </c>
      <c r="Y307" s="119">
        <f>SUM(Y292:Y306)</f>
        <v>0</v>
      </c>
      <c r="Z307" s="119">
        <f>SUM(Z292:Z306)</f>
        <v>0</v>
      </c>
      <c r="AA307" s="119">
        <f>SUM(AA292:AA306)</f>
        <v>0</v>
      </c>
      <c r="AB307" s="84"/>
      <c r="AC307" s="78"/>
      <c r="AD307" s="106"/>
      <c r="AE307" s="83"/>
      <c r="AF307" s="83"/>
      <c r="AG307" s="83"/>
      <c r="AH307" s="83"/>
      <c r="AI307" s="64"/>
      <c r="AJ307" s="64"/>
      <c r="AK307" s="64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</row>
    <row r="308" spans="1:53" ht="15.75">
      <c r="A308" s="20">
        <v>200544</v>
      </c>
      <c r="B308" s="69" t="s">
        <v>102</v>
      </c>
      <c r="C308" s="17" t="s">
        <v>53</v>
      </c>
      <c r="D308" s="18">
        <v>5.04</v>
      </c>
      <c r="E308" s="18"/>
      <c r="F308" s="6"/>
      <c r="G308" s="118">
        <f>SUM('5:6'!G308)</f>
        <v>0</v>
      </c>
      <c r="H308" s="111">
        <f t="shared" ref="H308:H314" si="59">D308*G308</f>
        <v>0</v>
      </c>
      <c r="I308" s="118">
        <f>SUM('5:6'!I308)</f>
        <v>0</v>
      </c>
      <c r="J308" s="38" t="str">
        <f t="array" ref="J308">IF(ISERROR(G308/I308),"",G308/I308)</f>
        <v/>
      </c>
      <c r="K308" s="42">
        <f t="array" ref="K308">IF(ISERROR(G308/L308),"",G308/L308)</f>
        <v>0</v>
      </c>
      <c r="L308" s="107">
        <v>22</v>
      </c>
      <c r="M308" s="43">
        <f t="shared" ref="M308:M314" si="60">IF(ISERROR(I308-K308),"",I308-K308)</f>
        <v>0</v>
      </c>
      <c r="N308" s="38">
        <f t="shared" ref="N308:N314" si="61">SUM(O308:U308)</f>
        <v>0</v>
      </c>
      <c r="O308" s="118">
        <f>SUM('5:6'!O308)</f>
        <v>0</v>
      </c>
      <c r="P308" s="118">
        <f>SUM('5:6'!P308)</f>
        <v>0</v>
      </c>
      <c r="Q308" s="118">
        <f>SUM('5:6'!Q308)</f>
        <v>0</v>
      </c>
      <c r="R308" s="118">
        <f>SUM('5:6'!R308)</f>
        <v>0</v>
      </c>
      <c r="S308" s="118">
        <f>SUM('5:6'!S308)</f>
        <v>0</v>
      </c>
      <c r="T308" s="118">
        <f>SUM('5:6'!T308)</f>
        <v>0</v>
      </c>
      <c r="U308" s="118">
        <f>SUM('5:6'!U308)</f>
        <v>0</v>
      </c>
      <c r="V308" s="269">
        <f t="shared" ref="V308:V314" si="62">SUM(X308:AA308)</f>
        <v>0</v>
      </c>
      <c r="W308" s="40" t="str">
        <f t="shared" si="52"/>
        <v/>
      </c>
      <c r="X308" s="118">
        <f>SUM('5:6'!X308)</f>
        <v>0</v>
      </c>
      <c r="Y308" s="118">
        <f>SUM('5:6'!Y308)</f>
        <v>0</v>
      </c>
      <c r="Z308" s="118">
        <f>SUM('5:6'!Z308)</f>
        <v>0</v>
      </c>
      <c r="AA308" s="118">
        <f>SUM('5:6'!AA308)</f>
        <v>0</v>
      </c>
      <c r="AB308" s="82"/>
      <c r="AC308" s="61"/>
      <c r="AD308" s="106"/>
      <c r="AE308" s="61"/>
      <c r="AF308" s="61"/>
      <c r="AG308" s="61"/>
      <c r="AH308" s="61"/>
      <c r="AI308" s="64"/>
      <c r="AJ308" s="64"/>
      <c r="AK308" s="64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</row>
    <row r="309" spans="1:53" ht="15.75">
      <c r="A309" s="20">
        <v>200545</v>
      </c>
      <c r="B309" s="69" t="s">
        <v>102</v>
      </c>
      <c r="C309" s="17" t="s">
        <v>60</v>
      </c>
      <c r="D309" s="18">
        <v>5.04</v>
      </c>
      <c r="E309" s="18"/>
      <c r="F309" s="6"/>
      <c r="G309" s="118">
        <f>SUM('5:6'!G309)</f>
        <v>0</v>
      </c>
      <c r="H309" s="132">
        <f t="shared" si="59"/>
        <v>0</v>
      </c>
      <c r="I309" s="118">
        <f>SUM('5:6'!I309)</f>
        <v>0</v>
      </c>
      <c r="J309" s="38" t="str">
        <f t="array" ref="J309">IF(ISERROR(G309/I309),"",G309/I309)</f>
        <v/>
      </c>
      <c r="K309" s="42">
        <f t="array" ref="K309">IF(ISERROR(G309/L309),"",G309/L309)</f>
        <v>0</v>
      </c>
      <c r="L309" s="107">
        <v>22</v>
      </c>
      <c r="M309" s="43">
        <f t="shared" si="60"/>
        <v>0</v>
      </c>
      <c r="N309" s="38">
        <f t="shared" si="61"/>
        <v>0</v>
      </c>
      <c r="O309" s="118">
        <f>SUM('5:6'!O309)</f>
        <v>0</v>
      </c>
      <c r="P309" s="118">
        <f>SUM('5:6'!P309)</f>
        <v>0</v>
      </c>
      <c r="Q309" s="118">
        <f>SUM('5:6'!Q309)</f>
        <v>0</v>
      </c>
      <c r="R309" s="118">
        <f>SUM('5:6'!R309)</f>
        <v>0</v>
      </c>
      <c r="S309" s="118">
        <f>SUM('5:6'!S309)</f>
        <v>0</v>
      </c>
      <c r="T309" s="118">
        <f>SUM('5:6'!T309)</f>
        <v>0</v>
      </c>
      <c r="U309" s="118">
        <f>SUM('5:6'!U309)</f>
        <v>0</v>
      </c>
      <c r="V309" s="269">
        <f t="shared" si="62"/>
        <v>0</v>
      </c>
      <c r="W309" s="40" t="str">
        <f t="shared" si="52"/>
        <v/>
      </c>
      <c r="X309" s="118">
        <f>SUM('5:6'!X309)</f>
        <v>0</v>
      </c>
      <c r="Y309" s="118">
        <f>SUM('5:6'!Y309)</f>
        <v>0</v>
      </c>
      <c r="Z309" s="118">
        <f>SUM('5:6'!Z309)</f>
        <v>0</v>
      </c>
      <c r="AA309" s="118">
        <f>SUM('5:6'!AA309)</f>
        <v>0</v>
      </c>
      <c r="AB309" s="82"/>
      <c r="AC309" s="61"/>
      <c r="AD309" s="106"/>
      <c r="AE309" s="61"/>
      <c r="AF309" s="61"/>
      <c r="AG309" s="61"/>
      <c r="AH309" s="61"/>
      <c r="AI309" s="64"/>
      <c r="AJ309" s="64"/>
      <c r="AK309" s="64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</row>
    <row r="310" spans="1:53" ht="15.75">
      <c r="A310" s="20">
        <v>200546</v>
      </c>
      <c r="B310" s="69" t="s">
        <v>102</v>
      </c>
      <c r="C310" s="17" t="s">
        <v>74</v>
      </c>
      <c r="D310" s="18">
        <v>5.04</v>
      </c>
      <c r="E310" s="18"/>
      <c r="F310" s="6"/>
      <c r="G310" s="118">
        <f>SUM('5:6'!G310)</f>
        <v>0</v>
      </c>
      <c r="H310" s="132">
        <f t="shared" si="59"/>
        <v>0</v>
      </c>
      <c r="I310" s="118">
        <f>SUM('5:6'!I310)</f>
        <v>0</v>
      </c>
      <c r="J310" s="38" t="str">
        <f t="array" ref="J310">IF(ISERROR(G310/I310),"",G310/I310)</f>
        <v/>
      </c>
      <c r="K310" s="42">
        <f t="array" ref="K310">IF(ISERROR(G310/L310),"",G310/L310)</f>
        <v>0</v>
      </c>
      <c r="L310" s="107">
        <v>22</v>
      </c>
      <c r="M310" s="43">
        <f t="shared" si="60"/>
        <v>0</v>
      </c>
      <c r="N310" s="38">
        <f t="shared" si="61"/>
        <v>0</v>
      </c>
      <c r="O310" s="118">
        <f>SUM('5:6'!O310)</f>
        <v>0</v>
      </c>
      <c r="P310" s="118">
        <f>SUM('5:6'!P310)</f>
        <v>0</v>
      </c>
      <c r="Q310" s="118">
        <f>SUM('5:6'!Q310)</f>
        <v>0</v>
      </c>
      <c r="R310" s="118">
        <f>SUM('5:6'!R310)</f>
        <v>0</v>
      </c>
      <c r="S310" s="118">
        <f>SUM('5:6'!S310)</f>
        <v>0</v>
      </c>
      <c r="T310" s="118">
        <f>SUM('5:6'!T310)</f>
        <v>0</v>
      </c>
      <c r="U310" s="118">
        <f>SUM('5:6'!U310)</f>
        <v>0</v>
      </c>
      <c r="V310" s="269">
        <f t="shared" si="62"/>
        <v>0</v>
      </c>
      <c r="W310" s="40" t="str">
        <f t="shared" si="52"/>
        <v/>
      </c>
      <c r="X310" s="118">
        <f>SUM('5:6'!X310)</f>
        <v>0</v>
      </c>
      <c r="Y310" s="118">
        <f>SUM('5:6'!Y310)</f>
        <v>0</v>
      </c>
      <c r="Z310" s="118">
        <f>SUM('5:6'!Z310)</f>
        <v>0</v>
      </c>
      <c r="AA310" s="118">
        <f>SUM('5:6'!AA310)</f>
        <v>0</v>
      </c>
      <c r="AB310" s="82"/>
      <c r="AC310" s="61"/>
      <c r="AD310" s="106"/>
      <c r="AE310" s="61"/>
      <c r="AF310" s="61"/>
      <c r="AG310" s="61"/>
      <c r="AH310" s="61"/>
      <c r="AI310" s="64"/>
      <c r="AJ310" s="64"/>
      <c r="AK310" s="64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</row>
    <row r="311" spans="1:53" ht="15.75">
      <c r="A311" s="20">
        <v>200547</v>
      </c>
      <c r="B311" s="69" t="s">
        <v>102</v>
      </c>
      <c r="C311" s="17" t="s">
        <v>66</v>
      </c>
      <c r="D311" s="18">
        <v>5.04</v>
      </c>
      <c r="E311" s="18"/>
      <c r="F311" s="6"/>
      <c r="G311" s="118">
        <f>SUM('5:6'!G311)</f>
        <v>0</v>
      </c>
      <c r="H311" s="132">
        <f t="shared" si="59"/>
        <v>0</v>
      </c>
      <c r="I311" s="118">
        <f>SUM('5:6'!I311)</f>
        <v>0</v>
      </c>
      <c r="J311" s="38" t="str">
        <f t="array" ref="J311">IF(ISERROR(G311/I311),"",G311/I311)</f>
        <v/>
      </c>
      <c r="K311" s="42">
        <f t="array" ref="K311">IF(ISERROR(G311/L311),"",G311/L311)</f>
        <v>0</v>
      </c>
      <c r="L311" s="107">
        <v>22</v>
      </c>
      <c r="M311" s="43">
        <f t="shared" si="60"/>
        <v>0</v>
      </c>
      <c r="N311" s="38">
        <f t="shared" si="61"/>
        <v>0</v>
      </c>
      <c r="O311" s="118">
        <f>SUM('5:6'!O311)</f>
        <v>0</v>
      </c>
      <c r="P311" s="118">
        <f>SUM('5:6'!P311)</f>
        <v>0</v>
      </c>
      <c r="Q311" s="118">
        <f>SUM('5:6'!Q311)</f>
        <v>0</v>
      </c>
      <c r="R311" s="118">
        <f>SUM('5:6'!R311)</f>
        <v>0</v>
      </c>
      <c r="S311" s="118">
        <f>SUM('5:6'!S311)</f>
        <v>0</v>
      </c>
      <c r="T311" s="118">
        <f>SUM('5:6'!T311)</f>
        <v>0</v>
      </c>
      <c r="U311" s="118">
        <f>SUM('5:6'!U311)</f>
        <v>0</v>
      </c>
      <c r="V311" s="269">
        <f t="shared" si="62"/>
        <v>0</v>
      </c>
      <c r="W311" s="40" t="str">
        <f t="shared" si="52"/>
        <v/>
      </c>
      <c r="X311" s="118">
        <f>SUM('5:6'!X311)</f>
        <v>0</v>
      </c>
      <c r="Y311" s="118">
        <f>SUM('5:6'!Y311)</f>
        <v>0</v>
      </c>
      <c r="Z311" s="118">
        <f>SUM('5:6'!Z311)</f>
        <v>0</v>
      </c>
      <c r="AA311" s="118">
        <f>SUM('5:6'!AA311)</f>
        <v>0</v>
      </c>
      <c r="AB311" s="82"/>
      <c r="AC311" s="61"/>
      <c r="AD311" s="106"/>
      <c r="AE311" s="61"/>
      <c r="AF311" s="61"/>
      <c r="AG311" s="61"/>
      <c r="AH311" s="61"/>
      <c r="AI311" s="64"/>
      <c r="AJ311" s="64"/>
      <c r="AK311" s="64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</row>
    <row r="312" spans="1:53" ht="15.75">
      <c r="A312" s="20">
        <v>200548</v>
      </c>
      <c r="B312" s="69" t="s">
        <v>102</v>
      </c>
      <c r="C312" s="17" t="s">
        <v>103</v>
      </c>
      <c r="D312" s="18">
        <v>5.04</v>
      </c>
      <c r="E312" s="18"/>
      <c r="F312" s="6"/>
      <c r="G312" s="118">
        <f>SUM('5:6'!G312)</f>
        <v>0</v>
      </c>
      <c r="H312" s="358">
        <f t="shared" si="59"/>
        <v>0</v>
      </c>
      <c r="I312" s="118">
        <f>SUM('5:6'!I312)</f>
        <v>0</v>
      </c>
      <c r="J312" s="38" t="str">
        <f t="array" ref="J312">IF(ISERROR(G312/I312),"",G312/I312)</f>
        <v/>
      </c>
      <c r="K312" s="42">
        <f t="array" ref="K312">IF(ISERROR(G312/L312),"",G312/L312)</f>
        <v>0</v>
      </c>
      <c r="L312" s="107">
        <v>22</v>
      </c>
      <c r="M312" s="43">
        <f t="shared" si="60"/>
        <v>0</v>
      </c>
      <c r="N312" s="38">
        <f t="shared" si="61"/>
        <v>0</v>
      </c>
      <c r="O312" s="118">
        <f>SUM('5:6'!O312)</f>
        <v>0</v>
      </c>
      <c r="P312" s="118">
        <f>SUM('5:6'!P312)</f>
        <v>0</v>
      </c>
      <c r="Q312" s="118">
        <f>SUM('5:6'!Q312)</f>
        <v>0</v>
      </c>
      <c r="R312" s="118">
        <f>SUM('5:6'!R312)</f>
        <v>0</v>
      </c>
      <c r="S312" s="118">
        <f>SUM('5:6'!S312)</f>
        <v>0</v>
      </c>
      <c r="T312" s="118">
        <f>SUM('5:6'!T312)</f>
        <v>0</v>
      </c>
      <c r="U312" s="118">
        <f>SUM('5:6'!U312)</f>
        <v>0</v>
      </c>
      <c r="V312" s="269">
        <f t="shared" si="62"/>
        <v>0</v>
      </c>
      <c r="W312" s="40" t="str">
        <f t="shared" si="52"/>
        <v/>
      </c>
      <c r="X312" s="118">
        <f>SUM('5:6'!X312)</f>
        <v>0</v>
      </c>
      <c r="Y312" s="118">
        <f>SUM('5:6'!Y312)</f>
        <v>0</v>
      </c>
      <c r="Z312" s="118">
        <f>SUM('5:6'!Z312)</f>
        <v>0</v>
      </c>
      <c r="AA312" s="118">
        <f>SUM('5:6'!AA312)</f>
        <v>0</v>
      </c>
      <c r="AB312" s="82"/>
      <c r="AC312" s="61"/>
      <c r="AD312" s="106"/>
      <c r="AE312" s="61"/>
      <c r="AF312" s="61"/>
      <c r="AG312" s="61"/>
      <c r="AH312" s="61"/>
      <c r="AI312" s="64"/>
      <c r="AJ312" s="64"/>
      <c r="AK312" s="64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</row>
    <row r="313" spans="1:53" ht="15.75">
      <c r="A313" s="20">
        <v>201407</v>
      </c>
      <c r="B313" s="242" t="s">
        <v>476</v>
      </c>
      <c r="C313" s="232" t="s">
        <v>478</v>
      </c>
      <c r="D313" s="18">
        <v>5.03</v>
      </c>
      <c r="E313" s="18"/>
      <c r="F313" s="6"/>
      <c r="G313" s="118">
        <f>SUM('5:6'!G313)</f>
        <v>0</v>
      </c>
      <c r="H313" s="358">
        <f t="shared" si="59"/>
        <v>0</v>
      </c>
      <c r="I313" s="118">
        <f>SUM('5:6'!I313)</f>
        <v>0</v>
      </c>
      <c r="J313" s="38"/>
      <c r="K313" s="42"/>
      <c r="L313" s="107"/>
      <c r="M313" s="43"/>
      <c r="N313" s="38"/>
      <c r="O313" s="118"/>
      <c r="P313" s="118"/>
      <c r="Q313" s="118"/>
      <c r="R313" s="118"/>
      <c r="S313" s="118"/>
      <c r="T313" s="118"/>
      <c r="U313" s="118"/>
      <c r="V313" s="269"/>
      <c r="W313" s="40"/>
      <c r="X313" s="118"/>
      <c r="Y313" s="118"/>
      <c r="Z313" s="118"/>
      <c r="AA313" s="118"/>
      <c r="AB313" s="82"/>
      <c r="AC313" s="61"/>
      <c r="AD313" s="359"/>
      <c r="AE313" s="61"/>
      <c r="AF313" s="61"/>
      <c r="AG313" s="61"/>
      <c r="AH313" s="61"/>
      <c r="AI313" s="64"/>
      <c r="AJ313" s="64"/>
      <c r="AK313" s="64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</row>
    <row r="314" spans="1:53" ht="15.75">
      <c r="A314" s="20">
        <v>200549</v>
      </c>
      <c r="B314" s="69" t="s">
        <v>102</v>
      </c>
      <c r="C314" s="17" t="s">
        <v>55</v>
      </c>
      <c r="D314" s="18">
        <v>5.04</v>
      </c>
      <c r="E314" s="18"/>
      <c r="F314" s="6"/>
      <c r="G314" s="118">
        <f>SUM('5:6'!G314)</f>
        <v>0</v>
      </c>
      <c r="H314" s="132">
        <f t="shared" si="59"/>
        <v>0</v>
      </c>
      <c r="I314" s="118">
        <f>SUM('5:6'!I314)</f>
        <v>0</v>
      </c>
      <c r="J314" s="38" t="str">
        <f t="array" ref="J314">IF(ISERROR(G314/I314),"",G314/I314)</f>
        <v/>
      </c>
      <c r="K314" s="42">
        <f t="array" ref="K314">IF(ISERROR(G314/L314),"",G314/L314)</f>
        <v>0</v>
      </c>
      <c r="L314" s="107">
        <v>22</v>
      </c>
      <c r="M314" s="43">
        <f t="shared" si="60"/>
        <v>0</v>
      </c>
      <c r="N314" s="38">
        <f t="shared" si="61"/>
        <v>0</v>
      </c>
      <c r="O314" s="118">
        <f>SUM('5:6'!O314)</f>
        <v>0</v>
      </c>
      <c r="P314" s="118">
        <f>SUM('5:6'!P314)</f>
        <v>0</v>
      </c>
      <c r="Q314" s="118">
        <f>SUM('5:6'!Q314)</f>
        <v>0</v>
      </c>
      <c r="R314" s="118">
        <f>SUM('5:6'!R314)</f>
        <v>0</v>
      </c>
      <c r="S314" s="118">
        <f>SUM('5:6'!S314)</f>
        <v>0</v>
      </c>
      <c r="T314" s="118">
        <f>SUM('5:6'!T314)</f>
        <v>0</v>
      </c>
      <c r="U314" s="118">
        <f>SUM('5:6'!U314)</f>
        <v>0</v>
      </c>
      <c r="V314" s="269">
        <f t="shared" si="62"/>
        <v>0</v>
      </c>
      <c r="W314" s="40" t="str">
        <f t="shared" si="52"/>
        <v/>
      </c>
      <c r="X314" s="118">
        <f>SUM('5:6'!X314)</f>
        <v>0</v>
      </c>
      <c r="Y314" s="118">
        <f>SUM('5:6'!Y314)</f>
        <v>0</v>
      </c>
      <c r="Z314" s="118">
        <f>SUM('5:6'!Z314)</f>
        <v>0</v>
      </c>
      <c r="AA314" s="118">
        <f>SUM('5:6'!AA314)</f>
        <v>0</v>
      </c>
      <c r="AB314" s="82"/>
      <c r="AC314" s="61"/>
      <c r="AD314" s="106"/>
      <c r="AE314" s="61"/>
      <c r="AF314" s="61"/>
      <c r="AG314" s="61"/>
      <c r="AH314" s="61"/>
      <c r="AI314" s="64"/>
      <c r="AJ314" s="64"/>
      <c r="AK314" s="64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</row>
    <row r="315" spans="1:53" ht="15.75">
      <c r="A315" s="585" t="s">
        <v>104</v>
      </c>
      <c r="B315" s="586"/>
      <c r="C315" s="113" t="s">
        <v>71</v>
      </c>
      <c r="D315" s="27"/>
      <c r="E315" s="27"/>
      <c r="F315" s="39"/>
      <c r="G315" s="133">
        <f>SUM(G308:G314)</f>
        <v>0</v>
      </c>
      <c r="H315" s="37">
        <f>SUM(H308:H314)</f>
        <v>0</v>
      </c>
      <c r="I315" s="37">
        <f>SUM(I308:I314)</f>
        <v>0</v>
      </c>
      <c r="J315" s="38" t="str">
        <f t="array" ref="J315">IF(ISERROR(G315/I315),"",G315/I315)</f>
        <v/>
      </c>
      <c r="K315" s="37">
        <f>SUM(K308:K314)</f>
        <v>0</v>
      </c>
      <c r="L315" s="123"/>
      <c r="M315" s="114">
        <f>SUM(M308:M314)</f>
        <v>0</v>
      </c>
      <c r="N315" s="37">
        <f>SUM(N308:N314)</f>
        <v>0</v>
      </c>
      <c r="O315" s="116">
        <f>SUM(O308:O314)</f>
        <v>0</v>
      </c>
      <c r="P315" s="116">
        <f>SUM(P308:P314)</f>
        <v>0</v>
      </c>
      <c r="Q315" s="116">
        <f>SUM(Q308:Q314)</f>
        <v>0</v>
      </c>
      <c r="R315" s="116"/>
      <c r="S315" s="117">
        <f>SUM(S308:S314)</f>
        <v>0</v>
      </c>
      <c r="T315" s="116">
        <f>SUM(T308:T314)</f>
        <v>0</v>
      </c>
      <c r="U315" s="116">
        <f>SUM(U308:U314)</f>
        <v>0</v>
      </c>
      <c r="V315" s="269">
        <f>SUM(V308:V314)</f>
        <v>0</v>
      </c>
      <c r="W315" s="40" t="str">
        <f t="shared" si="52"/>
        <v/>
      </c>
      <c r="X315" s="117">
        <f>SUM(X308:X314)</f>
        <v>0</v>
      </c>
      <c r="Y315" s="117">
        <f>SUM(Y308:Y314)</f>
        <v>0</v>
      </c>
      <c r="Z315" s="117">
        <f>SUM(Z308:Z314)</f>
        <v>0</v>
      </c>
      <c r="AA315" s="117">
        <f>SUM(AA308:AA314)</f>
        <v>0</v>
      </c>
      <c r="AB315" s="84"/>
      <c r="AC315" s="78"/>
      <c r="AD315" s="106"/>
      <c r="AE315" s="83"/>
      <c r="AF315" s="83"/>
      <c r="AG315" s="83"/>
      <c r="AH315" s="83"/>
      <c r="AI315" s="64"/>
      <c r="AJ315" s="64"/>
      <c r="AK315" s="64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</row>
    <row r="316" spans="1:53" ht="15.75">
      <c r="A316" s="17">
        <v>200112</v>
      </c>
      <c r="B316" s="71" t="s">
        <v>105</v>
      </c>
      <c r="C316" s="109"/>
      <c r="D316" s="18">
        <v>3.65</v>
      </c>
      <c r="E316" s="18"/>
      <c r="F316" s="60"/>
      <c r="G316" s="118">
        <f>SUM('5:6'!G316)</f>
        <v>0</v>
      </c>
      <c r="H316" s="111">
        <f>D316*G316</f>
        <v>0</v>
      </c>
      <c r="I316" s="118">
        <f>SUM('5:6'!I316)</f>
        <v>0</v>
      </c>
      <c r="J316" s="38" t="str">
        <f t="array" ref="J316">IF(ISERROR(G316/I316),"",G316/I316)</f>
        <v/>
      </c>
      <c r="K316" s="111">
        <f t="array" ref="K316">IF(ISERROR(G316/L316),"",G316/L316)</f>
        <v>0</v>
      </c>
      <c r="L316" s="107">
        <v>5</v>
      </c>
      <c r="M316" s="43">
        <f t="shared" ref="M316:M325" si="63">IF(ISERROR(I316-K316),"",I316-K316)</f>
        <v>0</v>
      </c>
      <c r="N316" s="38">
        <f t="shared" ref="N316:N325" si="64">SUM(O316:U316)</f>
        <v>0</v>
      </c>
      <c r="O316" s="118">
        <f>SUM('5:6'!O316)</f>
        <v>0</v>
      </c>
      <c r="P316" s="118">
        <f>SUM('5:6'!P316)</f>
        <v>0</v>
      </c>
      <c r="Q316" s="118">
        <f>SUM('5:6'!Q316)</f>
        <v>0</v>
      </c>
      <c r="R316" s="118">
        <f>SUM('5:6'!R316)</f>
        <v>0</v>
      </c>
      <c r="S316" s="118">
        <f>SUM('5:6'!S316)</f>
        <v>0</v>
      </c>
      <c r="T316" s="118">
        <f>SUM('5:6'!T316)</f>
        <v>0</v>
      </c>
      <c r="U316" s="118">
        <f>SUM('5:6'!U316)</f>
        <v>0</v>
      </c>
      <c r="V316" s="269">
        <f t="shared" ref="V316:V325" si="65">SUM(X316:AA316)</f>
        <v>0</v>
      </c>
      <c r="W316" s="40" t="str">
        <f t="shared" si="52"/>
        <v/>
      </c>
      <c r="X316" s="118">
        <f>SUM('5:6'!X316)</f>
        <v>0</v>
      </c>
      <c r="Y316" s="118">
        <f>SUM('5:6'!Y316)</f>
        <v>0</v>
      </c>
      <c r="Z316" s="118">
        <f>SUM('5:6'!Z316)</f>
        <v>0</v>
      </c>
      <c r="AA316" s="118">
        <f>SUM('5:6'!AA316)</f>
        <v>0</v>
      </c>
      <c r="AB316" s="82"/>
      <c r="AC316" s="61"/>
      <c r="AD316" s="106"/>
      <c r="AE316" s="61"/>
      <c r="AF316" s="61"/>
      <c r="AG316" s="61"/>
      <c r="AH316" s="61"/>
      <c r="AI316" s="64"/>
      <c r="AJ316" s="64"/>
      <c r="AK316" s="64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</row>
    <row r="317" spans="1:53" ht="15.75">
      <c r="A317" s="17">
        <v>200116</v>
      </c>
      <c r="B317" s="71" t="s">
        <v>0</v>
      </c>
      <c r="C317" s="109"/>
      <c r="D317" s="18">
        <v>6.58</v>
      </c>
      <c r="E317" s="18"/>
      <c r="F317" s="6"/>
      <c r="G317" s="118">
        <f>SUM('5:6'!G317)</f>
        <v>0</v>
      </c>
      <c r="H317" s="132">
        <f t="shared" ref="H317:H328" si="66">D317*G317</f>
        <v>0</v>
      </c>
      <c r="I317" s="118">
        <f>SUM('5:6'!I317)</f>
        <v>0</v>
      </c>
      <c r="J317" s="38" t="str">
        <f t="array" ref="J317">IF(ISERROR(G317/I317),"",G317/I317)</f>
        <v/>
      </c>
      <c r="K317" s="42">
        <f t="array" ref="K317">IF(ISERROR(G317/L317),"",G317/L317)</f>
        <v>0</v>
      </c>
      <c r="L317" s="107">
        <v>5</v>
      </c>
      <c r="M317" s="43">
        <f t="shared" si="63"/>
        <v>0</v>
      </c>
      <c r="N317" s="38">
        <f t="shared" si="64"/>
        <v>0</v>
      </c>
      <c r="O317" s="118">
        <f>SUM('5:6'!O317)</f>
        <v>0</v>
      </c>
      <c r="P317" s="118">
        <f>SUM('5:6'!P317)</f>
        <v>0</v>
      </c>
      <c r="Q317" s="118">
        <f>SUM('5:6'!Q317)</f>
        <v>0</v>
      </c>
      <c r="R317" s="118">
        <f>SUM('5:6'!R317)</f>
        <v>0</v>
      </c>
      <c r="S317" s="118">
        <f>SUM('5:6'!S317)</f>
        <v>0</v>
      </c>
      <c r="T317" s="118">
        <f>SUM('5:6'!T317)</f>
        <v>0</v>
      </c>
      <c r="U317" s="118">
        <f>SUM('5:6'!U317)</f>
        <v>0</v>
      </c>
      <c r="V317" s="269">
        <f t="shared" si="65"/>
        <v>0</v>
      </c>
      <c r="W317" s="40" t="str">
        <f t="shared" si="52"/>
        <v/>
      </c>
      <c r="X317" s="118">
        <f>SUM('5:6'!X317)</f>
        <v>0</v>
      </c>
      <c r="Y317" s="118">
        <f>SUM('5:6'!Y317)</f>
        <v>0</v>
      </c>
      <c r="Z317" s="118">
        <f>SUM('5:6'!Z317)</f>
        <v>0</v>
      </c>
      <c r="AA317" s="118">
        <f>SUM('5:6'!AA317)</f>
        <v>0</v>
      </c>
      <c r="AB317" s="82"/>
      <c r="AC317" s="61"/>
      <c r="AD317" s="106"/>
      <c r="AE317" s="61"/>
      <c r="AF317" s="61"/>
      <c r="AG317" s="61"/>
      <c r="AH317" s="61"/>
      <c r="AI317" s="64"/>
      <c r="AJ317" s="64"/>
      <c r="AK317" s="64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</row>
    <row r="318" spans="1:53" ht="15.75">
      <c r="A318" s="17">
        <v>200120</v>
      </c>
      <c r="B318" s="71" t="s">
        <v>1</v>
      </c>
      <c r="C318" s="109"/>
      <c r="D318" s="18">
        <v>7.8</v>
      </c>
      <c r="E318" s="18"/>
      <c r="F318" s="6"/>
      <c r="G318" s="118">
        <f>SUM('5:6'!G318)</f>
        <v>0</v>
      </c>
      <c r="H318" s="132">
        <f t="shared" si="66"/>
        <v>0</v>
      </c>
      <c r="I318" s="118">
        <f>SUM('5:6'!I318)</f>
        <v>0</v>
      </c>
      <c r="J318" s="38" t="str">
        <f t="array" ref="J318">IF(ISERROR(G318/I318),"",G318/I318)</f>
        <v/>
      </c>
      <c r="K318" s="42">
        <f t="array" ref="K318">IF(ISERROR(G318/L318),"",G318/L318)</f>
        <v>0</v>
      </c>
      <c r="L318" s="107">
        <v>4.5999999999999996</v>
      </c>
      <c r="M318" s="43">
        <f t="shared" si="63"/>
        <v>0</v>
      </c>
      <c r="N318" s="38">
        <f t="shared" si="64"/>
        <v>0</v>
      </c>
      <c r="O318" s="118">
        <f>SUM('5:6'!O318)</f>
        <v>0</v>
      </c>
      <c r="P318" s="118">
        <f>SUM('5:6'!P318)</f>
        <v>0</v>
      </c>
      <c r="Q318" s="118">
        <f>SUM('5:6'!Q318)</f>
        <v>0</v>
      </c>
      <c r="R318" s="118">
        <f>SUM('5:6'!R318)</f>
        <v>0</v>
      </c>
      <c r="S318" s="118">
        <f>SUM('5:6'!S318)</f>
        <v>0</v>
      </c>
      <c r="T318" s="118">
        <f>SUM('5:6'!T318)</f>
        <v>0</v>
      </c>
      <c r="U318" s="118">
        <f>SUM('5:6'!U318)</f>
        <v>0</v>
      </c>
      <c r="V318" s="269">
        <f t="shared" si="65"/>
        <v>0</v>
      </c>
      <c r="W318" s="40" t="str">
        <f t="shared" si="52"/>
        <v/>
      </c>
      <c r="X318" s="118">
        <f>SUM('5:6'!X318)</f>
        <v>0</v>
      </c>
      <c r="Y318" s="118">
        <f>SUM('5:6'!Y318)</f>
        <v>0</v>
      </c>
      <c r="Z318" s="118">
        <f>SUM('5:6'!Z318)</f>
        <v>0</v>
      </c>
      <c r="AA318" s="118">
        <f>SUM('5:6'!AA318)</f>
        <v>0</v>
      </c>
      <c r="AB318" s="82"/>
      <c r="AC318" s="61"/>
      <c r="AD318" s="106"/>
      <c r="AE318" s="61"/>
      <c r="AF318" s="61"/>
      <c r="AG318" s="61"/>
      <c r="AH318" s="61"/>
      <c r="AI318" s="64"/>
      <c r="AJ318" s="64"/>
      <c r="AK318" s="64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</row>
    <row r="319" spans="1:53" ht="15.75">
      <c r="A319" s="17">
        <v>200528</v>
      </c>
      <c r="B319" s="71" t="s">
        <v>2</v>
      </c>
      <c r="C319" s="109"/>
      <c r="D319" s="18">
        <v>4.4000000000000004</v>
      </c>
      <c r="E319" s="18"/>
      <c r="F319" s="6"/>
      <c r="G319" s="118">
        <f>SUM('5:6'!G319)</f>
        <v>0</v>
      </c>
      <c r="H319" s="132">
        <f t="shared" si="66"/>
        <v>0</v>
      </c>
      <c r="I319" s="118">
        <f>SUM('5:6'!I319)</f>
        <v>0</v>
      </c>
      <c r="J319" s="38" t="str">
        <f t="array" ref="J319">IF(ISERROR(G319/I319),"",G319/I319)</f>
        <v/>
      </c>
      <c r="K319" s="42">
        <f t="array" ref="K319">IF(ISERROR(G319/L319),"",G319/L319)</f>
        <v>0</v>
      </c>
      <c r="L319" s="107">
        <v>5.8</v>
      </c>
      <c r="M319" s="43">
        <f t="shared" si="63"/>
        <v>0</v>
      </c>
      <c r="N319" s="38">
        <f t="shared" si="64"/>
        <v>0</v>
      </c>
      <c r="O319" s="118">
        <f>SUM('5:6'!O319)</f>
        <v>0</v>
      </c>
      <c r="P319" s="118">
        <f>SUM('5:6'!P319)</f>
        <v>0</v>
      </c>
      <c r="Q319" s="118">
        <f>SUM('5:6'!Q319)</f>
        <v>0</v>
      </c>
      <c r="R319" s="118">
        <f>SUM('5:6'!R319)</f>
        <v>0</v>
      </c>
      <c r="S319" s="118">
        <f>SUM('5:6'!S319)</f>
        <v>0</v>
      </c>
      <c r="T319" s="118">
        <f>SUM('5:6'!T319)</f>
        <v>0</v>
      </c>
      <c r="U319" s="118">
        <f>SUM('5:6'!U319)</f>
        <v>0</v>
      </c>
      <c r="V319" s="269">
        <f t="shared" si="65"/>
        <v>0</v>
      </c>
      <c r="W319" s="40" t="str">
        <f t="shared" si="52"/>
        <v/>
      </c>
      <c r="X319" s="118">
        <f>SUM('5:6'!X319)</f>
        <v>0</v>
      </c>
      <c r="Y319" s="118">
        <f>SUM('5:6'!Y319)</f>
        <v>0</v>
      </c>
      <c r="Z319" s="118">
        <f>SUM('5:6'!Z319)</f>
        <v>0</v>
      </c>
      <c r="AA319" s="118">
        <f>SUM('5:6'!AA319)</f>
        <v>0</v>
      </c>
      <c r="AB319" s="82"/>
      <c r="AC319" s="61"/>
      <c r="AD319" s="106"/>
      <c r="AE319" s="61"/>
      <c r="AF319" s="61"/>
      <c r="AG319" s="61"/>
      <c r="AH319" s="61"/>
      <c r="AI319" s="64"/>
      <c r="AJ319" s="64"/>
      <c r="AK319" s="64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</row>
    <row r="320" spans="1:53" ht="15.75">
      <c r="A320" s="17">
        <v>201062</v>
      </c>
      <c r="B320" s="241" t="s">
        <v>379</v>
      </c>
      <c r="C320" s="237"/>
      <c r="D320" s="18"/>
      <c r="E320" s="18"/>
      <c r="F320" s="6"/>
      <c r="G320" s="118">
        <f>SUM('5:6'!G320)</f>
        <v>0</v>
      </c>
      <c r="H320" s="239"/>
      <c r="I320" s="118">
        <f>SUM('5:6'!I320)</f>
        <v>0</v>
      </c>
      <c r="J320" s="38"/>
      <c r="K320" s="42"/>
      <c r="L320" s="107">
        <v>6</v>
      </c>
      <c r="M320" s="43"/>
      <c r="N320" s="38"/>
      <c r="O320" s="118">
        <f>SUM('5:6'!O320)</f>
        <v>0</v>
      </c>
      <c r="P320" s="118">
        <f>SUM('5:6'!P320)</f>
        <v>0</v>
      </c>
      <c r="Q320" s="118">
        <f>SUM('5:6'!Q320)</f>
        <v>0</v>
      </c>
      <c r="R320" s="118">
        <f>SUM('5:6'!R320)</f>
        <v>0</v>
      </c>
      <c r="S320" s="118">
        <f>SUM('5:6'!S320)</f>
        <v>0</v>
      </c>
      <c r="T320" s="118">
        <f>SUM('5:6'!T320)</f>
        <v>0</v>
      </c>
      <c r="U320" s="118">
        <f>SUM('5:6'!U320)</f>
        <v>0</v>
      </c>
      <c r="V320" s="269"/>
      <c r="W320" s="40"/>
      <c r="X320" s="118">
        <f>SUM('5:6'!X320)</f>
        <v>0</v>
      </c>
      <c r="Y320" s="118">
        <f>SUM('5:6'!Y320)</f>
        <v>0</v>
      </c>
      <c r="Z320" s="118">
        <f>SUM('5:6'!Z320)</f>
        <v>0</v>
      </c>
      <c r="AA320" s="118">
        <f>SUM('5:6'!AA320)</f>
        <v>0</v>
      </c>
      <c r="AB320" s="82"/>
      <c r="AC320" s="61"/>
      <c r="AD320" s="238"/>
      <c r="AE320" s="61"/>
      <c r="AF320" s="61"/>
      <c r="AG320" s="61"/>
      <c r="AH320" s="61"/>
      <c r="AI320" s="64"/>
      <c r="AJ320" s="64"/>
      <c r="AK320" s="64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</row>
    <row r="321" spans="1:53" ht="15.75">
      <c r="A321" s="19">
        <v>200298</v>
      </c>
      <c r="B321" s="73" t="s">
        <v>106</v>
      </c>
      <c r="C321" s="109" t="s">
        <v>53</v>
      </c>
      <c r="D321" s="18">
        <v>6.04</v>
      </c>
      <c r="E321" s="18"/>
      <c r="F321" s="6"/>
      <c r="G321" s="118">
        <f>SUM('5:6'!G321)</f>
        <v>0</v>
      </c>
      <c r="H321" s="132">
        <f t="shared" si="66"/>
        <v>0</v>
      </c>
      <c r="I321" s="118">
        <f>SUM('5:6'!I321)</f>
        <v>0</v>
      </c>
      <c r="J321" s="38" t="str">
        <f t="array" ref="J321">IF(ISERROR(G321/I321),"",G321/I321)</f>
        <v/>
      </c>
      <c r="K321" s="42">
        <f t="array" ref="K321">IF(ISERROR(G321/L321),"",G321/L321)</f>
        <v>0</v>
      </c>
      <c r="L321" s="107">
        <v>6</v>
      </c>
      <c r="M321" s="43">
        <f t="shared" si="63"/>
        <v>0</v>
      </c>
      <c r="N321" s="38">
        <f t="shared" si="64"/>
        <v>0</v>
      </c>
      <c r="O321" s="118">
        <f>SUM('5:6'!O321)</f>
        <v>0</v>
      </c>
      <c r="P321" s="118">
        <f>SUM('5:6'!P321)</f>
        <v>0</v>
      </c>
      <c r="Q321" s="118">
        <f>SUM('5:6'!Q321)</f>
        <v>0</v>
      </c>
      <c r="R321" s="118">
        <f>SUM('5:6'!R321)</f>
        <v>0</v>
      </c>
      <c r="S321" s="118">
        <f>SUM('5:6'!S321)</f>
        <v>0</v>
      </c>
      <c r="T321" s="118">
        <f>SUM('5:6'!T321)</f>
        <v>0</v>
      </c>
      <c r="U321" s="118">
        <f>SUM('5:6'!U321)</f>
        <v>0</v>
      </c>
      <c r="V321" s="269">
        <f t="shared" si="65"/>
        <v>0</v>
      </c>
      <c r="W321" s="40" t="str">
        <f t="shared" si="52"/>
        <v/>
      </c>
      <c r="X321" s="118">
        <f>SUM('5:6'!X321)</f>
        <v>0</v>
      </c>
      <c r="Y321" s="118">
        <f>SUM('5:6'!Y321)</f>
        <v>0</v>
      </c>
      <c r="Z321" s="118">
        <f>SUM('5:6'!Z321)</f>
        <v>0</v>
      </c>
      <c r="AA321" s="118">
        <f>SUM('5:6'!AA321)</f>
        <v>0</v>
      </c>
      <c r="AB321" s="82"/>
      <c r="AC321" s="61"/>
      <c r="AD321" s="106"/>
      <c r="AE321" s="61"/>
      <c r="AF321" s="61"/>
      <c r="AG321" s="61"/>
      <c r="AH321" s="61"/>
      <c r="AI321" s="64"/>
      <c r="AJ321" s="64"/>
      <c r="AK321" s="64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</row>
    <row r="322" spans="1:53" ht="15.75">
      <c r="A322" s="19">
        <v>200299</v>
      </c>
      <c r="B322" s="73" t="s">
        <v>106</v>
      </c>
      <c r="C322" s="109" t="s">
        <v>60</v>
      </c>
      <c r="D322" s="18">
        <v>6.04</v>
      </c>
      <c r="E322" s="18"/>
      <c r="F322" s="6"/>
      <c r="G322" s="118">
        <f>SUM('5:6'!G322)</f>
        <v>0</v>
      </c>
      <c r="H322" s="132">
        <f t="shared" si="66"/>
        <v>0</v>
      </c>
      <c r="I322" s="118">
        <f>SUM('5:6'!I322)</f>
        <v>0</v>
      </c>
      <c r="J322" s="38" t="str">
        <f t="array" ref="J322">IF(ISERROR(G322/I322),"",G322/I322)</f>
        <v/>
      </c>
      <c r="K322" s="42">
        <f t="array" ref="K322">IF(ISERROR(G322/L322),"",G322/L322)</f>
        <v>0</v>
      </c>
      <c r="L322" s="107">
        <v>6</v>
      </c>
      <c r="M322" s="43">
        <f t="shared" si="63"/>
        <v>0</v>
      </c>
      <c r="N322" s="38">
        <f t="shared" si="64"/>
        <v>0</v>
      </c>
      <c r="O322" s="118">
        <f>SUM('5:6'!O322)</f>
        <v>0</v>
      </c>
      <c r="P322" s="118">
        <f>SUM('5:6'!P322)</f>
        <v>0</v>
      </c>
      <c r="Q322" s="118">
        <f>SUM('5:6'!Q322)</f>
        <v>0</v>
      </c>
      <c r="R322" s="118">
        <f>SUM('5:6'!R322)</f>
        <v>0</v>
      </c>
      <c r="S322" s="118">
        <f>SUM('5:6'!S322)</f>
        <v>0</v>
      </c>
      <c r="T322" s="118">
        <f>SUM('5:6'!T322)</f>
        <v>0</v>
      </c>
      <c r="U322" s="118">
        <f>SUM('5:6'!U322)</f>
        <v>0</v>
      </c>
      <c r="V322" s="269">
        <f t="shared" si="65"/>
        <v>0</v>
      </c>
      <c r="W322" s="40" t="str">
        <f t="shared" si="52"/>
        <v/>
      </c>
      <c r="X322" s="118">
        <f>SUM('5:6'!X322)</f>
        <v>0</v>
      </c>
      <c r="Y322" s="118">
        <f>SUM('5:6'!Y322)</f>
        <v>0</v>
      </c>
      <c r="Z322" s="118">
        <f>SUM('5:6'!Z322)</f>
        <v>0</v>
      </c>
      <c r="AA322" s="118">
        <f>SUM('5:6'!AA322)</f>
        <v>0</v>
      </c>
      <c r="AB322" s="82"/>
      <c r="AC322" s="61"/>
      <c r="AD322" s="106"/>
      <c r="AE322" s="61"/>
      <c r="AF322" s="61"/>
      <c r="AG322" s="61"/>
      <c r="AH322" s="61"/>
      <c r="AI322" s="64"/>
      <c r="AJ322" s="64"/>
      <c r="AK322" s="64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</row>
    <row r="323" spans="1:53" ht="15.75">
      <c r="A323" s="19">
        <v>201492</v>
      </c>
      <c r="B323" s="409" t="s">
        <v>480</v>
      </c>
      <c r="C323" s="408" t="s">
        <v>53</v>
      </c>
      <c r="D323" s="18">
        <v>6</v>
      </c>
      <c r="E323" s="18"/>
      <c r="F323" s="6"/>
      <c r="G323" s="118">
        <f>SUM('5:6'!G323)</f>
        <v>0</v>
      </c>
      <c r="H323" s="406">
        <f t="shared" si="66"/>
        <v>0</v>
      </c>
      <c r="I323" s="118">
        <f>SUM('5:6'!I323)</f>
        <v>0</v>
      </c>
      <c r="J323" s="38"/>
      <c r="K323" s="42"/>
      <c r="L323" s="107"/>
      <c r="M323" s="43"/>
      <c r="N323" s="38"/>
      <c r="O323" s="118"/>
      <c r="P323" s="118"/>
      <c r="Q323" s="118"/>
      <c r="R323" s="118"/>
      <c r="S323" s="118"/>
      <c r="T323" s="118"/>
      <c r="U323" s="118"/>
      <c r="V323" s="269"/>
      <c r="W323" s="40"/>
      <c r="X323" s="118"/>
      <c r="Y323" s="118"/>
      <c r="Z323" s="118"/>
      <c r="AA323" s="118"/>
      <c r="AB323" s="82"/>
      <c r="AC323" s="61"/>
      <c r="AD323" s="407"/>
      <c r="AE323" s="61"/>
      <c r="AF323" s="61"/>
      <c r="AG323" s="61"/>
      <c r="AH323" s="61"/>
      <c r="AI323" s="64"/>
      <c r="AJ323" s="64"/>
      <c r="AK323" s="64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</row>
    <row r="324" spans="1:53" ht="15.75">
      <c r="A324" s="19">
        <v>201491</v>
      </c>
      <c r="B324" s="409" t="s">
        <v>479</v>
      </c>
      <c r="C324" s="411" t="s">
        <v>481</v>
      </c>
      <c r="D324" s="18">
        <v>6</v>
      </c>
      <c r="E324" s="18"/>
      <c r="F324" s="6"/>
      <c r="G324" s="118">
        <f>SUM('5:6'!G324)</f>
        <v>180</v>
      </c>
      <c r="H324" s="348">
        <f t="shared" si="66"/>
        <v>1080</v>
      </c>
      <c r="I324" s="118">
        <f>SUM('5:6'!I324)</f>
        <v>57.5</v>
      </c>
      <c r="J324" s="38"/>
      <c r="K324" s="42" t="str">
        <f t="array" ref="K324">IF(ISERROR(G324/L324),"",G324/L324)</f>
        <v/>
      </c>
      <c r="L324" s="107"/>
      <c r="M324" s="43"/>
      <c r="N324" s="38"/>
      <c r="O324" s="118">
        <f>SUM('5:6'!O324)</f>
        <v>0</v>
      </c>
      <c r="P324" s="118">
        <f>SUM('5:6'!P324)</f>
        <v>0</v>
      </c>
      <c r="Q324" s="118">
        <f>SUM('5:6'!Q324)</f>
        <v>0</v>
      </c>
      <c r="R324" s="118">
        <f>SUM('5:6'!R324)</f>
        <v>0</v>
      </c>
      <c r="S324" s="118">
        <f>SUM('5:6'!S324)</f>
        <v>0</v>
      </c>
      <c r="T324" s="118">
        <f>SUM('5:6'!T324)</f>
        <v>0</v>
      </c>
      <c r="U324" s="118">
        <f>SUM('5:6'!U324)</f>
        <v>0</v>
      </c>
      <c r="V324" s="269"/>
      <c r="W324" s="40"/>
      <c r="X324" s="118">
        <f>SUM('5:6'!X324)</f>
        <v>0</v>
      </c>
      <c r="Y324" s="118">
        <f>SUM('5:6'!Y324)</f>
        <v>0</v>
      </c>
      <c r="Z324" s="118">
        <f>SUM('5:6'!Z324)</f>
        <v>0</v>
      </c>
      <c r="AA324" s="118">
        <f>SUM('5:6'!AA324)</f>
        <v>0</v>
      </c>
      <c r="AB324" s="82"/>
      <c r="AC324" s="61"/>
      <c r="AD324" s="234"/>
      <c r="AE324" s="61"/>
      <c r="AF324" s="61"/>
      <c r="AG324" s="61"/>
      <c r="AH324" s="61"/>
      <c r="AI324" s="64"/>
      <c r="AJ324" s="64"/>
      <c r="AK324" s="64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</row>
    <row r="325" spans="1:53" ht="15.75">
      <c r="A325" s="17">
        <v>200948</v>
      </c>
      <c r="B325" s="68" t="s">
        <v>107</v>
      </c>
      <c r="C325" s="17"/>
      <c r="D325" s="18">
        <f>78*120/1000</f>
        <v>9.36</v>
      </c>
      <c r="E325" s="18"/>
      <c r="F325" s="6"/>
      <c r="G325" s="118">
        <f>SUM('5:6'!G325)</f>
        <v>0</v>
      </c>
      <c r="H325" s="348">
        <f t="shared" si="66"/>
        <v>0</v>
      </c>
      <c r="I325" s="118">
        <f>SUM('5:6'!I325)</f>
        <v>0</v>
      </c>
      <c r="J325" s="38" t="str">
        <f t="array" ref="J325">IF(ISERROR(G325/I325),"",G325/I325)</f>
        <v/>
      </c>
      <c r="K325" s="42">
        <f t="array" ref="K325">IF(ISERROR(G325/L325),"",G325/L325)</f>
        <v>0</v>
      </c>
      <c r="L325" s="107">
        <v>7.5</v>
      </c>
      <c r="M325" s="43">
        <f t="shared" si="63"/>
        <v>0</v>
      </c>
      <c r="N325" s="38">
        <f t="shared" si="64"/>
        <v>0</v>
      </c>
      <c r="O325" s="118">
        <f>SUM('5:6'!O325)</f>
        <v>0</v>
      </c>
      <c r="P325" s="118">
        <f>SUM('5:6'!P325)</f>
        <v>0</v>
      </c>
      <c r="Q325" s="118">
        <f>SUM('5:6'!Q325)</f>
        <v>0</v>
      </c>
      <c r="R325" s="118">
        <f>SUM('5:6'!R325)</f>
        <v>0</v>
      </c>
      <c r="S325" s="118">
        <f>SUM('5:6'!S325)</f>
        <v>0</v>
      </c>
      <c r="T325" s="118">
        <f>SUM('5:6'!T325)</f>
        <v>0</v>
      </c>
      <c r="U325" s="118">
        <f>SUM('5:6'!U325)</f>
        <v>0</v>
      </c>
      <c r="V325" s="269">
        <f t="shared" si="65"/>
        <v>0</v>
      </c>
      <c r="W325" s="40" t="str">
        <f t="shared" si="52"/>
        <v/>
      </c>
      <c r="X325" s="118">
        <f>SUM('5:6'!X325)</f>
        <v>0</v>
      </c>
      <c r="Y325" s="118">
        <f>SUM('5:6'!Y325)</f>
        <v>0</v>
      </c>
      <c r="Z325" s="118">
        <f>SUM('5:6'!Z325)</f>
        <v>0</v>
      </c>
      <c r="AA325" s="118">
        <f>SUM('5:6'!AA325)</f>
        <v>0</v>
      </c>
      <c r="AB325" s="82"/>
      <c r="AC325" s="61"/>
      <c r="AD325" s="106"/>
      <c r="AE325" s="61"/>
      <c r="AF325" s="61"/>
      <c r="AG325" s="61"/>
      <c r="AH325" s="61"/>
      <c r="AI325" s="64"/>
      <c r="AJ325" s="64"/>
      <c r="AK325" s="64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</row>
    <row r="326" spans="1:53" ht="15.75">
      <c r="A326" s="17">
        <v>201012</v>
      </c>
      <c r="B326" s="254" t="s">
        <v>397</v>
      </c>
      <c r="C326" s="17"/>
      <c r="D326" s="18"/>
      <c r="E326" s="18"/>
      <c r="F326" s="6"/>
      <c r="G326" s="118">
        <f>SUM('5:6'!G326)</f>
        <v>0</v>
      </c>
      <c r="H326" s="348">
        <f t="shared" si="66"/>
        <v>0</v>
      </c>
      <c r="I326" s="118">
        <f>SUM('5:6'!I326)</f>
        <v>0</v>
      </c>
      <c r="J326" s="38"/>
      <c r="K326" s="42" t="str">
        <f t="array" ref="K326">IF(ISERROR(G326/L326),"",G326/L326)</f>
        <v/>
      </c>
      <c r="L326" s="107"/>
      <c r="M326" s="43"/>
      <c r="N326" s="38"/>
      <c r="O326" s="118">
        <f>SUM('5:6'!O326)</f>
        <v>0</v>
      </c>
      <c r="P326" s="118">
        <f>SUM('5:6'!P326)</f>
        <v>0</v>
      </c>
      <c r="Q326" s="118">
        <f>SUM('5:6'!Q326)</f>
        <v>0</v>
      </c>
      <c r="R326" s="118">
        <f>SUM('5:6'!R326)</f>
        <v>0</v>
      </c>
      <c r="S326" s="118">
        <f>SUM('5:6'!S326)</f>
        <v>0</v>
      </c>
      <c r="T326" s="118">
        <f>SUM('5:6'!T326)</f>
        <v>0</v>
      </c>
      <c r="U326" s="118">
        <f>SUM('5:6'!U326)</f>
        <v>0</v>
      </c>
      <c r="V326" s="269"/>
      <c r="W326" s="40"/>
      <c r="X326" s="118">
        <f>SUM('5:6'!X326)</f>
        <v>0</v>
      </c>
      <c r="Y326" s="118">
        <f>SUM('5:6'!Y326)</f>
        <v>0</v>
      </c>
      <c r="Z326" s="118">
        <f>SUM('5:6'!Z326)</f>
        <v>0</v>
      </c>
      <c r="AA326" s="118">
        <f>SUM('5:6'!AA326)</f>
        <v>0</v>
      </c>
      <c r="AB326" s="82"/>
      <c r="AC326" s="61"/>
      <c r="AD326" s="252"/>
      <c r="AE326" s="61"/>
      <c r="AF326" s="61"/>
      <c r="AG326" s="61"/>
      <c r="AH326" s="61"/>
      <c r="AI326" s="64"/>
      <c r="AJ326" s="64"/>
      <c r="AK326" s="64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</row>
    <row r="327" spans="1:53" ht="15.75">
      <c r="A327" s="17">
        <v>201010</v>
      </c>
      <c r="B327" s="125" t="s">
        <v>165</v>
      </c>
      <c r="C327" s="17"/>
      <c r="D327" s="18">
        <v>4.5</v>
      </c>
      <c r="E327" s="18"/>
      <c r="F327" s="6"/>
      <c r="G327" s="118">
        <f>SUM('5:6'!G327)</f>
        <v>0</v>
      </c>
      <c r="H327" s="348">
        <f t="shared" si="66"/>
        <v>0</v>
      </c>
      <c r="I327" s="118">
        <f>SUM('5:6'!I327)</f>
        <v>0</v>
      </c>
      <c r="J327" s="38"/>
      <c r="K327" s="42">
        <f t="array" ref="K327">IF(ISERROR(G327/L327),"",G327/L327)</f>
        <v>0</v>
      </c>
      <c r="L327" s="107">
        <v>6.5</v>
      </c>
      <c r="M327" s="43">
        <f>IF(ISERROR(I327-K327),"",I327-K327)</f>
        <v>0</v>
      </c>
      <c r="N327" s="38"/>
      <c r="O327" s="118">
        <f>SUM('5:6'!O327)</f>
        <v>0</v>
      </c>
      <c r="P327" s="118">
        <f>SUM('5:6'!P327)</f>
        <v>0</v>
      </c>
      <c r="Q327" s="118">
        <f>SUM('5:6'!Q327)</f>
        <v>0</v>
      </c>
      <c r="R327" s="118">
        <f>SUM('5:6'!R327)</f>
        <v>0</v>
      </c>
      <c r="S327" s="118">
        <f>SUM('5:6'!S327)</f>
        <v>0</v>
      </c>
      <c r="T327" s="118">
        <f>SUM('5:6'!T327)</f>
        <v>0</v>
      </c>
      <c r="U327" s="118">
        <f>SUM('5:6'!U327)</f>
        <v>0</v>
      </c>
      <c r="V327" s="269"/>
      <c r="W327" s="40"/>
      <c r="X327" s="118">
        <f>SUM('5:6'!X327)</f>
        <v>0</v>
      </c>
      <c r="Y327" s="118">
        <f>SUM('5:6'!Y327)</f>
        <v>0</v>
      </c>
      <c r="Z327" s="118">
        <f>SUM('5:6'!Z327)</f>
        <v>0</v>
      </c>
      <c r="AA327" s="118">
        <f>SUM('5:6'!AA327)</f>
        <v>0</v>
      </c>
      <c r="AB327" s="82"/>
      <c r="AC327" s="61"/>
      <c r="AD327" s="126"/>
      <c r="AE327" s="61"/>
      <c r="AF327" s="61"/>
      <c r="AG327" s="61"/>
      <c r="AH327" s="61"/>
      <c r="AI327" s="64"/>
      <c r="AJ327" s="64"/>
      <c r="AK327" s="64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</row>
    <row r="328" spans="1:53" ht="15.75">
      <c r="A328" s="17"/>
      <c r="B328" s="253" t="s">
        <v>474</v>
      </c>
      <c r="C328" s="17"/>
      <c r="D328" s="18">
        <v>4.5</v>
      </c>
      <c r="E328" s="18"/>
      <c r="F328" s="6"/>
      <c r="G328" s="118">
        <f>SUM('5:6'!G328)</f>
        <v>0</v>
      </c>
      <c r="H328" s="348">
        <f t="shared" si="66"/>
        <v>0</v>
      </c>
      <c r="I328" s="118">
        <f>SUM('5:6'!I328)</f>
        <v>0</v>
      </c>
      <c r="J328" s="38"/>
      <c r="K328" s="42">
        <f t="array" ref="K328">IF(ISERROR(G328/L328),"",G328/L328)</f>
        <v>0</v>
      </c>
      <c r="L328" s="107">
        <v>7.5</v>
      </c>
      <c r="M328" s="43">
        <f>IF(ISERROR(I328-K328),"",I328-K328)</f>
        <v>0</v>
      </c>
      <c r="N328" s="38"/>
      <c r="O328" s="118">
        <f>SUM('5:6'!O328)</f>
        <v>0</v>
      </c>
      <c r="P328" s="118">
        <f>SUM('5:6'!P328)</f>
        <v>0</v>
      </c>
      <c r="Q328" s="118">
        <f>SUM('5:6'!Q328)</f>
        <v>0</v>
      </c>
      <c r="R328" s="118">
        <f>SUM('5:6'!R328)</f>
        <v>0</v>
      </c>
      <c r="S328" s="118">
        <f>SUM('5:6'!S328)</f>
        <v>0</v>
      </c>
      <c r="T328" s="118">
        <f>SUM('5:6'!T328)</f>
        <v>0</v>
      </c>
      <c r="U328" s="118">
        <f>SUM('5:6'!U328)</f>
        <v>0</v>
      </c>
      <c r="V328" s="269"/>
      <c r="W328" s="40"/>
      <c r="X328" s="118">
        <f>SUM('5:6'!X328)</f>
        <v>0</v>
      </c>
      <c r="Y328" s="118">
        <f>SUM('5:6'!Y328)</f>
        <v>0</v>
      </c>
      <c r="Z328" s="118">
        <f>SUM('5:6'!Z328)</f>
        <v>0</v>
      </c>
      <c r="AA328" s="118">
        <f>SUM('5:6'!AA328)</f>
        <v>0</v>
      </c>
      <c r="AB328" s="82"/>
      <c r="AC328" s="61"/>
      <c r="AD328" s="126"/>
      <c r="AE328" s="61"/>
      <c r="AF328" s="61"/>
      <c r="AG328" s="61"/>
      <c r="AH328" s="61"/>
      <c r="AI328" s="64"/>
      <c r="AJ328" s="64"/>
      <c r="AK328" s="64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</row>
    <row r="329" spans="1:53" ht="15.75">
      <c r="A329" s="585" t="s">
        <v>108</v>
      </c>
      <c r="B329" s="586"/>
      <c r="C329" s="113" t="s">
        <v>71</v>
      </c>
      <c r="D329" s="27"/>
      <c r="E329" s="27"/>
      <c r="F329" s="39"/>
      <c r="G329" s="119">
        <f>SUM(G316:G328)</f>
        <v>180</v>
      </c>
      <c r="H329" s="37">
        <f>SUM(H316:H328)</f>
        <v>1080</v>
      </c>
      <c r="I329" s="37">
        <f>SUM(I316:I328)</f>
        <v>57.5</v>
      </c>
      <c r="J329" s="38">
        <f t="array" ref="J329">IF(ISERROR(G329/I329),"",G329/I329)</f>
        <v>3.1304347826086958</v>
      </c>
      <c r="K329" s="37">
        <f>SUM(K316:K325)</f>
        <v>0</v>
      </c>
      <c r="L329" s="123"/>
      <c r="M329" s="114">
        <f t="shared" ref="M329:V329" si="67">SUM(M316:M325)</f>
        <v>0</v>
      </c>
      <c r="N329" s="27">
        <f t="shared" si="67"/>
        <v>0</v>
      </c>
      <c r="O329" s="116">
        <f t="shared" si="67"/>
        <v>0</v>
      </c>
      <c r="P329" s="116">
        <f t="shared" si="67"/>
        <v>0</v>
      </c>
      <c r="Q329" s="116">
        <f t="shared" si="67"/>
        <v>0</v>
      </c>
      <c r="R329" s="116">
        <f t="shared" si="67"/>
        <v>0</v>
      </c>
      <c r="S329" s="117">
        <f t="shared" si="67"/>
        <v>0</v>
      </c>
      <c r="T329" s="116">
        <f t="shared" si="67"/>
        <v>0</v>
      </c>
      <c r="U329" s="116">
        <f t="shared" si="67"/>
        <v>0</v>
      </c>
      <c r="V329" s="269">
        <f t="shared" si="67"/>
        <v>0</v>
      </c>
      <c r="W329" s="40">
        <f t="shared" si="52"/>
        <v>0</v>
      </c>
      <c r="X329" s="117">
        <f>SUM(X316:X325)</f>
        <v>0</v>
      </c>
      <c r="Y329" s="117">
        <f>SUM(Y316:Y325)</f>
        <v>0</v>
      </c>
      <c r="Z329" s="117">
        <f>SUM(Z316:Z325)</f>
        <v>0</v>
      </c>
      <c r="AA329" s="117">
        <f>SUM(AA316:AA325)</f>
        <v>0</v>
      </c>
      <c r="AB329" s="78"/>
      <c r="AC329" s="78"/>
      <c r="AD329" s="65"/>
      <c r="AE329" s="78"/>
      <c r="AF329" s="78"/>
      <c r="AG329" s="78"/>
      <c r="AH329" s="78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</row>
    <row r="330" spans="1:53" ht="15.75">
      <c r="A330" s="587" t="s">
        <v>110</v>
      </c>
      <c r="B330" s="588"/>
      <c r="C330" s="588"/>
      <c r="D330" s="588"/>
      <c r="E330" s="588"/>
      <c r="F330" s="589"/>
      <c r="G330" s="243">
        <f>SUM(G198,G256,G291,G307,G315,G329)</f>
        <v>1664</v>
      </c>
      <c r="H330" s="243">
        <f>SUM(H198,H256,H291,H307,H315,H329)</f>
        <v>8609.1299999999992</v>
      </c>
      <c r="I330" s="243">
        <f>SUM(I198,I256,I291,I307,I315,I329)</f>
        <v>158</v>
      </c>
      <c r="J330" s="59">
        <f t="array" ref="J330">IF(ISERROR(G330/I330),"",G330/I330)</f>
        <v>10.531645569620252</v>
      </c>
      <c r="K330" s="243">
        <f>SUM(K198,K256,K291,K307,K315,K329)</f>
        <v>69.172716958636997</v>
      </c>
      <c r="L330" s="59">
        <f>IF(ISERROR(G330/K330),"",G330/K330)</f>
        <v>24.055727072207056</v>
      </c>
      <c r="M330" s="243">
        <f t="shared" ref="M330:AA330" si="68">SUM(M198,M256,M291,M307,M315,M329)</f>
        <v>31.327283041362996</v>
      </c>
      <c r="N330" s="243">
        <f t="shared" si="68"/>
        <v>0</v>
      </c>
      <c r="O330" s="243">
        <f t="shared" si="68"/>
        <v>0</v>
      </c>
      <c r="P330" s="243">
        <f t="shared" si="68"/>
        <v>0</v>
      </c>
      <c r="Q330" s="243">
        <f t="shared" si="68"/>
        <v>0</v>
      </c>
      <c r="R330" s="243">
        <f t="shared" si="68"/>
        <v>0</v>
      </c>
      <c r="S330" s="243">
        <f t="shared" si="68"/>
        <v>0</v>
      </c>
      <c r="T330" s="243">
        <f t="shared" si="68"/>
        <v>0</v>
      </c>
      <c r="U330" s="243">
        <f t="shared" si="68"/>
        <v>0</v>
      </c>
      <c r="V330" s="243">
        <f t="shared" si="68"/>
        <v>0</v>
      </c>
      <c r="W330" s="243">
        <f t="shared" si="68"/>
        <v>0</v>
      </c>
      <c r="X330" s="243">
        <f t="shared" si="68"/>
        <v>0</v>
      </c>
      <c r="Y330" s="243">
        <f t="shared" si="68"/>
        <v>0</v>
      </c>
      <c r="Z330" s="243">
        <f t="shared" si="68"/>
        <v>0</v>
      </c>
      <c r="AA330" s="243">
        <f t="shared" si="68"/>
        <v>0</v>
      </c>
      <c r="AB330" s="85"/>
      <c r="AC330" s="79"/>
      <c r="AD330" s="106"/>
      <c r="AE330" s="86"/>
      <c r="AF330" s="86"/>
      <c r="AG330" s="86"/>
      <c r="AH330" s="86"/>
      <c r="AI330" s="64"/>
      <c r="AJ330" s="64"/>
      <c r="AK330" s="64"/>
      <c r="AL330" s="549"/>
      <c r="AM330" s="549"/>
      <c r="AN330" s="549"/>
      <c r="AO330" s="549"/>
      <c r="AP330" s="549"/>
      <c r="AQ330" s="549"/>
      <c r="AR330" s="549"/>
      <c r="AS330" s="549"/>
      <c r="AT330" s="549"/>
      <c r="AU330" s="549"/>
      <c r="AV330" s="549"/>
      <c r="AW330" s="549"/>
      <c r="AX330" s="549"/>
      <c r="AY330" s="549"/>
      <c r="AZ330" s="549"/>
      <c r="BA330" s="549"/>
    </row>
    <row r="331" spans="1:53" ht="15.75" customHeight="1">
      <c r="A331" s="579" t="s">
        <v>111</v>
      </c>
      <c r="B331" s="110" t="s">
        <v>112</v>
      </c>
      <c r="C331" s="545" t="s">
        <v>113</v>
      </c>
      <c r="D331" s="545"/>
      <c r="E331" s="546" t="s">
        <v>114</v>
      </c>
      <c r="F331" s="546"/>
      <c r="G331" s="541" t="s">
        <v>115</v>
      </c>
      <c r="H331" s="541"/>
      <c r="I331" s="546" t="s">
        <v>116</v>
      </c>
      <c r="J331" s="546"/>
      <c r="K331" s="546" t="s">
        <v>36</v>
      </c>
      <c r="L331" s="546"/>
      <c r="M331" s="546" t="s">
        <v>117</v>
      </c>
      <c r="N331" s="546"/>
      <c r="O331" s="546" t="s">
        <v>118</v>
      </c>
      <c r="P331" s="541" t="s">
        <v>119</v>
      </c>
      <c r="Q331" s="541"/>
      <c r="R331" s="541" t="s">
        <v>36</v>
      </c>
      <c r="S331" s="541"/>
      <c r="T331" s="541" t="s">
        <v>120</v>
      </c>
      <c r="U331" s="541"/>
      <c r="V331" s="541" t="s">
        <v>121</v>
      </c>
      <c r="W331" s="541"/>
      <c r="X331" s="541" t="s">
        <v>36</v>
      </c>
      <c r="Y331" s="541"/>
      <c r="Z331" s="541" t="s">
        <v>120</v>
      </c>
      <c r="AA331" s="541"/>
      <c r="AB331" s="12"/>
      <c r="AC331" s="12"/>
      <c r="AD331" s="12"/>
      <c r="AE331" s="3"/>
      <c r="AF331" s="3"/>
      <c r="AG331" s="3"/>
      <c r="AH331" s="104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28"/>
      <c r="AV331" s="28"/>
      <c r="AW331" s="28"/>
      <c r="AX331" s="28"/>
      <c r="AY331" s="28"/>
      <c r="AZ331" s="28"/>
      <c r="BA331" s="28"/>
    </row>
    <row r="332" spans="1:53" ht="15.75" customHeight="1">
      <c r="A332" s="580"/>
      <c r="B332" s="110" t="s">
        <v>122</v>
      </c>
      <c r="C332" s="557">
        <f>SUM('5:6'!C332)</f>
        <v>2</v>
      </c>
      <c r="D332" s="558"/>
      <c r="E332" s="559">
        <f>D332*11</f>
        <v>0</v>
      </c>
      <c r="F332" s="559"/>
      <c r="G332" s="557">
        <f>SUM('5:6'!G332)</f>
        <v>2</v>
      </c>
      <c r="H332" s="558"/>
      <c r="I332" s="546">
        <f>G332*11</f>
        <v>22</v>
      </c>
      <c r="J332" s="546"/>
      <c r="K332" s="546">
        <f>E332-I332</f>
        <v>-22</v>
      </c>
      <c r="L332" s="546"/>
      <c r="M332" s="547" t="str">
        <f>IF(ISERROR(K332/E332),"",K332/E332)</f>
        <v/>
      </c>
      <c r="N332" s="547"/>
      <c r="O332" s="546"/>
      <c r="P332" s="541" t="s">
        <v>70</v>
      </c>
      <c r="Q332" s="541"/>
      <c r="R332" s="548">
        <f>SUM(O198:U198)</f>
        <v>0</v>
      </c>
      <c r="S332" s="548"/>
      <c r="T332" s="543" t="str">
        <f t="array" ref="T332">IF(ISERROR(R332/R339),"",R332/R339)</f>
        <v/>
      </c>
      <c r="U332" s="543"/>
      <c r="V332" s="541" t="s">
        <v>41</v>
      </c>
      <c r="W332" s="541"/>
      <c r="X332" s="539">
        <f>SUM(P197,P255,P290,P306,P314,P328)</f>
        <v>0</v>
      </c>
      <c r="Y332" s="540"/>
      <c r="Z332" s="543" t="str">
        <f t="array" ref="Z332">IF(ISERROR(X332/X339),"",X332/X339)</f>
        <v/>
      </c>
      <c r="AA332" s="543"/>
      <c r="AB332" s="12"/>
      <c r="AC332" s="29"/>
      <c r="AD332" s="29"/>
      <c r="AE332" s="3"/>
      <c r="AF332" s="3"/>
      <c r="AG332" s="3"/>
      <c r="AH332" s="106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28"/>
      <c r="AV332" s="28"/>
      <c r="AW332" s="28"/>
      <c r="AX332" s="28"/>
      <c r="AY332" s="28"/>
      <c r="AZ332" s="28"/>
      <c r="BA332" s="28"/>
    </row>
    <row r="333" spans="1:53" ht="15.75">
      <c r="A333" s="580"/>
      <c r="B333" s="110" t="s">
        <v>123</v>
      </c>
      <c r="C333" s="557">
        <f>SUM('5:6'!C333)</f>
        <v>0</v>
      </c>
      <c r="D333" s="558"/>
      <c r="E333" s="559">
        <f>D333*11</f>
        <v>0</v>
      </c>
      <c r="F333" s="559"/>
      <c r="G333" s="557">
        <f>SUM('5:6'!G333)</f>
        <v>0</v>
      </c>
      <c r="H333" s="558"/>
      <c r="I333" s="546">
        <f>G333*11</f>
        <v>0</v>
      </c>
      <c r="J333" s="546"/>
      <c r="K333" s="546">
        <f>E333-I333</f>
        <v>0</v>
      </c>
      <c r="L333" s="546"/>
      <c r="M333" s="547" t="str">
        <f>IF(ISERROR(K333/E333),"",K333/E333)</f>
        <v/>
      </c>
      <c r="N333" s="547"/>
      <c r="O333" s="546"/>
      <c r="P333" s="541" t="s">
        <v>86</v>
      </c>
      <c r="Q333" s="541"/>
      <c r="R333" s="548">
        <f>SUM(O256:U256)</f>
        <v>0</v>
      </c>
      <c r="S333" s="548"/>
      <c r="T333" s="543" t="str">
        <f>IF(ISERROR(R333/R339),"",R333/R339)</f>
        <v/>
      </c>
      <c r="U333" s="543"/>
      <c r="V333" s="541" t="s">
        <v>42</v>
      </c>
      <c r="W333" s="541"/>
      <c r="X333" s="539">
        <f>SUM(P198,P256,P291,P307,P315,P329)</f>
        <v>0</v>
      </c>
      <c r="Y333" s="540"/>
      <c r="Z333" s="543" t="str">
        <f>IF(ISERROR(X333/X339),"",X333/X339)</f>
        <v/>
      </c>
      <c r="AA333" s="543"/>
      <c r="AB333" s="12"/>
      <c r="AC333" s="29"/>
      <c r="AD333" s="29"/>
      <c r="AE333" s="3"/>
      <c r="AF333" s="3"/>
      <c r="AG333" s="3"/>
      <c r="AH333" s="106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28"/>
      <c r="AV333" s="28"/>
      <c r="AW333" s="28"/>
      <c r="AX333" s="28"/>
      <c r="AY333" s="28"/>
      <c r="AZ333" s="28"/>
      <c r="BA333" s="28"/>
    </row>
    <row r="334" spans="1:53" ht="15.75">
      <c r="A334" s="580"/>
      <c r="B334" s="110" t="s">
        <v>124</v>
      </c>
      <c r="C334" s="557">
        <f>SUM('5:6'!C334)</f>
        <v>0</v>
      </c>
      <c r="D334" s="558"/>
      <c r="E334" s="559">
        <f>D334*11</f>
        <v>0</v>
      </c>
      <c r="F334" s="559"/>
      <c r="G334" s="557">
        <f>SUM('5:6'!G334)</f>
        <v>2</v>
      </c>
      <c r="H334" s="558"/>
      <c r="I334" s="546">
        <f>G334*8</f>
        <v>16</v>
      </c>
      <c r="J334" s="546"/>
      <c r="K334" s="546">
        <f>E334-I334</f>
        <v>-16</v>
      </c>
      <c r="L334" s="546"/>
      <c r="M334" s="547" t="str">
        <f>IF(ISERROR(K334/E334),"",K334/E334)</f>
        <v/>
      </c>
      <c r="N334" s="547"/>
      <c r="O334" s="546"/>
      <c r="P334" s="541" t="s">
        <v>94</v>
      </c>
      <c r="Q334" s="541"/>
      <c r="R334" s="548">
        <f>SUM(O291:U291)</f>
        <v>0</v>
      </c>
      <c r="S334" s="548"/>
      <c r="T334" s="543" t="str">
        <f>IF(ISERROR(R334/R339),"",R334/R339)</f>
        <v/>
      </c>
      <c r="U334" s="543"/>
      <c r="V334" s="541" t="s">
        <v>43</v>
      </c>
      <c r="W334" s="541"/>
      <c r="X334" s="539">
        <f>SUM(P199,P257,P292,P308,P316,P330)</f>
        <v>0</v>
      </c>
      <c r="Y334" s="540"/>
      <c r="Z334" s="543" t="str">
        <f>IF(ISERROR(X334/X339),"",X334/X339)</f>
        <v/>
      </c>
      <c r="AA334" s="543"/>
      <c r="AB334" s="12"/>
      <c r="AC334" s="29"/>
      <c r="AD334" s="29"/>
      <c r="AE334" s="3"/>
      <c r="AF334" s="3"/>
      <c r="AG334" s="106"/>
      <c r="AH334" s="106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28"/>
      <c r="AV334" s="28"/>
      <c r="AW334" s="28"/>
      <c r="AX334" s="28"/>
      <c r="AY334" s="28"/>
      <c r="AZ334" s="28"/>
      <c r="BA334" s="28"/>
    </row>
    <row r="335" spans="1:53" ht="15.75">
      <c r="A335" s="580"/>
      <c r="B335" s="110" t="s">
        <v>47</v>
      </c>
      <c r="C335" s="557">
        <f>SUM('5:6'!C335)</f>
        <v>2</v>
      </c>
      <c r="D335" s="558"/>
      <c r="E335" s="559">
        <f>D335*11</f>
        <v>0</v>
      </c>
      <c r="F335" s="559"/>
      <c r="G335" s="557">
        <f>SUM('5:6'!G335)</f>
        <v>2</v>
      </c>
      <c r="H335" s="558"/>
      <c r="I335" s="546">
        <f>G335*11</f>
        <v>22</v>
      </c>
      <c r="J335" s="546"/>
      <c r="K335" s="546">
        <f>E335-I335</f>
        <v>-22</v>
      </c>
      <c r="L335" s="546"/>
      <c r="M335" s="547" t="str">
        <f>IF(ISERROR(K335/E335),"",K335/E335)</f>
        <v/>
      </c>
      <c r="N335" s="547"/>
      <c r="O335" s="546"/>
      <c r="P335" s="541" t="s">
        <v>101</v>
      </c>
      <c r="Q335" s="541"/>
      <c r="R335" s="548">
        <f>SUM(O307:U307)</f>
        <v>0</v>
      </c>
      <c r="S335" s="548"/>
      <c r="T335" s="543" t="str">
        <f>IF(ISERROR(R335/R339),"",R335/R339)</f>
        <v/>
      </c>
      <c r="U335" s="543"/>
      <c r="V335" s="541" t="s">
        <v>44</v>
      </c>
      <c r="W335" s="541"/>
      <c r="X335" s="539">
        <f>SUM(P201,P258,P293,P309,P317,P331)</f>
        <v>0</v>
      </c>
      <c r="Y335" s="540"/>
      <c r="Z335" s="543" t="str">
        <f>IF(ISERROR(X335/X339),"",X335/X339)</f>
        <v/>
      </c>
      <c r="AA335" s="543"/>
      <c r="AB335" s="12"/>
      <c r="AC335" s="29"/>
      <c r="AD335" s="29"/>
      <c r="AE335" s="3"/>
      <c r="AF335" s="3"/>
      <c r="AG335" s="106"/>
      <c r="AH335" s="106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28"/>
      <c r="AV335" s="28"/>
      <c r="AW335" s="28"/>
      <c r="AX335" s="28"/>
      <c r="AY335" s="28"/>
      <c r="AZ335" s="28"/>
      <c r="BA335" s="28"/>
    </row>
    <row r="336" spans="1:53" ht="15.75">
      <c r="A336" s="581"/>
      <c r="B336" s="110" t="s">
        <v>125</v>
      </c>
      <c r="C336" s="556">
        <f>SUM(C332:D335)</f>
        <v>4</v>
      </c>
      <c r="D336" s="546"/>
      <c r="E336" s="559">
        <f>SUM(F332:F335)</f>
        <v>0</v>
      </c>
      <c r="F336" s="546"/>
      <c r="G336" s="556">
        <f>SUM(G332:H335)</f>
        <v>6</v>
      </c>
      <c r="H336" s="546"/>
      <c r="I336" s="546">
        <f>SUM(I332:J335)</f>
        <v>60</v>
      </c>
      <c r="J336" s="546"/>
      <c r="K336" s="546">
        <f>SUM(K332:L335)</f>
        <v>-60</v>
      </c>
      <c r="L336" s="546"/>
      <c r="M336" s="547" t="str">
        <f>IF(ISERROR(K336/E336),"",K336/E336)</f>
        <v/>
      </c>
      <c r="N336" s="547"/>
      <c r="O336" s="546"/>
      <c r="P336" s="541" t="s">
        <v>104</v>
      </c>
      <c r="Q336" s="541"/>
      <c r="R336" s="548">
        <f>SUM(O315:U315)</f>
        <v>0</v>
      </c>
      <c r="S336" s="548"/>
      <c r="T336" s="543" t="str">
        <f>IF(ISERROR(R336/R339),"",R336/R339)</f>
        <v/>
      </c>
      <c r="U336" s="543"/>
      <c r="V336" s="541" t="s">
        <v>45</v>
      </c>
      <c r="W336" s="541"/>
      <c r="X336" s="539">
        <f>SUM(P202,P259,P294,P310,P318,P332)</f>
        <v>0</v>
      </c>
      <c r="Y336" s="540"/>
      <c r="Z336" s="543" t="str">
        <f>IF(ISERROR(X336/X339),"",X336/X339)</f>
        <v/>
      </c>
      <c r="AA336" s="543"/>
      <c r="AB336" s="12"/>
      <c r="AC336" s="29"/>
      <c r="AD336" s="29"/>
      <c r="AE336" s="3"/>
      <c r="AF336" s="3"/>
      <c r="AG336" s="106"/>
      <c r="AH336" s="106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03"/>
      <c r="AV336" s="103"/>
      <c r="AW336" s="103"/>
      <c r="AX336" s="103"/>
      <c r="AY336" s="103"/>
      <c r="AZ336" s="103"/>
      <c r="BA336" s="103"/>
    </row>
    <row r="337" spans="1:53" ht="15.75">
      <c r="A337" s="81" t="s">
        <v>158</v>
      </c>
      <c r="B337" s="110">
        <f>G330</f>
        <v>1664</v>
      </c>
      <c r="C337" s="548" t="s">
        <v>161</v>
      </c>
      <c r="D337" s="548"/>
      <c r="E337" s="541">
        <f>H330</f>
        <v>8609.1299999999992</v>
      </c>
      <c r="F337" s="541"/>
      <c r="G337" s="541" t="s">
        <v>34</v>
      </c>
      <c r="H337" s="541"/>
      <c r="I337" s="560">
        <f>L330</f>
        <v>24.055727072207056</v>
      </c>
      <c r="J337" s="560"/>
      <c r="K337" s="546" t="s">
        <v>32</v>
      </c>
      <c r="L337" s="546"/>
      <c r="M337" s="560">
        <f>J330</f>
        <v>10.531645569620252</v>
      </c>
      <c r="N337" s="560"/>
      <c r="O337" s="546"/>
      <c r="P337" s="541" t="s">
        <v>108</v>
      </c>
      <c r="Q337" s="541"/>
      <c r="R337" s="548">
        <f>SUM(O329:U329)</f>
        <v>0</v>
      </c>
      <c r="S337" s="548"/>
      <c r="T337" s="543" t="str">
        <f>IF(ISERROR(R337/R339),"",R337/R339)</f>
        <v/>
      </c>
      <c r="U337" s="543"/>
      <c r="V337" s="541" t="s">
        <v>46</v>
      </c>
      <c r="W337" s="541"/>
      <c r="X337" s="539">
        <f>SUM(P203,P260,P295,P311,P319,P333)</f>
        <v>0</v>
      </c>
      <c r="Y337" s="540"/>
      <c r="Z337" s="543" t="str">
        <f>IF(ISERROR(X337/X339),"",X337/X339)</f>
        <v/>
      </c>
      <c r="AA337" s="543"/>
      <c r="AB337" s="12"/>
      <c r="AC337" s="29"/>
      <c r="AD337" s="29"/>
      <c r="AE337" s="3"/>
      <c r="AF337" s="3"/>
      <c r="AG337" s="106"/>
      <c r="AH337" s="106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03"/>
      <c r="AV337" s="103"/>
      <c r="AW337" s="103"/>
      <c r="AX337" s="103"/>
      <c r="AY337" s="103"/>
      <c r="AZ337" s="103"/>
      <c r="BA337" s="103"/>
    </row>
    <row r="338" spans="1:53" ht="15.75" customHeight="1">
      <c r="A338" s="77" t="s">
        <v>159</v>
      </c>
      <c r="B338" s="110">
        <f>I330+C336</f>
        <v>162</v>
      </c>
      <c r="C338" s="541" t="s">
        <v>116</v>
      </c>
      <c r="D338" s="541"/>
      <c r="E338" s="545">
        <f>K330+I336</f>
        <v>129.17271695863701</v>
      </c>
      <c r="F338" s="545"/>
      <c r="G338" s="541" t="s">
        <v>156</v>
      </c>
      <c r="H338" s="541"/>
      <c r="I338" s="560">
        <f>B338-E338</f>
        <v>32.827283041362989</v>
      </c>
      <c r="J338" s="560"/>
      <c r="K338" s="546" t="s">
        <v>157</v>
      </c>
      <c r="L338" s="546"/>
      <c r="M338" s="547">
        <f>IF(ISERROR(I338/B338),"",I338/B338)</f>
        <v>0.20263754963804315</v>
      </c>
      <c r="N338" s="547"/>
      <c r="O338" s="546"/>
      <c r="P338" s="541" t="s">
        <v>109</v>
      </c>
      <c r="Q338" s="541"/>
      <c r="R338" s="548"/>
      <c r="S338" s="548"/>
      <c r="T338" s="543" t="str">
        <f>IF(ISERROR(R338/R339),"",R338/R339)</f>
        <v/>
      </c>
      <c r="U338" s="543"/>
      <c r="V338" s="541" t="s">
        <v>47</v>
      </c>
      <c r="W338" s="541"/>
      <c r="X338" s="539">
        <f>SUM(P204,P261,P296,P312,P320,P334)</f>
        <v>0</v>
      </c>
      <c r="Y338" s="540"/>
      <c r="Z338" s="543" t="str">
        <f>IF(ISERROR(X338/X339),"",X338/X339)</f>
        <v/>
      </c>
      <c r="AA338" s="543"/>
      <c r="AB338" s="12"/>
      <c r="AC338" s="29"/>
      <c r="AD338" s="29"/>
      <c r="AE338" s="3"/>
      <c r="AF338" s="3"/>
      <c r="AG338" s="106"/>
      <c r="AH338" s="106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03"/>
      <c r="AV338" s="103"/>
      <c r="AW338" s="103"/>
      <c r="AX338" s="103"/>
      <c r="AY338" s="103"/>
      <c r="AZ338" s="103"/>
      <c r="BA338" s="103"/>
    </row>
    <row r="339" spans="1:53" ht="15.75" customHeight="1">
      <c r="A339" s="77" t="s">
        <v>160</v>
      </c>
      <c r="B339" s="110">
        <f>N330</f>
        <v>0</v>
      </c>
      <c r="C339" s="541" t="s">
        <v>155</v>
      </c>
      <c r="D339" s="541"/>
      <c r="E339" s="543">
        <f>IF(ISERROR(B339/B338),"",B339/B338)</f>
        <v>0</v>
      </c>
      <c r="F339" s="543"/>
      <c r="G339" s="541" t="s">
        <v>164</v>
      </c>
      <c r="H339" s="541"/>
      <c r="I339" s="546">
        <f>V330</f>
        <v>0</v>
      </c>
      <c r="J339" s="546"/>
      <c r="K339" s="546" t="s">
        <v>162</v>
      </c>
      <c r="L339" s="546"/>
      <c r="M339" s="547">
        <f t="array" ref="M339">IF(ISERROR(I339/B337),"",I339/B337)</f>
        <v>0</v>
      </c>
      <c r="N339" s="547"/>
      <c r="O339" s="546"/>
      <c r="P339" s="541" t="s">
        <v>125</v>
      </c>
      <c r="Q339" s="541"/>
      <c r="R339" s="548">
        <f>SUM(R332:S338)</f>
        <v>0</v>
      </c>
      <c r="S339" s="548"/>
      <c r="T339" s="543">
        <f>SUM(T332:U338)</f>
        <v>0</v>
      </c>
      <c r="U339" s="543"/>
      <c r="V339" s="541" t="s">
        <v>125</v>
      </c>
      <c r="W339" s="541"/>
      <c r="X339" s="548">
        <f>SUM(X332:Y338)</f>
        <v>0</v>
      </c>
      <c r="Y339" s="548"/>
      <c r="Z339" s="543">
        <f>SUM(Z332:AA338)</f>
        <v>0</v>
      </c>
      <c r="AA339" s="543"/>
      <c r="AB339" s="12"/>
      <c r="AC339" s="29"/>
      <c r="AD339" s="29"/>
      <c r="AE339" s="3"/>
      <c r="AF339" s="3"/>
      <c r="AG339" s="106"/>
      <c r="AH339" s="106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03"/>
      <c r="AV339" s="103"/>
      <c r="AW339" s="103"/>
      <c r="AX339" s="103"/>
      <c r="AY339" s="103"/>
      <c r="AZ339" s="103"/>
      <c r="BA339" s="103"/>
    </row>
    <row r="340" spans="1:53" ht="15.75" customHeight="1">
      <c r="A340" s="572" t="s">
        <v>131</v>
      </c>
      <c r="B340" s="572"/>
      <c r="C340" s="572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  <c r="AM340" s="572"/>
      <c r="AN340" s="572"/>
      <c r="AO340" s="572"/>
      <c r="AP340" s="572"/>
      <c r="AQ340" s="572"/>
      <c r="AR340" s="572"/>
      <c r="AS340" s="572"/>
      <c r="AT340" s="572"/>
      <c r="AU340" s="572"/>
      <c r="AV340" s="572"/>
      <c r="AW340" s="572"/>
      <c r="AX340" s="572"/>
      <c r="AY340" s="572"/>
      <c r="AZ340" s="572"/>
      <c r="BA340" s="572"/>
    </row>
    <row r="341" spans="1:53" ht="15.75">
      <c r="A341" s="567" t="s">
        <v>12</v>
      </c>
      <c r="B341" s="567" t="s">
        <v>25</v>
      </c>
      <c r="C341" s="567" t="s">
        <v>26</v>
      </c>
      <c r="D341" s="567" t="s">
        <v>27</v>
      </c>
      <c r="E341" s="573" t="s">
        <v>28</v>
      </c>
      <c r="F341" s="576" t="s">
        <v>29</v>
      </c>
      <c r="G341" s="546" t="s">
        <v>30</v>
      </c>
      <c r="H341" s="546"/>
      <c r="I341" s="567" t="s">
        <v>31</v>
      </c>
      <c r="J341" s="561" t="s">
        <v>32</v>
      </c>
      <c r="K341" s="564" t="s">
        <v>33</v>
      </c>
      <c r="L341" s="567" t="s">
        <v>34</v>
      </c>
      <c r="M341" s="570" t="s">
        <v>35</v>
      </c>
      <c r="N341" s="553" t="s">
        <v>36</v>
      </c>
      <c r="O341" s="546" t="s">
        <v>37</v>
      </c>
      <c r="P341" s="546"/>
      <c r="Q341" s="546"/>
      <c r="R341" s="546"/>
      <c r="S341" s="546"/>
      <c r="T341" s="546"/>
      <c r="U341" s="546"/>
      <c r="V341" s="552" t="s">
        <v>38</v>
      </c>
      <c r="W341" s="553" t="s">
        <v>39</v>
      </c>
      <c r="X341" s="546" t="s">
        <v>40</v>
      </c>
      <c r="Y341" s="546"/>
      <c r="Z341" s="546"/>
      <c r="AA341" s="546"/>
      <c r="AB341" s="28"/>
      <c r="AC341" s="28"/>
      <c r="AD341" s="28"/>
      <c r="AE341" s="28"/>
      <c r="AF341" s="28"/>
      <c r="AG341" s="28"/>
      <c r="AH341" s="28"/>
      <c r="AI341" s="554"/>
      <c r="AJ341" s="551"/>
      <c r="AK341" s="551"/>
      <c r="AL341" s="551"/>
      <c r="AM341" s="551"/>
      <c r="AN341" s="551"/>
      <c r="AO341" s="551"/>
      <c r="AP341" s="551"/>
      <c r="AQ341" s="551"/>
      <c r="AR341" s="551"/>
      <c r="AS341" s="551"/>
      <c r="AT341" s="551"/>
      <c r="AU341" s="551"/>
      <c r="AV341" s="551"/>
      <c r="AW341" s="551"/>
      <c r="AX341" s="551"/>
      <c r="AY341" s="551"/>
      <c r="AZ341" s="551"/>
      <c r="BA341" s="551"/>
    </row>
    <row r="342" spans="1:53" ht="15.75">
      <c r="A342" s="568"/>
      <c r="B342" s="568"/>
      <c r="C342" s="568"/>
      <c r="D342" s="568"/>
      <c r="E342" s="574"/>
      <c r="F342" s="577"/>
      <c r="G342" s="546"/>
      <c r="H342" s="546"/>
      <c r="I342" s="568"/>
      <c r="J342" s="562"/>
      <c r="K342" s="565"/>
      <c r="L342" s="568"/>
      <c r="M342" s="571"/>
      <c r="N342" s="553"/>
      <c r="O342" s="546" t="s">
        <v>41</v>
      </c>
      <c r="P342" s="546" t="s">
        <v>42</v>
      </c>
      <c r="Q342" s="546" t="s">
        <v>43</v>
      </c>
      <c r="R342" s="550" t="s">
        <v>44</v>
      </c>
      <c r="S342" s="541" t="s">
        <v>45</v>
      </c>
      <c r="T342" s="546" t="s">
        <v>46</v>
      </c>
      <c r="U342" s="546" t="s">
        <v>47</v>
      </c>
      <c r="V342" s="552"/>
      <c r="W342" s="553"/>
      <c r="X342" s="546" t="s">
        <v>13</v>
      </c>
      <c r="Y342" s="546" t="s">
        <v>48</v>
      </c>
      <c r="Z342" s="546" t="s">
        <v>49</v>
      </c>
      <c r="AA342" s="546" t="s">
        <v>47</v>
      </c>
      <c r="AB342" s="28"/>
      <c r="AC342" s="28"/>
      <c r="AD342" s="28"/>
      <c r="AE342" s="28"/>
      <c r="AF342" s="28"/>
      <c r="AG342" s="28"/>
      <c r="AH342" s="28"/>
      <c r="AI342" s="554"/>
      <c r="AJ342" s="551"/>
      <c r="AK342" s="551"/>
      <c r="AL342" s="551"/>
      <c r="AM342" s="551"/>
      <c r="AN342" s="551"/>
      <c r="AO342" s="551"/>
      <c r="AP342" s="551"/>
      <c r="AQ342" s="551"/>
      <c r="AR342" s="551"/>
      <c r="AS342" s="555"/>
      <c r="AT342" s="555"/>
      <c r="AU342" s="555"/>
      <c r="AV342" s="555"/>
      <c r="AW342" s="555"/>
      <c r="AX342" s="555"/>
      <c r="AY342" s="555"/>
      <c r="AZ342" s="555"/>
      <c r="BA342" s="555"/>
    </row>
    <row r="343" spans="1:53" ht="15.75" customHeight="1">
      <c r="A343" s="569"/>
      <c r="B343" s="569"/>
      <c r="C343" s="569"/>
      <c r="D343" s="569"/>
      <c r="E343" s="575"/>
      <c r="F343" s="578"/>
      <c r="G343" s="97" t="s">
        <v>50</v>
      </c>
      <c r="H343" s="97" t="s">
        <v>51</v>
      </c>
      <c r="I343" s="569"/>
      <c r="J343" s="563"/>
      <c r="K343" s="566"/>
      <c r="L343" s="569"/>
      <c r="M343" s="571"/>
      <c r="N343" s="553"/>
      <c r="O343" s="546"/>
      <c r="P343" s="546"/>
      <c r="Q343" s="546"/>
      <c r="R343" s="550"/>
      <c r="S343" s="541"/>
      <c r="T343" s="546"/>
      <c r="U343" s="546"/>
      <c r="V343" s="552"/>
      <c r="W343" s="553"/>
      <c r="X343" s="546"/>
      <c r="Y343" s="546"/>
      <c r="Z343" s="546"/>
      <c r="AA343" s="546"/>
      <c r="AB343" s="28"/>
      <c r="AC343" s="28"/>
      <c r="AD343" s="28"/>
      <c r="AE343" s="28"/>
      <c r="AF343" s="28"/>
      <c r="AG343" s="28"/>
      <c r="AH343" s="28"/>
      <c r="AI343" s="554"/>
      <c r="AJ343" s="551"/>
      <c r="AK343" s="551"/>
      <c r="AL343" s="103"/>
      <c r="AM343" s="103"/>
      <c r="AN343" s="103"/>
      <c r="AO343" s="103"/>
      <c r="AP343" s="103"/>
      <c r="AQ343" s="103"/>
      <c r="AR343" s="103"/>
      <c r="AS343" s="28"/>
      <c r="AT343" s="28"/>
      <c r="AU343" s="28"/>
      <c r="AV343" s="104"/>
      <c r="AW343" s="103"/>
      <c r="AX343" s="103"/>
      <c r="AY343" s="103"/>
      <c r="AZ343" s="103"/>
      <c r="BA343" s="103"/>
    </row>
    <row r="344" spans="1:53" ht="15.75">
      <c r="A344" s="90">
        <v>200032</v>
      </c>
      <c r="B344" s="91" t="s">
        <v>52</v>
      </c>
      <c r="C344" s="90" t="s">
        <v>53</v>
      </c>
      <c r="D344" s="89">
        <v>5.03</v>
      </c>
      <c r="E344" s="89"/>
      <c r="F344" s="92"/>
      <c r="G344" s="118">
        <f>SUM('5:6'!G344)</f>
        <v>0</v>
      </c>
      <c r="H344" s="120">
        <f t="shared" ref="H344:H362" si="69">D344*G344</f>
        <v>0</v>
      </c>
      <c r="I344" s="118">
        <f>SUM('5:6'!I344)</f>
        <v>0</v>
      </c>
      <c r="J344" s="38" t="str">
        <f t="array" ref="J344">IF(ISERROR(G344/I344),"",G344/I344)</f>
        <v/>
      </c>
      <c r="K344" s="121">
        <f t="array" ref="K344">IF(ISERROR(G344/L344),"",G344/L344)</f>
        <v>0</v>
      </c>
      <c r="L344" s="93">
        <v>16</v>
      </c>
      <c r="M344" s="122">
        <f t="shared" ref="M344:M362" si="70">IF(ISERROR(I344-K344),"",I344-K344)</f>
        <v>0</v>
      </c>
      <c r="N344" s="93">
        <f>SUM(O344:U344)</f>
        <v>0</v>
      </c>
      <c r="O344" s="118">
        <f>SUM('5:6'!O344)</f>
        <v>0</v>
      </c>
      <c r="P344" s="118">
        <f>SUM('5:6'!P344)</f>
        <v>0</v>
      </c>
      <c r="Q344" s="118">
        <f>SUM('5:6'!Q344)</f>
        <v>0</v>
      </c>
      <c r="R344" s="118">
        <f>SUM('5:6'!R344)</f>
        <v>0</v>
      </c>
      <c r="S344" s="118">
        <f>SUM('5:6'!S344)</f>
        <v>0</v>
      </c>
      <c r="T344" s="118">
        <f>SUM('5:6'!T344)</f>
        <v>0</v>
      </c>
      <c r="U344" s="118">
        <f>SUM('5:6'!U344)</f>
        <v>0</v>
      </c>
      <c r="V344" s="269">
        <f t="shared" ref="V344:V362" si="71">SUM(X344:AA344)</f>
        <v>0</v>
      </c>
      <c r="W344" s="40" t="str">
        <f t="shared" ref="W344:W362" si="72">IF(ISERROR(V344/G344),"",V344/G344)</f>
        <v/>
      </c>
      <c r="X344" s="118">
        <f>SUM('5:6'!X344)</f>
        <v>0</v>
      </c>
      <c r="Y344" s="118">
        <f>SUM('5:6'!Y344)</f>
        <v>0</v>
      </c>
      <c r="Z344" s="118">
        <f>SUM('5:6'!Z344)</f>
        <v>0</v>
      </c>
      <c r="AA344" s="118">
        <f>SUM('5:6'!AA344)</f>
        <v>0</v>
      </c>
      <c r="AB344" s="82"/>
      <c r="AC344" s="61"/>
      <c r="AD344" s="106"/>
      <c r="AE344" s="61"/>
      <c r="AF344" s="61"/>
      <c r="AG344" s="61"/>
      <c r="AH344" s="61"/>
      <c r="AI344" s="64"/>
      <c r="AJ344" s="64"/>
      <c r="AK344" s="64"/>
      <c r="AL344" s="105"/>
      <c r="AM344" s="61"/>
      <c r="AN344" s="105"/>
      <c r="AO344" s="105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</row>
    <row r="345" spans="1:53" ht="15.75">
      <c r="A345" s="20">
        <v>200038</v>
      </c>
      <c r="B345" s="69" t="s">
        <v>54</v>
      </c>
      <c r="C345" s="17" t="s">
        <v>53</v>
      </c>
      <c r="D345" s="18">
        <v>5.03</v>
      </c>
      <c r="E345" s="18"/>
      <c r="F345" s="6"/>
      <c r="G345" s="118">
        <f>SUM('5:6'!G345)</f>
        <v>0</v>
      </c>
      <c r="H345" s="120">
        <f t="shared" si="69"/>
        <v>0</v>
      </c>
      <c r="I345" s="118">
        <f>SUM('5:6'!I345)</f>
        <v>0</v>
      </c>
      <c r="J345" s="38" t="str">
        <f t="array" ref="J345">IF(ISERROR(G345/I345),"",G345/I345)</f>
        <v/>
      </c>
      <c r="K345" s="42">
        <f>IF(ISERROR(G345/L345),"",G345/L345)</f>
        <v>0</v>
      </c>
      <c r="L345" s="107">
        <v>19</v>
      </c>
      <c r="M345" s="43">
        <f t="shared" si="70"/>
        <v>0</v>
      </c>
      <c r="N345" s="38">
        <f t="shared" ref="N345:N362" si="73">SUM(O345:U345)</f>
        <v>0</v>
      </c>
      <c r="O345" s="118">
        <f>SUM('5:6'!O345)</f>
        <v>0</v>
      </c>
      <c r="P345" s="118">
        <f>SUM('5:6'!P345)</f>
        <v>0</v>
      </c>
      <c r="Q345" s="118">
        <f>SUM('5:6'!Q345)</f>
        <v>0</v>
      </c>
      <c r="R345" s="118">
        <f>SUM('5:6'!R345)</f>
        <v>0</v>
      </c>
      <c r="S345" s="118">
        <f>SUM('5:6'!S345)</f>
        <v>0</v>
      </c>
      <c r="T345" s="118">
        <f>SUM('5:6'!T345)</f>
        <v>0</v>
      </c>
      <c r="U345" s="118">
        <f>SUM('5:6'!U345)</f>
        <v>0</v>
      </c>
      <c r="V345" s="269">
        <f t="shared" si="71"/>
        <v>0</v>
      </c>
      <c r="W345" s="40" t="str">
        <f t="shared" si="72"/>
        <v/>
      </c>
      <c r="X345" s="118">
        <f>SUM('5:6'!X345)</f>
        <v>0</v>
      </c>
      <c r="Y345" s="118">
        <f>SUM('5:6'!Y345)</f>
        <v>0</v>
      </c>
      <c r="Z345" s="118">
        <f>SUM('5:6'!Z345)</f>
        <v>0</v>
      </c>
      <c r="AA345" s="118">
        <f>SUM('5:6'!AA345)</f>
        <v>0</v>
      </c>
      <c r="AB345" s="82"/>
      <c r="AC345" s="61"/>
      <c r="AD345" s="106"/>
      <c r="AE345" s="61"/>
      <c r="AF345" s="61"/>
      <c r="AG345" s="61"/>
      <c r="AH345" s="61"/>
      <c r="AI345" s="64"/>
      <c r="AJ345" s="64"/>
      <c r="AK345" s="64"/>
      <c r="AL345" s="61"/>
      <c r="AM345" s="61"/>
      <c r="AN345" s="105"/>
      <c r="AO345" s="61"/>
      <c r="AP345" s="105"/>
      <c r="AQ345" s="61"/>
      <c r="AR345" s="61"/>
      <c r="AS345" s="105"/>
      <c r="AT345" s="105"/>
      <c r="AU345" s="105"/>
      <c r="AV345" s="105"/>
      <c r="AW345" s="62"/>
      <c r="AX345" s="61"/>
      <c r="AY345" s="61"/>
      <c r="AZ345" s="61"/>
      <c r="BA345" s="61"/>
    </row>
    <row r="346" spans="1:53" ht="15.75">
      <c r="A346" s="21">
        <v>200039</v>
      </c>
      <c r="B346" s="69" t="s">
        <v>54</v>
      </c>
      <c r="C346" s="17" t="s">
        <v>55</v>
      </c>
      <c r="D346" s="18">
        <v>5.03</v>
      </c>
      <c r="E346" s="18"/>
      <c r="F346" s="6"/>
      <c r="G346" s="118">
        <f>SUM('5:6'!G346)</f>
        <v>0</v>
      </c>
      <c r="H346" s="120">
        <f t="shared" si="69"/>
        <v>0</v>
      </c>
      <c r="I346" s="118">
        <f>SUM('5:6'!I346)</f>
        <v>0</v>
      </c>
      <c r="J346" s="38" t="str">
        <f t="array" ref="J346">IF(ISERROR(G346/I346),"",G346/I346)</f>
        <v/>
      </c>
      <c r="K346" s="42">
        <f>IF(ISERROR(G346/L346),"",G346/L346)</f>
        <v>0</v>
      </c>
      <c r="L346" s="107">
        <v>19</v>
      </c>
      <c r="M346" s="43">
        <f t="shared" si="70"/>
        <v>0</v>
      </c>
      <c r="N346" s="38">
        <f t="shared" si="73"/>
        <v>0</v>
      </c>
      <c r="O346" s="118">
        <f>SUM('5:6'!O346)</f>
        <v>0</v>
      </c>
      <c r="P346" s="118">
        <f>SUM('5:6'!P346)</f>
        <v>0</v>
      </c>
      <c r="Q346" s="118">
        <f>SUM('5:6'!Q346)</f>
        <v>0</v>
      </c>
      <c r="R346" s="118">
        <f>SUM('5:6'!R346)</f>
        <v>0</v>
      </c>
      <c r="S346" s="118">
        <f>SUM('5:6'!S346)</f>
        <v>0</v>
      </c>
      <c r="T346" s="118">
        <f>SUM('5:6'!T346)</f>
        <v>0</v>
      </c>
      <c r="U346" s="118">
        <f>SUM('5:6'!U346)</f>
        <v>0</v>
      </c>
      <c r="V346" s="269">
        <f t="shared" si="71"/>
        <v>0</v>
      </c>
      <c r="W346" s="40" t="str">
        <f t="shared" si="72"/>
        <v/>
      </c>
      <c r="X346" s="118">
        <f>SUM('5:6'!X346)</f>
        <v>0</v>
      </c>
      <c r="Y346" s="118">
        <f>SUM('5:6'!Y346)</f>
        <v>0</v>
      </c>
      <c r="Z346" s="118">
        <f>SUM('5:6'!Z346)</f>
        <v>0</v>
      </c>
      <c r="AA346" s="118">
        <f>SUM('5:6'!AA346)</f>
        <v>0</v>
      </c>
      <c r="AB346" s="82"/>
      <c r="AC346" s="61"/>
      <c r="AD346" s="106"/>
      <c r="AE346" s="61"/>
      <c r="AF346" s="61"/>
      <c r="AG346" s="61"/>
      <c r="AH346" s="61"/>
      <c r="AI346" s="64"/>
      <c r="AJ346" s="64"/>
      <c r="AK346" s="64"/>
      <c r="AL346" s="61"/>
      <c r="AM346" s="61"/>
      <c r="AN346" s="61"/>
      <c r="AO346" s="105"/>
      <c r="AP346" s="61"/>
      <c r="AQ346" s="61"/>
      <c r="AR346" s="61"/>
      <c r="AS346" s="63"/>
      <c r="AT346" s="63"/>
      <c r="AU346" s="63"/>
      <c r="AV346" s="61"/>
      <c r="AW346" s="61"/>
      <c r="AX346" s="61"/>
      <c r="AY346" s="61"/>
      <c r="AZ346" s="61"/>
      <c r="BA346" s="61"/>
    </row>
    <row r="347" spans="1:53" ht="15.75">
      <c r="A347" s="20">
        <v>200045</v>
      </c>
      <c r="B347" s="69" t="s">
        <v>56</v>
      </c>
      <c r="C347" s="17" t="s">
        <v>53</v>
      </c>
      <c r="D347" s="18">
        <v>5.03</v>
      </c>
      <c r="E347" s="18"/>
      <c r="F347" s="6"/>
      <c r="G347" s="118">
        <f>SUM('5:6'!G347)</f>
        <v>0</v>
      </c>
      <c r="H347" s="120">
        <f t="shared" si="69"/>
        <v>0</v>
      </c>
      <c r="I347" s="118">
        <f>SUM('5:6'!I347)</f>
        <v>0</v>
      </c>
      <c r="J347" s="38" t="str">
        <f t="array" ref="J347">IF(ISERROR(G347/I347),"",G347/I347)</f>
        <v/>
      </c>
      <c r="K347" s="42">
        <f t="array" ref="K347">IF(ISERROR(G347/L347),"",G347/L347)</f>
        <v>0</v>
      </c>
      <c r="L347" s="107">
        <v>19</v>
      </c>
      <c r="M347" s="43">
        <f t="shared" si="70"/>
        <v>0</v>
      </c>
      <c r="N347" s="38">
        <f t="shared" si="73"/>
        <v>0</v>
      </c>
      <c r="O347" s="118">
        <f>SUM('5:6'!O347)</f>
        <v>0</v>
      </c>
      <c r="P347" s="118">
        <f>SUM('5:6'!P347)</f>
        <v>0</v>
      </c>
      <c r="Q347" s="118">
        <f>SUM('5:6'!Q347)</f>
        <v>0</v>
      </c>
      <c r="R347" s="118">
        <f>SUM('5:6'!R347)</f>
        <v>0</v>
      </c>
      <c r="S347" s="118">
        <f>SUM('5:6'!S347)</f>
        <v>0</v>
      </c>
      <c r="T347" s="118">
        <f>SUM('5:6'!T347)</f>
        <v>0</v>
      </c>
      <c r="U347" s="118">
        <f>SUM('5:6'!U347)</f>
        <v>0</v>
      </c>
      <c r="V347" s="269">
        <f t="shared" si="71"/>
        <v>0</v>
      </c>
      <c r="W347" s="40" t="str">
        <f t="shared" si="72"/>
        <v/>
      </c>
      <c r="X347" s="118">
        <f>SUM('5:6'!X347)</f>
        <v>0</v>
      </c>
      <c r="Y347" s="118">
        <f>SUM('5:6'!Y347)</f>
        <v>0</v>
      </c>
      <c r="Z347" s="118">
        <f>SUM('5:6'!Z347)</f>
        <v>0</v>
      </c>
      <c r="AA347" s="118">
        <f>SUM('5:6'!AA347)</f>
        <v>0</v>
      </c>
      <c r="AB347" s="82"/>
      <c r="AC347" s="61"/>
      <c r="AD347" s="106"/>
      <c r="AE347" s="61"/>
      <c r="AF347" s="61"/>
      <c r="AG347" s="61"/>
      <c r="AH347" s="61"/>
      <c r="AI347" s="64"/>
      <c r="AJ347" s="64"/>
      <c r="AK347" s="64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2"/>
      <c r="AW347" s="62"/>
      <c r="AX347" s="62"/>
      <c r="AY347" s="61"/>
      <c r="AZ347" s="61"/>
      <c r="BA347" s="61"/>
    </row>
    <row r="348" spans="1:53" ht="15.75">
      <c r="A348" s="20">
        <v>200050</v>
      </c>
      <c r="B348" s="69" t="s">
        <v>56</v>
      </c>
      <c r="C348" s="17" t="s">
        <v>57</v>
      </c>
      <c r="D348" s="18">
        <v>5.03</v>
      </c>
      <c r="E348" s="18"/>
      <c r="F348" s="6"/>
      <c r="G348" s="118">
        <f>SUM('5:6'!G348)</f>
        <v>0</v>
      </c>
      <c r="H348" s="120">
        <f t="shared" si="69"/>
        <v>0</v>
      </c>
      <c r="I348" s="118">
        <f>SUM('5:6'!I348)</f>
        <v>0</v>
      </c>
      <c r="J348" s="38" t="str">
        <f t="array" ref="J348">IF(ISERROR(G348/I348),"",G348/I348)</f>
        <v/>
      </c>
      <c r="K348" s="42">
        <f t="array" ref="K348">IF(ISERROR(G348/L348),"",G348/L348)</f>
        <v>0</v>
      </c>
      <c r="L348" s="107">
        <v>20</v>
      </c>
      <c r="M348" s="43">
        <f t="shared" si="70"/>
        <v>0</v>
      </c>
      <c r="N348" s="38">
        <f t="shared" si="73"/>
        <v>0</v>
      </c>
      <c r="O348" s="118">
        <f>SUM('5:6'!O348)</f>
        <v>0</v>
      </c>
      <c r="P348" s="118">
        <f>SUM('5:6'!P348)</f>
        <v>0</v>
      </c>
      <c r="Q348" s="118">
        <f>SUM('5:6'!Q348)</f>
        <v>0</v>
      </c>
      <c r="R348" s="118">
        <f>SUM('5:6'!R348)</f>
        <v>0</v>
      </c>
      <c r="S348" s="118">
        <f>SUM('5:6'!S348)</f>
        <v>0</v>
      </c>
      <c r="T348" s="118">
        <f>SUM('5:6'!T348)</f>
        <v>0</v>
      </c>
      <c r="U348" s="118">
        <f>SUM('5:6'!U348)</f>
        <v>0</v>
      </c>
      <c r="V348" s="269">
        <f t="shared" si="71"/>
        <v>0</v>
      </c>
      <c r="W348" s="40" t="str">
        <f t="shared" si="72"/>
        <v/>
      </c>
      <c r="X348" s="118">
        <f>SUM('5:6'!X348)</f>
        <v>0</v>
      </c>
      <c r="Y348" s="118">
        <f>SUM('5:6'!Y348)</f>
        <v>0</v>
      </c>
      <c r="Z348" s="118">
        <f>SUM('5:6'!Z348)</f>
        <v>0</v>
      </c>
      <c r="AA348" s="118">
        <f>SUM('5:6'!AA348)</f>
        <v>0</v>
      </c>
      <c r="AB348" s="82"/>
      <c r="AC348" s="61"/>
      <c r="AD348" s="106"/>
      <c r="AE348" s="61"/>
      <c r="AF348" s="61"/>
      <c r="AG348" s="61"/>
      <c r="AH348" s="61"/>
      <c r="AI348" s="64"/>
      <c r="AJ348" s="64"/>
      <c r="AK348" s="64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</row>
    <row r="349" spans="1:53" ht="15.75">
      <c r="A349" s="20">
        <v>200076</v>
      </c>
      <c r="B349" s="69" t="s">
        <v>58</v>
      </c>
      <c r="C349" s="17" t="s">
        <v>53</v>
      </c>
      <c r="D349" s="18">
        <v>5.04</v>
      </c>
      <c r="E349" s="18"/>
      <c r="F349" s="6"/>
      <c r="G349" s="118">
        <f>SUM('5:6'!G349)</f>
        <v>0</v>
      </c>
      <c r="H349" s="120">
        <f t="shared" si="69"/>
        <v>0</v>
      </c>
      <c r="I349" s="118">
        <f>SUM('5:6'!I349)</f>
        <v>0</v>
      </c>
      <c r="J349" s="38" t="str">
        <f t="array" ref="J349">IF(ISERROR(G349/I349),"",G349/I349)</f>
        <v/>
      </c>
      <c r="K349" s="42">
        <f t="array" ref="K349">IF(ISERROR(G349/L349),"",G349/L349)</f>
        <v>0</v>
      </c>
      <c r="L349" s="107">
        <v>19</v>
      </c>
      <c r="M349" s="43">
        <f t="shared" si="70"/>
        <v>0</v>
      </c>
      <c r="N349" s="38">
        <f t="shared" si="73"/>
        <v>0</v>
      </c>
      <c r="O349" s="118">
        <f>SUM('5:6'!O349)</f>
        <v>0</v>
      </c>
      <c r="P349" s="118">
        <f>SUM('5:6'!P349)</f>
        <v>0</v>
      </c>
      <c r="Q349" s="118">
        <f>SUM('5:6'!Q349)</f>
        <v>0</v>
      </c>
      <c r="R349" s="118">
        <f>SUM('5:6'!R349)</f>
        <v>0</v>
      </c>
      <c r="S349" s="118">
        <f>SUM('5:6'!S349)</f>
        <v>0</v>
      </c>
      <c r="T349" s="118">
        <f>SUM('5:6'!T349)</f>
        <v>0</v>
      </c>
      <c r="U349" s="118">
        <f>SUM('5:6'!U349)</f>
        <v>0</v>
      </c>
      <c r="V349" s="269">
        <f t="shared" si="71"/>
        <v>0</v>
      </c>
      <c r="W349" s="40" t="str">
        <f t="shared" si="72"/>
        <v/>
      </c>
      <c r="X349" s="118">
        <f>SUM('5:6'!X349)</f>
        <v>0</v>
      </c>
      <c r="Y349" s="118">
        <f>SUM('5:6'!Y349)</f>
        <v>0</v>
      </c>
      <c r="Z349" s="118">
        <f>SUM('5:6'!Z349)</f>
        <v>0</v>
      </c>
      <c r="AA349" s="118">
        <f>SUM('5:6'!AA349)</f>
        <v>0</v>
      </c>
      <c r="AB349" s="82"/>
      <c r="AC349" s="61"/>
      <c r="AD349" s="106"/>
      <c r="AE349" s="61"/>
      <c r="AF349" s="61"/>
      <c r="AG349" s="61"/>
      <c r="AH349" s="61"/>
      <c r="AI349" s="64"/>
      <c r="AJ349" s="64"/>
      <c r="AK349" s="64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</row>
    <row r="350" spans="1:53" ht="15.75">
      <c r="A350" s="22">
        <v>200898</v>
      </c>
      <c r="B350" s="69" t="s">
        <v>59</v>
      </c>
      <c r="C350" s="17" t="s">
        <v>60</v>
      </c>
      <c r="D350" s="18">
        <v>5.03</v>
      </c>
      <c r="E350" s="18"/>
      <c r="F350" s="6"/>
      <c r="G350" s="118">
        <f>SUM('5:6'!G350)</f>
        <v>0</v>
      </c>
      <c r="H350" s="120">
        <f t="shared" si="69"/>
        <v>0</v>
      </c>
      <c r="I350" s="118">
        <f>SUM('5:6'!I350)</f>
        <v>0</v>
      </c>
      <c r="J350" s="38" t="str">
        <f t="array" ref="J350">IF(ISERROR(G350/I350),"",G350/I350)</f>
        <v/>
      </c>
      <c r="K350" s="42">
        <f t="array" ref="K350">IF(ISERROR(G350/L350),"",G350/L350)</f>
        <v>0</v>
      </c>
      <c r="L350" s="107">
        <v>3</v>
      </c>
      <c r="M350" s="43">
        <f t="shared" si="70"/>
        <v>0</v>
      </c>
      <c r="N350" s="38">
        <f t="shared" si="73"/>
        <v>0</v>
      </c>
      <c r="O350" s="118">
        <f>SUM('5:6'!O350)</f>
        <v>0</v>
      </c>
      <c r="P350" s="118">
        <f>SUM('5:6'!P350)</f>
        <v>0</v>
      </c>
      <c r="Q350" s="118">
        <f>SUM('5:6'!Q350)</f>
        <v>0</v>
      </c>
      <c r="R350" s="118">
        <f>SUM('5:6'!R350)</f>
        <v>0</v>
      </c>
      <c r="S350" s="118">
        <f>SUM('5:6'!S350)</f>
        <v>0</v>
      </c>
      <c r="T350" s="118">
        <f>SUM('5:6'!T350)</f>
        <v>0</v>
      </c>
      <c r="U350" s="118">
        <f>SUM('5:6'!U350)</f>
        <v>0</v>
      </c>
      <c r="V350" s="269">
        <f t="shared" si="71"/>
        <v>0</v>
      </c>
      <c r="W350" s="40" t="str">
        <f t="shared" si="72"/>
        <v/>
      </c>
      <c r="X350" s="118">
        <f>SUM('5:6'!X350)</f>
        <v>0</v>
      </c>
      <c r="Y350" s="118">
        <f>SUM('5:6'!Y350)</f>
        <v>0</v>
      </c>
      <c r="Z350" s="118">
        <f>SUM('5:6'!Z350)</f>
        <v>0</v>
      </c>
      <c r="AA350" s="118">
        <f>SUM('5:6'!AA350)</f>
        <v>0</v>
      </c>
      <c r="AB350" s="82"/>
      <c r="AC350" s="61"/>
      <c r="AD350" s="106"/>
      <c r="AE350" s="61"/>
      <c r="AF350" s="61"/>
      <c r="AG350" s="61"/>
      <c r="AH350" s="61"/>
      <c r="AI350" s="64"/>
      <c r="AJ350" s="64"/>
      <c r="AK350" s="64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</row>
    <row r="351" spans="1:53" ht="15.75">
      <c r="A351" s="22">
        <v>200899</v>
      </c>
      <c r="B351" s="69" t="s">
        <v>59</v>
      </c>
      <c r="C351" s="17" t="s">
        <v>61</v>
      </c>
      <c r="D351" s="18">
        <v>5.03</v>
      </c>
      <c r="E351" s="18"/>
      <c r="F351" s="6"/>
      <c r="G351" s="118">
        <f>SUM('5:6'!G351)</f>
        <v>0</v>
      </c>
      <c r="H351" s="120">
        <f t="shared" si="69"/>
        <v>0</v>
      </c>
      <c r="I351" s="118">
        <f>SUM('5:6'!I351)</f>
        <v>0</v>
      </c>
      <c r="J351" s="38" t="str">
        <f t="array" ref="J351">IF(ISERROR(G351/I351),"",G351/I351)</f>
        <v/>
      </c>
      <c r="K351" s="42">
        <f t="array" ref="K351">IF(ISERROR(G351/L351),"",G351/L351)</f>
        <v>0</v>
      </c>
      <c r="L351" s="107">
        <v>3</v>
      </c>
      <c r="M351" s="43">
        <f t="shared" si="70"/>
        <v>0</v>
      </c>
      <c r="N351" s="38">
        <f t="shared" si="73"/>
        <v>0</v>
      </c>
      <c r="O351" s="118">
        <f>SUM('5:6'!O351)</f>
        <v>0</v>
      </c>
      <c r="P351" s="118">
        <f>SUM('5:6'!P351)</f>
        <v>0</v>
      </c>
      <c r="Q351" s="118">
        <f>SUM('5:6'!Q351)</f>
        <v>0</v>
      </c>
      <c r="R351" s="118">
        <f>SUM('5:6'!R351)</f>
        <v>0</v>
      </c>
      <c r="S351" s="118">
        <f>SUM('5:6'!S351)</f>
        <v>0</v>
      </c>
      <c r="T351" s="118">
        <f>SUM('5:6'!T351)</f>
        <v>0</v>
      </c>
      <c r="U351" s="118">
        <f>SUM('5:6'!U351)</f>
        <v>0</v>
      </c>
      <c r="V351" s="269">
        <f t="shared" si="71"/>
        <v>0</v>
      </c>
      <c r="W351" s="40" t="str">
        <f t="shared" si="72"/>
        <v/>
      </c>
      <c r="X351" s="118">
        <f>SUM('5:6'!X351)</f>
        <v>0</v>
      </c>
      <c r="Y351" s="118">
        <f>SUM('5:6'!Y351)</f>
        <v>0</v>
      </c>
      <c r="Z351" s="118">
        <f>SUM('5:6'!Z351)</f>
        <v>0</v>
      </c>
      <c r="AA351" s="118">
        <f>SUM('5:6'!AA351)</f>
        <v>0</v>
      </c>
      <c r="AB351" s="82"/>
      <c r="AC351" s="61"/>
      <c r="AD351" s="106"/>
      <c r="AE351" s="61"/>
      <c r="AF351" s="61"/>
      <c r="AG351" s="61"/>
      <c r="AH351" s="61"/>
      <c r="AI351" s="64"/>
      <c r="AJ351" s="64"/>
      <c r="AK351" s="64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</row>
    <row r="352" spans="1:53" ht="15.75">
      <c r="A352" s="20">
        <v>200085</v>
      </c>
      <c r="B352" s="69" t="s">
        <v>62</v>
      </c>
      <c r="C352" s="17" t="s">
        <v>63</v>
      </c>
      <c r="D352" s="18">
        <v>5.04</v>
      </c>
      <c r="E352" s="18"/>
      <c r="F352" s="88"/>
      <c r="G352" s="118">
        <f>SUM('5:6'!G352)</f>
        <v>0</v>
      </c>
      <c r="H352" s="120">
        <f t="shared" si="69"/>
        <v>0</v>
      </c>
      <c r="I352" s="118">
        <f>SUM('5:6'!I352)</f>
        <v>0</v>
      </c>
      <c r="J352" s="38" t="str">
        <f t="array" ref="J352">IF(ISERROR(G352/I352),"",G352/I352)</f>
        <v/>
      </c>
      <c r="K352" s="42">
        <f t="array" ref="K352">IF(ISERROR(G352/L352),"",G352/L352)</f>
        <v>0</v>
      </c>
      <c r="L352" s="107">
        <v>17</v>
      </c>
      <c r="M352" s="43">
        <f t="shared" si="70"/>
        <v>0</v>
      </c>
      <c r="N352" s="38">
        <f t="shared" si="73"/>
        <v>0</v>
      </c>
      <c r="O352" s="118">
        <f>SUM('5:6'!O352)</f>
        <v>0</v>
      </c>
      <c r="P352" s="118">
        <f>SUM('5:6'!P352)</f>
        <v>0</v>
      </c>
      <c r="Q352" s="118">
        <f>SUM('5:6'!Q352)</f>
        <v>0</v>
      </c>
      <c r="R352" s="118">
        <f>SUM('5:6'!R352)</f>
        <v>0</v>
      </c>
      <c r="S352" s="118">
        <f>SUM('5:6'!S352)</f>
        <v>0</v>
      </c>
      <c r="T352" s="118">
        <f>SUM('5:6'!T352)</f>
        <v>0</v>
      </c>
      <c r="U352" s="118">
        <f>SUM('5:6'!U352)</f>
        <v>0</v>
      </c>
      <c r="V352" s="269">
        <f t="shared" si="71"/>
        <v>0</v>
      </c>
      <c r="W352" s="40" t="str">
        <f t="shared" si="72"/>
        <v/>
      </c>
      <c r="X352" s="118">
        <f>SUM('5:6'!X352)</f>
        <v>0</v>
      </c>
      <c r="Y352" s="118">
        <f>SUM('5:6'!Y352)</f>
        <v>0</v>
      </c>
      <c r="Z352" s="118">
        <f>SUM('5:6'!Z352)</f>
        <v>0</v>
      </c>
      <c r="AA352" s="118">
        <f>SUM('5:6'!AA352)</f>
        <v>0</v>
      </c>
      <c r="AB352" s="82"/>
      <c r="AC352" s="61"/>
      <c r="AD352" s="106"/>
      <c r="AE352" s="61"/>
      <c r="AF352" s="61"/>
      <c r="AG352" s="61"/>
      <c r="AH352" s="61"/>
      <c r="AI352" s="64"/>
      <c r="AJ352" s="64"/>
      <c r="AK352" s="64"/>
      <c r="AL352" s="105"/>
      <c r="AM352" s="61"/>
      <c r="AN352" s="61"/>
      <c r="AO352" s="61"/>
      <c r="AP352" s="105"/>
      <c r="AQ352" s="105"/>
      <c r="AR352" s="105"/>
      <c r="AS352" s="61"/>
      <c r="AT352" s="61"/>
      <c r="AU352" s="61"/>
      <c r="AV352" s="61"/>
      <c r="AW352" s="61"/>
      <c r="AX352" s="61"/>
      <c r="AY352" s="61"/>
      <c r="AZ352" s="61"/>
      <c r="BA352" s="61"/>
    </row>
    <row r="353" spans="1:53" ht="15.75">
      <c r="A353" s="20">
        <v>200087</v>
      </c>
      <c r="B353" s="69" t="s">
        <v>62</v>
      </c>
      <c r="C353" s="17" t="s">
        <v>64</v>
      </c>
      <c r="D353" s="18">
        <v>5.04</v>
      </c>
      <c r="E353" s="18"/>
      <c r="F353" s="88"/>
      <c r="G353" s="118">
        <f>SUM('5:6'!G353)</f>
        <v>0</v>
      </c>
      <c r="H353" s="120">
        <f t="shared" si="69"/>
        <v>0</v>
      </c>
      <c r="I353" s="118">
        <f>SUM('5:6'!I353)</f>
        <v>0</v>
      </c>
      <c r="J353" s="38" t="str">
        <f t="array" ref="J353">IF(ISERROR(G353/I353),"",G353/I353)</f>
        <v/>
      </c>
      <c r="K353" s="42">
        <f t="array" ref="K353">IF(ISERROR(G353/L353),"",G353/L353)</f>
        <v>0</v>
      </c>
      <c r="L353" s="107">
        <v>17</v>
      </c>
      <c r="M353" s="43">
        <f t="shared" si="70"/>
        <v>0</v>
      </c>
      <c r="N353" s="38">
        <f t="shared" si="73"/>
        <v>0</v>
      </c>
      <c r="O353" s="118">
        <f>SUM('5:6'!O353)</f>
        <v>0</v>
      </c>
      <c r="P353" s="118">
        <f>SUM('5:6'!P353)</f>
        <v>0</v>
      </c>
      <c r="Q353" s="118">
        <f>SUM('5:6'!Q353)</f>
        <v>0</v>
      </c>
      <c r="R353" s="118">
        <f>SUM('5:6'!R353)</f>
        <v>0</v>
      </c>
      <c r="S353" s="118">
        <f>SUM('5:6'!S353)</f>
        <v>0</v>
      </c>
      <c r="T353" s="118">
        <f>SUM('5:6'!T353)</f>
        <v>0</v>
      </c>
      <c r="U353" s="118">
        <f>SUM('5:6'!U353)</f>
        <v>0</v>
      </c>
      <c r="V353" s="269">
        <f t="shared" si="71"/>
        <v>0</v>
      </c>
      <c r="W353" s="40" t="str">
        <f t="shared" si="72"/>
        <v/>
      </c>
      <c r="X353" s="118">
        <f>SUM('5:6'!X353)</f>
        <v>0</v>
      </c>
      <c r="Y353" s="118">
        <f>SUM('5:6'!Y353)</f>
        <v>0</v>
      </c>
      <c r="Z353" s="118">
        <f>SUM('5:6'!Z353)</f>
        <v>0</v>
      </c>
      <c r="AA353" s="118">
        <f>SUM('5:6'!AA353)</f>
        <v>0</v>
      </c>
      <c r="AB353" s="82"/>
      <c r="AC353" s="61"/>
      <c r="AD353" s="106"/>
      <c r="AE353" s="61"/>
      <c r="AF353" s="61"/>
      <c r="AG353" s="61"/>
      <c r="AH353" s="61"/>
      <c r="AI353" s="64"/>
      <c r="AJ353" s="64"/>
      <c r="AK353" s="64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</row>
    <row r="354" spans="1:53" ht="15.75">
      <c r="A354" s="20">
        <v>200171</v>
      </c>
      <c r="B354" s="69" t="s">
        <v>67</v>
      </c>
      <c r="C354" s="17" t="s">
        <v>63</v>
      </c>
      <c r="D354" s="18">
        <v>5.0599999999999996</v>
      </c>
      <c r="E354" s="18"/>
      <c r="F354" s="6"/>
      <c r="G354" s="118">
        <f>SUM('5:6'!G354)</f>
        <v>0</v>
      </c>
      <c r="H354" s="120">
        <f t="shared" si="69"/>
        <v>0</v>
      </c>
      <c r="I354" s="118">
        <f>SUM('5:6'!I354)</f>
        <v>0</v>
      </c>
      <c r="J354" s="38" t="str">
        <f t="array" ref="J354">IF(ISERROR(G354/I354),"",G354/I354)</f>
        <v/>
      </c>
      <c r="K354" s="42">
        <f t="array" ref="K354">IF(ISERROR(G354/L354),"",G354/L354)</f>
        <v>0</v>
      </c>
      <c r="L354" s="107">
        <v>19</v>
      </c>
      <c r="M354" s="43">
        <f t="shared" si="70"/>
        <v>0</v>
      </c>
      <c r="N354" s="38">
        <f t="shared" si="73"/>
        <v>0</v>
      </c>
      <c r="O354" s="118">
        <f>SUM('5:6'!O354)</f>
        <v>0</v>
      </c>
      <c r="P354" s="118">
        <f>SUM('5:6'!P354)</f>
        <v>0</v>
      </c>
      <c r="Q354" s="118">
        <f>SUM('5:6'!Q354)</f>
        <v>0</v>
      </c>
      <c r="R354" s="118">
        <f>SUM('5:6'!R354)</f>
        <v>0</v>
      </c>
      <c r="S354" s="118">
        <f>SUM('5:6'!S354)</f>
        <v>0</v>
      </c>
      <c r="T354" s="118">
        <f>SUM('5:6'!T354)</f>
        <v>0</v>
      </c>
      <c r="U354" s="118">
        <f>SUM('5:6'!U354)</f>
        <v>0</v>
      </c>
      <c r="V354" s="269">
        <f t="shared" si="71"/>
        <v>0</v>
      </c>
      <c r="W354" s="40" t="str">
        <f t="shared" si="72"/>
        <v/>
      </c>
      <c r="X354" s="118">
        <f>SUM('5:6'!X354)</f>
        <v>0</v>
      </c>
      <c r="Y354" s="118">
        <f>SUM('5:6'!Y354)</f>
        <v>0</v>
      </c>
      <c r="Z354" s="118">
        <f>SUM('5:6'!Z354)</f>
        <v>0</v>
      </c>
      <c r="AA354" s="118">
        <f>SUM('5:6'!AA354)</f>
        <v>0</v>
      </c>
      <c r="AB354" s="82"/>
      <c r="AC354" s="61"/>
      <c r="AD354" s="106"/>
      <c r="AE354" s="61"/>
      <c r="AF354" s="61"/>
      <c r="AG354" s="61"/>
      <c r="AH354" s="61"/>
      <c r="AI354" s="64"/>
      <c r="AJ354" s="64"/>
      <c r="AK354" s="64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</row>
    <row r="355" spans="1:53" ht="15.75">
      <c r="A355" s="20">
        <v>200009</v>
      </c>
      <c r="B355" s="69" t="s">
        <v>68</v>
      </c>
      <c r="C355" s="17" t="s">
        <v>63</v>
      </c>
      <c r="D355" s="18">
        <v>5.09</v>
      </c>
      <c r="E355" s="18"/>
      <c r="F355" s="6"/>
      <c r="G355" s="118">
        <f>SUM('5:6'!G355)</f>
        <v>0</v>
      </c>
      <c r="H355" s="120">
        <f t="shared" si="69"/>
        <v>0</v>
      </c>
      <c r="I355" s="118">
        <f>SUM('5:6'!I355)</f>
        <v>0</v>
      </c>
      <c r="J355" s="38" t="str">
        <f t="array" ref="J355">IF(ISERROR(G355/I355),"",G355/I355)</f>
        <v/>
      </c>
      <c r="K355" s="42">
        <f t="array" ref="K355">IF(ISERROR(G355/L355),"",G355/L355)</f>
        <v>0</v>
      </c>
      <c r="L355" s="107">
        <v>23</v>
      </c>
      <c r="M355" s="43">
        <f t="shared" si="70"/>
        <v>0</v>
      </c>
      <c r="N355" s="38">
        <f t="shared" si="73"/>
        <v>0</v>
      </c>
      <c r="O355" s="118">
        <f>SUM('5:6'!O355)</f>
        <v>0</v>
      </c>
      <c r="P355" s="118">
        <f>SUM('5:6'!P355)</f>
        <v>0</v>
      </c>
      <c r="Q355" s="118">
        <f>SUM('5:6'!Q355)</f>
        <v>0</v>
      </c>
      <c r="R355" s="118">
        <f>SUM('5:6'!R355)</f>
        <v>0</v>
      </c>
      <c r="S355" s="118">
        <f>SUM('5:6'!S355)</f>
        <v>0</v>
      </c>
      <c r="T355" s="118">
        <f>SUM('5:6'!T355)</f>
        <v>0</v>
      </c>
      <c r="U355" s="118">
        <f>SUM('5:6'!U355)</f>
        <v>0</v>
      </c>
      <c r="V355" s="269">
        <f t="shared" si="71"/>
        <v>0</v>
      </c>
      <c r="W355" s="40" t="str">
        <f t="shared" si="72"/>
        <v/>
      </c>
      <c r="X355" s="118">
        <f>SUM('5:6'!X355)</f>
        <v>0</v>
      </c>
      <c r="Y355" s="118">
        <f>SUM('5:6'!Y355)</f>
        <v>0</v>
      </c>
      <c r="Z355" s="118">
        <f>SUM('5:6'!Z355)</f>
        <v>0</v>
      </c>
      <c r="AA355" s="118">
        <f>SUM('5:6'!AA355)</f>
        <v>0</v>
      </c>
      <c r="AB355" s="82"/>
      <c r="AC355" s="61"/>
      <c r="AD355" s="106"/>
      <c r="AE355" s="61"/>
      <c r="AF355" s="61"/>
      <c r="AG355" s="61"/>
      <c r="AH355" s="61"/>
      <c r="AI355" s="64"/>
      <c r="AJ355" s="64"/>
      <c r="AK355" s="64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</row>
    <row r="356" spans="1:53" ht="15.75">
      <c r="A356" s="20">
        <v>200010</v>
      </c>
      <c r="B356" s="69" t="s">
        <v>68</v>
      </c>
      <c r="C356" s="17" t="s">
        <v>64</v>
      </c>
      <c r="D356" s="18">
        <v>5.09</v>
      </c>
      <c r="E356" s="18"/>
      <c r="F356" s="6"/>
      <c r="G356" s="118">
        <f>SUM('5:6'!G356)</f>
        <v>0</v>
      </c>
      <c r="H356" s="120">
        <f t="shared" si="69"/>
        <v>0</v>
      </c>
      <c r="I356" s="118">
        <f>SUM('5:6'!I356)</f>
        <v>0</v>
      </c>
      <c r="J356" s="38" t="str">
        <f t="array" ref="J356">IF(ISERROR(G356/I356),"",G356/I356)</f>
        <v/>
      </c>
      <c r="K356" s="42">
        <f t="array" ref="K356">IF(ISERROR(G356/L356),"",G356/L356)</f>
        <v>0</v>
      </c>
      <c r="L356" s="107">
        <v>23</v>
      </c>
      <c r="M356" s="43">
        <f t="shared" si="70"/>
        <v>0</v>
      </c>
      <c r="N356" s="38">
        <f t="shared" si="73"/>
        <v>0</v>
      </c>
      <c r="O356" s="118">
        <f>SUM('5:6'!O356)</f>
        <v>0</v>
      </c>
      <c r="P356" s="118">
        <f>SUM('5:6'!P356)</f>
        <v>0</v>
      </c>
      <c r="Q356" s="118">
        <f>SUM('5:6'!Q356)</f>
        <v>0</v>
      </c>
      <c r="R356" s="118">
        <f>SUM('5:6'!R356)</f>
        <v>0</v>
      </c>
      <c r="S356" s="118">
        <f>SUM('5:6'!S356)</f>
        <v>0</v>
      </c>
      <c r="T356" s="118">
        <f>SUM('5:6'!T356)</f>
        <v>0</v>
      </c>
      <c r="U356" s="118">
        <f>SUM('5:6'!U356)</f>
        <v>0</v>
      </c>
      <c r="V356" s="269">
        <f t="shared" si="71"/>
        <v>0</v>
      </c>
      <c r="W356" s="40" t="str">
        <f t="shared" si="72"/>
        <v/>
      </c>
      <c r="X356" s="118">
        <f>SUM('5:6'!X356)</f>
        <v>0</v>
      </c>
      <c r="Y356" s="118">
        <f>SUM('5:6'!Y356)</f>
        <v>0</v>
      </c>
      <c r="Z356" s="118">
        <f>SUM('5:6'!Z356)</f>
        <v>0</v>
      </c>
      <c r="AA356" s="118">
        <f>SUM('5:6'!AA356)</f>
        <v>0</v>
      </c>
      <c r="AB356" s="82"/>
      <c r="AC356" s="61"/>
      <c r="AD356" s="106"/>
      <c r="AE356" s="61"/>
      <c r="AF356" s="61"/>
      <c r="AG356" s="61"/>
      <c r="AH356" s="61"/>
      <c r="AI356" s="64"/>
      <c r="AJ356" s="64"/>
      <c r="AK356" s="64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</row>
    <row r="357" spans="1:53" ht="15.75">
      <c r="A357" s="165">
        <v>200342</v>
      </c>
      <c r="B357" s="175" t="s">
        <v>205</v>
      </c>
      <c r="C357" s="258" t="s">
        <v>197</v>
      </c>
      <c r="D357" s="139">
        <v>4.8</v>
      </c>
      <c r="E357" s="18"/>
      <c r="F357" s="6"/>
      <c r="G357" s="118">
        <f>SUM('5:6'!G357)</f>
        <v>0</v>
      </c>
      <c r="H357" s="120">
        <f t="shared" si="69"/>
        <v>0</v>
      </c>
      <c r="I357" s="118">
        <f>SUM('5:6'!I357)</f>
        <v>0</v>
      </c>
      <c r="J357" s="38" t="str">
        <f t="array" ref="J357">IF(ISERROR(G357/I357),"",G357/I357)</f>
        <v/>
      </c>
      <c r="K357" s="42">
        <f t="array" ref="K357">IF(ISERROR(G357/L357),"",G357/L357)</f>
        <v>0</v>
      </c>
      <c r="L357" s="107">
        <v>4</v>
      </c>
      <c r="M357" s="43">
        <f t="shared" si="70"/>
        <v>0</v>
      </c>
      <c r="N357" s="38">
        <f t="shared" si="73"/>
        <v>0</v>
      </c>
      <c r="O357" s="118">
        <f>SUM('5:6'!O357)</f>
        <v>0</v>
      </c>
      <c r="P357" s="118">
        <f>SUM('5:6'!P357)</f>
        <v>0</v>
      </c>
      <c r="Q357" s="118">
        <f>SUM('5:6'!Q357)</f>
        <v>0</v>
      </c>
      <c r="R357" s="118">
        <f>SUM('5:6'!R357)</f>
        <v>0</v>
      </c>
      <c r="S357" s="118">
        <f>SUM('5:6'!S357)</f>
        <v>0</v>
      </c>
      <c r="T357" s="118">
        <f>SUM('5:6'!T357)</f>
        <v>0</v>
      </c>
      <c r="U357" s="118">
        <f>SUM('5:6'!U357)</f>
        <v>0</v>
      </c>
      <c r="V357" s="269">
        <f t="shared" si="71"/>
        <v>0</v>
      </c>
      <c r="W357" s="40" t="str">
        <f t="shared" si="72"/>
        <v/>
      </c>
      <c r="X357" s="118">
        <f>SUM('5:6'!X357)</f>
        <v>0</v>
      </c>
      <c r="Y357" s="118">
        <f>SUM('5:6'!Y357)</f>
        <v>0</v>
      </c>
      <c r="Z357" s="118">
        <f>SUM('5:6'!Z357)</f>
        <v>0</v>
      </c>
      <c r="AA357" s="118">
        <f>SUM('5:6'!AA357)</f>
        <v>0</v>
      </c>
      <c r="AB357" s="82"/>
      <c r="AC357" s="61"/>
      <c r="AD357" s="106"/>
      <c r="AE357" s="61"/>
      <c r="AF357" s="61"/>
      <c r="AG357" s="61"/>
      <c r="AH357" s="61"/>
      <c r="AI357" s="64"/>
      <c r="AJ357" s="64"/>
      <c r="AK357" s="64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</row>
    <row r="358" spans="1:53" ht="15.75">
      <c r="A358" s="165">
        <v>200341</v>
      </c>
      <c r="B358" s="175" t="s">
        <v>205</v>
      </c>
      <c r="C358" s="258" t="s">
        <v>194</v>
      </c>
      <c r="D358" s="139">
        <v>4.8</v>
      </c>
      <c r="E358" s="18"/>
      <c r="F358" s="6"/>
      <c r="G358" s="118">
        <f>SUM('5:6'!G358)</f>
        <v>0</v>
      </c>
      <c r="H358" s="120">
        <f t="shared" si="69"/>
        <v>0</v>
      </c>
      <c r="I358" s="118">
        <f>SUM('5:6'!I358)</f>
        <v>0</v>
      </c>
      <c r="J358" s="38"/>
      <c r="K358" s="42">
        <f t="array" ref="K358">IF(ISERROR(G358/L358),"",G358/L358)</f>
        <v>0</v>
      </c>
      <c r="L358" s="107">
        <v>4</v>
      </c>
      <c r="M358" s="43">
        <f>IF(ISERROR(I358-K358),"",I358-K358)</f>
        <v>0</v>
      </c>
      <c r="N358" s="38"/>
      <c r="O358" s="118">
        <f>SUM('5:6'!O358)</f>
        <v>0</v>
      </c>
      <c r="P358" s="118">
        <f>SUM('5:6'!P358)</f>
        <v>0</v>
      </c>
      <c r="Q358" s="118">
        <f>SUM('5:6'!Q358)</f>
        <v>0</v>
      </c>
      <c r="R358" s="118">
        <f>SUM('5:6'!R358)</f>
        <v>0</v>
      </c>
      <c r="S358" s="118">
        <f>SUM('5:6'!S358)</f>
        <v>0</v>
      </c>
      <c r="T358" s="118">
        <f>SUM('5:6'!T358)</f>
        <v>0</v>
      </c>
      <c r="U358" s="118">
        <f>SUM('5:6'!U358)</f>
        <v>0</v>
      </c>
      <c r="V358" s="269"/>
      <c r="W358" s="40"/>
      <c r="X358" s="118">
        <f>SUM('5:6'!X358)</f>
        <v>0</v>
      </c>
      <c r="Y358" s="118">
        <f>SUM('5:6'!Y358)</f>
        <v>0</v>
      </c>
      <c r="Z358" s="118">
        <f>SUM('5:6'!Z358)</f>
        <v>0</v>
      </c>
      <c r="AA358" s="118">
        <f>SUM('5:6'!AA358)</f>
        <v>0</v>
      </c>
      <c r="AB358" s="82"/>
      <c r="AC358" s="61"/>
      <c r="AD358" s="126"/>
      <c r="AE358" s="61"/>
      <c r="AF358" s="61"/>
      <c r="AG358" s="61"/>
      <c r="AH358" s="61"/>
      <c r="AI358" s="64"/>
      <c r="AJ358" s="64"/>
      <c r="AK358" s="64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</row>
    <row r="359" spans="1:53" ht="15.75">
      <c r="A359" s="165">
        <v>200343</v>
      </c>
      <c r="B359" s="175" t="s">
        <v>205</v>
      </c>
      <c r="C359" s="258" t="s">
        <v>186</v>
      </c>
      <c r="D359" s="139">
        <v>4.8</v>
      </c>
      <c r="E359" s="18"/>
      <c r="F359" s="6"/>
      <c r="G359" s="118">
        <f>SUM('5:6'!G359)</f>
        <v>0</v>
      </c>
      <c r="H359" s="120">
        <f t="shared" si="69"/>
        <v>0</v>
      </c>
      <c r="I359" s="118">
        <f>SUM('5:6'!I359)</f>
        <v>0</v>
      </c>
      <c r="J359" s="38"/>
      <c r="K359" s="42">
        <f t="array" ref="K359">IF(ISERROR(G359/L359),"",G359/L359)</f>
        <v>0</v>
      </c>
      <c r="L359" s="107">
        <v>4</v>
      </c>
      <c r="M359" s="43">
        <f>IF(ISERROR(I359-K359),"",I359-K359)</f>
        <v>0</v>
      </c>
      <c r="N359" s="38"/>
      <c r="O359" s="118">
        <f>SUM('5:6'!O359)</f>
        <v>0</v>
      </c>
      <c r="P359" s="118">
        <f>SUM('5:6'!P359)</f>
        <v>0</v>
      </c>
      <c r="Q359" s="118">
        <f>SUM('5:6'!Q359)</f>
        <v>0</v>
      </c>
      <c r="R359" s="118">
        <f>SUM('5:6'!R359)</f>
        <v>0</v>
      </c>
      <c r="S359" s="118">
        <f>SUM('5:6'!S359)</f>
        <v>0</v>
      </c>
      <c r="T359" s="118">
        <f>SUM('5:6'!T359)</f>
        <v>0</v>
      </c>
      <c r="U359" s="118">
        <f>SUM('5:6'!U359)</f>
        <v>0</v>
      </c>
      <c r="V359" s="269"/>
      <c r="W359" s="40"/>
      <c r="X359" s="118">
        <f>SUM('5:6'!X359)</f>
        <v>0</v>
      </c>
      <c r="Y359" s="118">
        <f>SUM('5:6'!Y359)</f>
        <v>0</v>
      </c>
      <c r="Z359" s="118">
        <f>SUM('5:6'!Z359)</f>
        <v>0</v>
      </c>
      <c r="AA359" s="118">
        <f>SUM('5:6'!AA359)</f>
        <v>0</v>
      </c>
      <c r="AB359" s="82"/>
      <c r="AC359" s="61"/>
      <c r="AD359" s="126"/>
      <c r="AE359" s="61"/>
      <c r="AF359" s="61"/>
      <c r="AG359" s="61"/>
      <c r="AH359" s="61"/>
      <c r="AI359" s="64"/>
      <c r="AJ359" s="64"/>
      <c r="AK359" s="64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</row>
    <row r="360" spans="1:53" ht="15.75">
      <c r="A360" s="165">
        <v>200344</v>
      </c>
      <c r="B360" s="175" t="s">
        <v>205</v>
      </c>
      <c r="C360" s="258" t="s">
        <v>206</v>
      </c>
      <c r="D360" s="139">
        <v>4.8</v>
      </c>
      <c r="E360" s="18"/>
      <c r="F360" s="6"/>
      <c r="G360" s="118">
        <f>SUM('5:6'!G360)</f>
        <v>0</v>
      </c>
      <c r="H360" s="120">
        <f t="shared" si="69"/>
        <v>0</v>
      </c>
      <c r="I360" s="118">
        <f>SUM('5:6'!I360)</f>
        <v>0</v>
      </c>
      <c r="J360" s="38"/>
      <c r="K360" s="42">
        <f t="array" ref="K360">IF(ISERROR(G360/L360),"",G360/L360)</f>
        <v>0</v>
      </c>
      <c r="L360" s="107">
        <v>4</v>
      </c>
      <c r="M360" s="43">
        <f>IF(ISERROR(I360-K360),"",I360-K360)</f>
        <v>0</v>
      </c>
      <c r="N360" s="38"/>
      <c r="O360" s="118">
        <f>SUM('5:6'!O360)</f>
        <v>0</v>
      </c>
      <c r="P360" s="118">
        <f>SUM('5:6'!P360)</f>
        <v>0</v>
      </c>
      <c r="Q360" s="118">
        <f>SUM('5:6'!Q360)</f>
        <v>0</v>
      </c>
      <c r="R360" s="118">
        <f>SUM('5:6'!R360)</f>
        <v>0</v>
      </c>
      <c r="S360" s="118">
        <f>SUM('5:6'!S360)</f>
        <v>0</v>
      </c>
      <c r="T360" s="118">
        <f>SUM('5:6'!T360)</f>
        <v>0</v>
      </c>
      <c r="U360" s="118">
        <f>SUM('5:6'!U360)</f>
        <v>0</v>
      </c>
      <c r="V360" s="269"/>
      <c r="W360" s="40"/>
      <c r="X360" s="118">
        <f>SUM('5:6'!X360)</f>
        <v>0</v>
      </c>
      <c r="Y360" s="118">
        <f>SUM('5:6'!Y360)</f>
        <v>0</v>
      </c>
      <c r="Z360" s="118">
        <f>SUM('5:6'!Z360)</f>
        <v>0</v>
      </c>
      <c r="AA360" s="118">
        <f>SUM('5:6'!AA360)</f>
        <v>0</v>
      </c>
      <c r="AB360" s="82"/>
      <c r="AC360" s="61"/>
      <c r="AD360" s="126"/>
      <c r="AE360" s="61"/>
      <c r="AF360" s="61"/>
      <c r="AG360" s="61"/>
      <c r="AH360" s="61"/>
      <c r="AI360" s="64"/>
      <c r="AJ360" s="64"/>
      <c r="AK360" s="64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</row>
    <row r="361" spans="1:53" ht="15.75">
      <c r="A361" s="157">
        <v>200105</v>
      </c>
      <c r="B361" s="175" t="s">
        <v>207</v>
      </c>
      <c r="C361" s="157" t="s">
        <v>197</v>
      </c>
      <c r="D361" s="139">
        <v>4.99</v>
      </c>
      <c r="E361" s="18"/>
      <c r="F361" s="6"/>
      <c r="G361" s="118">
        <f>SUM('5:6'!G361)</f>
        <v>0</v>
      </c>
      <c r="H361" s="120">
        <f t="shared" si="69"/>
        <v>0</v>
      </c>
      <c r="I361" s="118">
        <f>SUM('5:6'!I361)</f>
        <v>0</v>
      </c>
      <c r="J361" s="38"/>
      <c r="K361" s="42">
        <f t="array" ref="K361">IF(ISERROR(G361/L361),"",G361/L361)</f>
        <v>0</v>
      </c>
      <c r="L361" s="107">
        <v>23.5</v>
      </c>
      <c r="M361" s="43">
        <f>IF(ISERROR(I361-K361),"",I361-K361)</f>
        <v>0</v>
      </c>
      <c r="N361" s="38"/>
      <c r="O361" s="118">
        <f>SUM('5:6'!O361)</f>
        <v>0</v>
      </c>
      <c r="P361" s="118">
        <f>SUM('5:6'!P361)</f>
        <v>0</v>
      </c>
      <c r="Q361" s="118">
        <f>SUM('5:6'!Q361)</f>
        <v>0</v>
      </c>
      <c r="R361" s="118">
        <f>SUM('5:6'!R361)</f>
        <v>0</v>
      </c>
      <c r="S361" s="118">
        <f>SUM('5:6'!S361)</f>
        <v>0</v>
      </c>
      <c r="T361" s="118">
        <f>SUM('5:6'!T361)</f>
        <v>0</v>
      </c>
      <c r="U361" s="118">
        <f>SUM('5:6'!U361)</f>
        <v>0</v>
      </c>
      <c r="V361" s="269"/>
      <c r="W361" s="40"/>
      <c r="X361" s="118">
        <f>SUM('5:6'!X361)</f>
        <v>0</v>
      </c>
      <c r="Y361" s="118">
        <f>SUM('5:6'!Y361)</f>
        <v>0</v>
      </c>
      <c r="Z361" s="118">
        <f>SUM('5:6'!Z361)</f>
        <v>0</v>
      </c>
      <c r="AA361" s="118">
        <f>SUM('5:6'!AA361)</f>
        <v>0</v>
      </c>
      <c r="AB361" s="82"/>
      <c r="AC361" s="61"/>
      <c r="AD361" s="126"/>
      <c r="AE361" s="61"/>
      <c r="AF361" s="61"/>
      <c r="AG361" s="61"/>
      <c r="AH361" s="61"/>
      <c r="AI361" s="64"/>
      <c r="AJ361" s="64"/>
      <c r="AK361" s="64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</row>
    <row r="362" spans="1:53" ht="15.75">
      <c r="A362" s="157">
        <v>200106</v>
      </c>
      <c r="B362" s="175" t="s">
        <v>207</v>
      </c>
      <c r="C362" s="157" t="s">
        <v>196</v>
      </c>
      <c r="D362" s="139">
        <v>4.99</v>
      </c>
      <c r="E362" s="18"/>
      <c r="F362" s="14"/>
      <c r="G362" s="118">
        <f>SUM('5:6'!G362)</f>
        <v>0</v>
      </c>
      <c r="H362" s="120">
        <f t="shared" si="69"/>
        <v>0</v>
      </c>
      <c r="I362" s="118">
        <f>SUM('5:6'!I362)</f>
        <v>0</v>
      </c>
      <c r="J362" s="38" t="str">
        <f t="array" ref="J362">IF(ISERROR(G362/I362),"",G362/I362)</f>
        <v/>
      </c>
      <c r="K362" s="42">
        <f t="array" ref="K362">IF(ISERROR(G362/L362),"",G362/L362)</f>
        <v>0</v>
      </c>
      <c r="L362" s="107">
        <v>23.5</v>
      </c>
      <c r="M362" s="43">
        <f t="shared" si="70"/>
        <v>0</v>
      </c>
      <c r="N362" s="38">
        <f t="shared" si="73"/>
        <v>0</v>
      </c>
      <c r="O362" s="118">
        <f>SUM('5:6'!O362)</f>
        <v>0</v>
      </c>
      <c r="P362" s="118">
        <f>SUM('5:6'!P362)</f>
        <v>0</v>
      </c>
      <c r="Q362" s="118">
        <f>SUM('5:6'!Q362)</f>
        <v>0</v>
      </c>
      <c r="R362" s="118">
        <f>SUM('5:6'!R362)</f>
        <v>0</v>
      </c>
      <c r="S362" s="118">
        <f>SUM('5:6'!S362)</f>
        <v>0</v>
      </c>
      <c r="T362" s="118">
        <f>SUM('5:6'!T362)</f>
        <v>0</v>
      </c>
      <c r="U362" s="118">
        <f>SUM('5:6'!U362)</f>
        <v>0</v>
      </c>
      <c r="V362" s="269">
        <f t="shared" si="71"/>
        <v>0</v>
      </c>
      <c r="W362" s="40" t="str">
        <f t="shared" si="72"/>
        <v/>
      </c>
      <c r="X362" s="118">
        <f>SUM('5:6'!X362)</f>
        <v>0</v>
      </c>
      <c r="Y362" s="118">
        <f>SUM('5:6'!Y362)</f>
        <v>0</v>
      </c>
      <c r="Z362" s="118">
        <f>SUM('5:6'!Z362)</f>
        <v>0</v>
      </c>
      <c r="AA362" s="118">
        <f>SUM('5:6'!AA362)</f>
        <v>0</v>
      </c>
      <c r="AB362" s="82"/>
      <c r="AC362" s="61"/>
      <c r="AD362" s="106"/>
      <c r="AE362" s="61"/>
      <c r="AF362" s="61"/>
      <c r="AG362" s="61"/>
      <c r="AH362" s="61"/>
      <c r="AI362" s="64"/>
      <c r="AJ362" s="64"/>
      <c r="AK362" s="64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</row>
    <row r="363" spans="1:53" ht="15.75">
      <c r="A363" s="582" t="s">
        <v>70</v>
      </c>
      <c r="B363" s="583"/>
      <c r="C363" s="38" t="s">
        <v>71</v>
      </c>
      <c r="D363" s="37"/>
      <c r="E363" s="37"/>
      <c r="F363" s="37"/>
      <c r="G363" s="119">
        <f>SUM(G344:G362)</f>
        <v>0</v>
      </c>
      <c r="H363" s="37">
        <f>SUM(H344:H362)</f>
        <v>0</v>
      </c>
      <c r="I363" s="37">
        <f>SUM(I344:I362)</f>
        <v>0</v>
      </c>
      <c r="J363" s="38" t="str">
        <f t="array" ref="J363">IF(ISERROR(G363/I363),"",G363/I363)</f>
        <v/>
      </c>
      <c r="K363" s="37">
        <f>SUM(K344:K362)</f>
        <v>0</v>
      </c>
      <c r="L363" s="123"/>
      <c r="M363" s="114">
        <f t="shared" ref="M363:AA363" si="74">SUM(M344:M362)</f>
        <v>0</v>
      </c>
      <c r="N363" s="37">
        <f t="shared" si="74"/>
        <v>0</v>
      </c>
      <c r="O363" s="41">
        <f t="shared" si="74"/>
        <v>0</v>
      </c>
      <c r="P363" s="41">
        <f t="shared" si="74"/>
        <v>0</v>
      </c>
      <c r="Q363" s="41">
        <f t="shared" si="74"/>
        <v>0</v>
      </c>
      <c r="R363" s="41">
        <f t="shared" si="74"/>
        <v>0</v>
      </c>
      <c r="S363" s="41">
        <f t="shared" si="74"/>
        <v>0</v>
      </c>
      <c r="T363" s="41">
        <f t="shared" si="74"/>
        <v>0</v>
      </c>
      <c r="U363" s="41">
        <f t="shared" si="74"/>
        <v>0</v>
      </c>
      <c r="V363" s="269">
        <f t="shared" si="74"/>
        <v>0</v>
      </c>
      <c r="W363" s="40">
        <f t="shared" si="74"/>
        <v>0</v>
      </c>
      <c r="X363" s="117">
        <f t="shared" si="74"/>
        <v>0</v>
      </c>
      <c r="Y363" s="117">
        <f t="shared" si="74"/>
        <v>0</v>
      </c>
      <c r="Z363" s="117">
        <f t="shared" si="74"/>
        <v>0</v>
      </c>
      <c r="AA363" s="117">
        <f t="shared" si="74"/>
        <v>0</v>
      </c>
      <c r="AB363" s="78"/>
      <c r="AC363" s="78"/>
      <c r="AD363" s="65"/>
      <c r="AE363" s="78"/>
      <c r="AF363" s="78"/>
      <c r="AG363" s="78"/>
      <c r="AH363" s="78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</row>
    <row r="364" spans="1:53" ht="15.75">
      <c r="A364" s="23">
        <v>200011</v>
      </c>
      <c r="B364" s="68" t="s">
        <v>76</v>
      </c>
      <c r="C364" s="17" t="s">
        <v>73</v>
      </c>
      <c r="D364" s="18">
        <v>5.03</v>
      </c>
      <c r="E364" s="18"/>
      <c r="F364" s="6"/>
      <c r="G364" s="118">
        <f>SUM('5:6'!G364)</f>
        <v>0</v>
      </c>
      <c r="H364" s="132">
        <f t="shared" ref="H364:H420" si="75">D364*G364</f>
        <v>0</v>
      </c>
      <c r="I364" s="118">
        <f>SUM('5:6'!I364)</f>
        <v>0</v>
      </c>
      <c r="J364" s="38" t="str">
        <f t="array" ref="J364">IF(ISERROR(G364/I364),"",G364/I364)</f>
        <v/>
      </c>
      <c r="K364" s="42">
        <f t="array" ref="K364">IF(ISERROR(G364/L364),"",G364/L364)</f>
        <v>0</v>
      </c>
      <c r="L364" s="107">
        <v>52</v>
      </c>
      <c r="M364" s="43">
        <f t="shared" ref="M364:M420" si="76">IF(ISERROR(I364-K364),"",I364-K364)</f>
        <v>0</v>
      </c>
      <c r="N364" s="38">
        <f t="shared" ref="N364:N410" si="77">SUM(O364:U364)</f>
        <v>0</v>
      </c>
      <c r="O364" s="118">
        <f>SUM('5:6'!O364)</f>
        <v>0</v>
      </c>
      <c r="P364" s="118">
        <f>SUM('5:6'!P364)</f>
        <v>0</v>
      </c>
      <c r="Q364" s="118">
        <f>SUM('5:6'!Q364)</f>
        <v>0</v>
      </c>
      <c r="R364" s="118">
        <f>SUM('5:6'!R364)</f>
        <v>0</v>
      </c>
      <c r="S364" s="118">
        <f>SUM('5:6'!S364)</f>
        <v>0</v>
      </c>
      <c r="T364" s="118">
        <f>SUM('5:6'!T364)</f>
        <v>0</v>
      </c>
      <c r="U364" s="118">
        <f>SUM('5:6'!U364)</f>
        <v>0</v>
      </c>
      <c r="V364" s="269">
        <f t="shared" ref="V364:V410" si="78">SUM(X364:AA364)</f>
        <v>0</v>
      </c>
      <c r="W364" s="40" t="str">
        <f t="shared" ref="W364:W453" si="79">IF(ISERROR(V364/G364),"",V364/G364)</f>
        <v/>
      </c>
      <c r="X364" s="118">
        <f>SUM('5:6'!X364)</f>
        <v>0</v>
      </c>
      <c r="Y364" s="118">
        <f>SUM('5:6'!Y364)</f>
        <v>0</v>
      </c>
      <c r="Z364" s="118">
        <f>SUM('5:6'!Z364)</f>
        <v>0</v>
      </c>
      <c r="AA364" s="118">
        <f>SUM('5:6'!AA364)</f>
        <v>0</v>
      </c>
      <c r="AB364" s="32"/>
      <c r="AC364" s="61"/>
      <c r="AD364" s="106"/>
      <c r="AE364" s="61"/>
      <c r="AF364" s="61"/>
      <c r="AG364" s="61"/>
      <c r="AH364" s="61"/>
      <c r="AI364" s="64"/>
      <c r="AJ364" s="64"/>
      <c r="AK364" s="64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</row>
    <row r="365" spans="1:53" ht="15.75">
      <c r="A365" s="23">
        <v>201402</v>
      </c>
      <c r="B365" s="236" t="s">
        <v>465</v>
      </c>
      <c r="C365" s="232" t="s">
        <v>466</v>
      </c>
      <c r="D365" s="18">
        <v>5.03</v>
      </c>
      <c r="E365" s="18"/>
      <c r="F365" s="6"/>
      <c r="G365" s="118">
        <f>SUM('5:6'!G365)</f>
        <v>0</v>
      </c>
      <c r="H365" s="321">
        <f t="shared" si="75"/>
        <v>0</v>
      </c>
      <c r="I365" s="118"/>
      <c r="J365" s="38"/>
      <c r="K365" s="42">
        <f t="array" ref="K365">IF(ISERROR(G365/L365),"",G365/L365)</f>
        <v>0</v>
      </c>
      <c r="L365" s="107">
        <v>52</v>
      </c>
      <c r="M365" s="43"/>
      <c r="N365" s="38"/>
      <c r="O365" s="118"/>
      <c r="P365" s="118"/>
      <c r="Q365" s="118"/>
      <c r="R365" s="118"/>
      <c r="S365" s="118"/>
      <c r="T365" s="118"/>
      <c r="U365" s="118"/>
      <c r="V365" s="269"/>
      <c r="W365" s="40"/>
      <c r="X365" s="118"/>
      <c r="Y365" s="118"/>
      <c r="Z365" s="118"/>
      <c r="AA365" s="118"/>
      <c r="AB365" s="32"/>
      <c r="AC365" s="61"/>
      <c r="AD365" s="322"/>
      <c r="AE365" s="61"/>
      <c r="AF365" s="61"/>
      <c r="AG365" s="61"/>
      <c r="AH365" s="61"/>
      <c r="AI365" s="64"/>
      <c r="AJ365" s="64"/>
      <c r="AK365" s="64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</row>
    <row r="366" spans="1:53" ht="15.75">
      <c r="A366" s="23">
        <v>200012</v>
      </c>
      <c r="B366" s="68" t="s">
        <v>76</v>
      </c>
      <c r="C366" s="17" t="s">
        <v>60</v>
      </c>
      <c r="D366" s="18">
        <v>5.03</v>
      </c>
      <c r="E366" s="18"/>
      <c r="F366" s="6"/>
      <c r="G366" s="118">
        <f>SUM('5:6'!G366)</f>
        <v>0</v>
      </c>
      <c r="H366" s="321">
        <f t="shared" si="75"/>
        <v>0</v>
      </c>
      <c r="I366" s="118">
        <f>SUM('5:6'!I366)</f>
        <v>0</v>
      </c>
      <c r="J366" s="38" t="str">
        <f t="array" ref="J366">IF(ISERROR(G366/I366),"",G366/I366)</f>
        <v/>
      </c>
      <c r="K366" s="42">
        <f t="array" ref="K366">IF(ISERROR(G366/L366),"",G366/L366)</f>
        <v>0</v>
      </c>
      <c r="L366" s="107">
        <v>52</v>
      </c>
      <c r="M366" s="43">
        <f t="shared" si="76"/>
        <v>0</v>
      </c>
      <c r="N366" s="38">
        <f t="shared" si="77"/>
        <v>0</v>
      </c>
      <c r="O366" s="118">
        <f>SUM('5:6'!O366)</f>
        <v>0</v>
      </c>
      <c r="P366" s="118">
        <f>SUM('5:6'!P366)</f>
        <v>0</v>
      </c>
      <c r="Q366" s="118">
        <f>SUM('5:6'!Q366)</f>
        <v>0</v>
      </c>
      <c r="R366" s="118">
        <f>SUM('5:6'!R366)</f>
        <v>0</v>
      </c>
      <c r="S366" s="118">
        <f>SUM('5:6'!S366)</f>
        <v>0</v>
      </c>
      <c r="T366" s="118">
        <f>SUM('5:6'!T366)</f>
        <v>0</v>
      </c>
      <c r="U366" s="118">
        <f>SUM('5:6'!U366)</f>
        <v>0</v>
      </c>
      <c r="V366" s="269">
        <f t="shared" si="78"/>
        <v>0</v>
      </c>
      <c r="W366" s="40" t="str">
        <f t="shared" si="79"/>
        <v/>
      </c>
      <c r="X366" s="118">
        <f>SUM('5:6'!X366)</f>
        <v>0</v>
      </c>
      <c r="Y366" s="118">
        <f>SUM('5:6'!Y366)</f>
        <v>0</v>
      </c>
      <c r="Z366" s="118">
        <f>SUM('5:6'!Z366)</f>
        <v>0</v>
      </c>
      <c r="AA366" s="118">
        <f>SUM('5:6'!AA366)</f>
        <v>0</v>
      </c>
      <c r="AB366" s="32"/>
      <c r="AC366" s="61"/>
      <c r="AD366" s="106"/>
      <c r="AE366" s="61"/>
      <c r="AF366" s="61"/>
      <c r="AG366" s="61"/>
      <c r="AH366" s="61"/>
      <c r="AI366" s="64"/>
      <c r="AJ366" s="64"/>
      <c r="AK366" s="64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</row>
    <row r="367" spans="1:53" ht="17.25" customHeight="1">
      <c r="A367" s="23">
        <v>200013</v>
      </c>
      <c r="B367" s="68" t="s">
        <v>76</v>
      </c>
      <c r="C367" s="17" t="s">
        <v>72</v>
      </c>
      <c r="D367" s="18">
        <v>5.03</v>
      </c>
      <c r="E367" s="18"/>
      <c r="F367" s="6"/>
      <c r="G367" s="118">
        <f>SUM('5:6'!G367)</f>
        <v>0</v>
      </c>
      <c r="H367" s="132">
        <f t="shared" si="75"/>
        <v>0</v>
      </c>
      <c r="I367" s="118">
        <f>SUM('5:6'!I367)</f>
        <v>0</v>
      </c>
      <c r="J367" s="38" t="str">
        <f t="array" ref="J367">IF(ISERROR(G367/I367),"",G367/I367)</f>
        <v/>
      </c>
      <c r="K367" s="42">
        <f t="array" ref="K367">IF(ISERROR(G367/L367),"",G367/L367)</f>
        <v>0</v>
      </c>
      <c r="L367" s="107">
        <v>52</v>
      </c>
      <c r="M367" s="43">
        <f t="shared" si="76"/>
        <v>0</v>
      </c>
      <c r="N367" s="38">
        <f t="shared" si="77"/>
        <v>0</v>
      </c>
      <c r="O367" s="118">
        <f>SUM('5:6'!O367)</f>
        <v>0</v>
      </c>
      <c r="P367" s="118">
        <f>SUM('5:6'!P367)</f>
        <v>0</v>
      </c>
      <c r="Q367" s="118">
        <f>SUM('5:6'!Q367)</f>
        <v>0</v>
      </c>
      <c r="R367" s="118">
        <f>SUM('5:6'!R367)</f>
        <v>0</v>
      </c>
      <c r="S367" s="118">
        <f>SUM('5:6'!S367)</f>
        <v>0</v>
      </c>
      <c r="T367" s="118">
        <f>SUM('5:6'!T367)</f>
        <v>0</v>
      </c>
      <c r="U367" s="118">
        <f>SUM('5:6'!U367)</f>
        <v>0</v>
      </c>
      <c r="V367" s="269">
        <f t="shared" si="78"/>
        <v>0</v>
      </c>
      <c r="W367" s="40" t="str">
        <f t="shared" si="79"/>
        <v/>
      </c>
      <c r="X367" s="118">
        <f>SUM('5:6'!X367)</f>
        <v>0</v>
      </c>
      <c r="Y367" s="118">
        <f>SUM('5:6'!Y367)</f>
        <v>0</v>
      </c>
      <c r="Z367" s="118">
        <f>SUM('5:6'!Z367)</f>
        <v>0</v>
      </c>
      <c r="AA367" s="118">
        <f>SUM('5:6'!AA367)</f>
        <v>0</v>
      </c>
      <c r="AB367" s="32"/>
      <c r="AC367" s="61"/>
      <c r="AD367" s="106"/>
      <c r="AE367" s="61"/>
      <c r="AF367" s="61"/>
      <c r="AG367" s="61"/>
      <c r="AH367" s="61"/>
      <c r="AI367" s="64"/>
      <c r="AJ367" s="64"/>
      <c r="AK367" s="64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</row>
    <row r="368" spans="1:53" ht="15.75">
      <c r="A368" s="23">
        <v>200016</v>
      </c>
      <c r="B368" s="68" t="s">
        <v>76</v>
      </c>
      <c r="C368" s="17" t="s">
        <v>77</v>
      </c>
      <c r="D368" s="18">
        <v>5.03</v>
      </c>
      <c r="E368" s="18"/>
      <c r="F368" s="6"/>
      <c r="G368" s="118">
        <f>SUM('5:6'!G368)</f>
        <v>0</v>
      </c>
      <c r="H368" s="282">
        <f t="shared" si="75"/>
        <v>0</v>
      </c>
      <c r="I368" s="118">
        <f>SUM('5:6'!I368)</f>
        <v>0</v>
      </c>
      <c r="J368" s="38" t="str">
        <f t="array" ref="J368">IF(ISERROR(G368/I368),"",G368/I368)</f>
        <v/>
      </c>
      <c r="K368" s="42">
        <f t="array" ref="K368">IF(ISERROR(G368/L368),"",G368/L368)</f>
        <v>0</v>
      </c>
      <c r="L368" s="107">
        <v>52</v>
      </c>
      <c r="M368" s="43">
        <f t="shared" si="76"/>
        <v>0</v>
      </c>
      <c r="N368" s="38">
        <f t="shared" si="77"/>
        <v>0</v>
      </c>
      <c r="O368" s="118">
        <f>SUM('5:6'!O368)</f>
        <v>0</v>
      </c>
      <c r="P368" s="118">
        <f>SUM('5:6'!P368)</f>
        <v>0</v>
      </c>
      <c r="Q368" s="118">
        <f>SUM('5:6'!Q368)</f>
        <v>0</v>
      </c>
      <c r="R368" s="118">
        <f>SUM('5:6'!R368)</f>
        <v>0</v>
      </c>
      <c r="S368" s="118">
        <f>SUM('5:6'!S368)</f>
        <v>0</v>
      </c>
      <c r="T368" s="118">
        <f>SUM('5:6'!T368)</f>
        <v>0</v>
      </c>
      <c r="U368" s="118">
        <f>SUM('5:6'!U368)</f>
        <v>0</v>
      </c>
      <c r="V368" s="269">
        <f t="shared" si="78"/>
        <v>0</v>
      </c>
      <c r="W368" s="40" t="str">
        <f t="shared" si="79"/>
        <v/>
      </c>
      <c r="X368" s="118">
        <f>SUM('5:6'!X368)</f>
        <v>0</v>
      </c>
      <c r="Y368" s="118">
        <f>SUM('5:6'!Y368)</f>
        <v>0</v>
      </c>
      <c r="Z368" s="118">
        <f>SUM('5:6'!Z368)</f>
        <v>0</v>
      </c>
      <c r="AA368" s="118">
        <f>SUM('5:6'!AA368)</f>
        <v>0</v>
      </c>
      <c r="AB368" s="32"/>
      <c r="AC368" s="61"/>
      <c r="AD368" s="106"/>
      <c r="AE368" s="61"/>
      <c r="AF368" s="61"/>
      <c r="AG368" s="61"/>
      <c r="AH368" s="61"/>
      <c r="AI368" s="64"/>
      <c r="AJ368" s="64"/>
      <c r="AK368" s="64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</row>
    <row r="369" spans="1:53" ht="15.75">
      <c r="A369" s="23">
        <v>201148</v>
      </c>
      <c r="B369" s="278" t="s">
        <v>440</v>
      </c>
      <c r="C369" s="232" t="s">
        <v>441</v>
      </c>
      <c r="D369" s="18"/>
      <c r="E369" s="18"/>
      <c r="F369" s="6"/>
      <c r="G369" s="118">
        <f>SUM('5:6'!G369)</f>
        <v>0</v>
      </c>
      <c r="H369" s="321">
        <f t="shared" si="75"/>
        <v>0</v>
      </c>
      <c r="I369" s="118">
        <f>SUM('5:6'!I369)</f>
        <v>0</v>
      </c>
      <c r="J369" s="38"/>
      <c r="K369" s="42">
        <f t="array" ref="K369">IF(ISERROR(G369/L369),"",G369/L369)</f>
        <v>0</v>
      </c>
      <c r="L369" s="107">
        <v>52</v>
      </c>
      <c r="M369" s="43">
        <f t="shared" si="76"/>
        <v>0</v>
      </c>
      <c r="N369" s="38"/>
      <c r="O369" s="118"/>
      <c r="P369" s="118"/>
      <c r="Q369" s="118"/>
      <c r="R369" s="118"/>
      <c r="S369" s="118"/>
      <c r="T369" s="118"/>
      <c r="U369" s="118"/>
      <c r="V369" s="269"/>
      <c r="W369" s="40"/>
      <c r="X369" s="118"/>
      <c r="Y369" s="118"/>
      <c r="Z369" s="118"/>
      <c r="AA369" s="118"/>
      <c r="AB369" s="32"/>
      <c r="AC369" s="61"/>
      <c r="AD369" s="280"/>
      <c r="AE369" s="61"/>
      <c r="AF369" s="61"/>
      <c r="AG369" s="61"/>
      <c r="AH369" s="61"/>
      <c r="AI369" s="64"/>
      <c r="AJ369" s="64"/>
      <c r="AK369" s="64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</row>
    <row r="370" spans="1:53" ht="15.75">
      <c r="A370" s="23">
        <v>201149</v>
      </c>
      <c r="B370" s="278" t="s">
        <v>440</v>
      </c>
      <c r="C370" s="232" t="s">
        <v>442</v>
      </c>
      <c r="D370" s="18"/>
      <c r="E370" s="18"/>
      <c r="F370" s="6"/>
      <c r="G370" s="118">
        <f>SUM('5:6'!G370)</f>
        <v>0</v>
      </c>
      <c r="H370" s="321">
        <f t="shared" si="75"/>
        <v>0</v>
      </c>
      <c r="I370" s="118">
        <f>SUM('5:6'!I370)</f>
        <v>0</v>
      </c>
      <c r="J370" s="38"/>
      <c r="K370" s="42">
        <f t="array" ref="K370">IF(ISERROR(G370/L370),"",G370/L370)</f>
        <v>0</v>
      </c>
      <c r="L370" s="107">
        <v>52</v>
      </c>
      <c r="M370" s="43">
        <f t="shared" si="76"/>
        <v>0</v>
      </c>
      <c r="N370" s="38"/>
      <c r="O370" s="118"/>
      <c r="P370" s="118"/>
      <c r="Q370" s="118"/>
      <c r="R370" s="118"/>
      <c r="S370" s="118"/>
      <c r="T370" s="118"/>
      <c r="U370" s="118"/>
      <c r="V370" s="269"/>
      <c r="W370" s="40"/>
      <c r="X370" s="118"/>
      <c r="Y370" s="118"/>
      <c r="Z370" s="118"/>
      <c r="AA370" s="118"/>
      <c r="AB370" s="32"/>
      <c r="AC370" s="61"/>
      <c r="AD370" s="280"/>
      <c r="AE370" s="61"/>
      <c r="AF370" s="61"/>
      <c r="AG370" s="61"/>
      <c r="AH370" s="61"/>
      <c r="AI370" s="64"/>
      <c r="AJ370" s="64"/>
      <c r="AK370" s="64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</row>
    <row r="371" spans="1:53" ht="15.75">
      <c r="A371" s="23">
        <v>201150</v>
      </c>
      <c r="B371" s="278" t="s">
        <v>440</v>
      </c>
      <c r="C371" s="232" t="s">
        <v>443</v>
      </c>
      <c r="D371" s="18"/>
      <c r="E371" s="18"/>
      <c r="F371" s="6"/>
      <c r="G371" s="118">
        <f>SUM('5:6'!G371)</f>
        <v>0</v>
      </c>
      <c r="H371" s="321">
        <f t="shared" si="75"/>
        <v>0</v>
      </c>
      <c r="I371" s="118">
        <f>SUM('5:6'!I371)</f>
        <v>0</v>
      </c>
      <c r="J371" s="38"/>
      <c r="K371" s="42">
        <f t="array" ref="K371">IF(ISERROR(G371/L371),"",G371/L371)</f>
        <v>0</v>
      </c>
      <c r="L371" s="107">
        <v>52</v>
      </c>
      <c r="M371" s="43">
        <f t="shared" si="76"/>
        <v>0</v>
      </c>
      <c r="N371" s="38"/>
      <c r="O371" s="118"/>
      <c r="P371" s="118"/>
      <c r="Q371" s="118"/>
      <c r="R371" s="118"/>
      <c r="S371" s="118"/>
      <c r="T371" s="118"/>
      <c r="U371" s="118"/>
      <c r="V371" s="269"/>
      <c r="W371" s="40"/>
      <c r="X371" s="118"/>
      <c r="Y371" s="118"/>
      <c r="Z371" s="118"/>
      <c r="AA371" s="118"/>
      <c r="AB371" s="32"/>
      <c r="AC371" s="61"/>
      <c r="AD371" s="280"/>
      <c r="AE371" s="61"/>
      <c r="AF371" s="61"/>
      <c r="AG371" s="61"/>
      <c r="AH371" s="61"/>
      <c r="AI371" s="64"/>
      <c r="AJ371" s="64"/>
      <c r="AK371" s="64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</row>
    <row r="372" spans="1:53" ht="15.75">
      <c r="A372" s="23">
        <v>200668</v>
      </c>
      <c r="B372" s="68" t="s">
        <v>78</v>
      </c>
      <c r="C372" s="17" t="s">
        <v>53</v>
      </c>
      <c r="D372" s="18">
        <v>5.08</v>
      </c>
      <c r="E372" s="18"/>
      <c r="F372" s="6"/>
      <c r="G372" s="118">
        <f>SUM('5:6'!G372)</f>
        <v>0</v>
      </c>
      <c r="H372" s="282">
        <f t="shared" si="75"/>
        <v>0</v>
      </c>
      <c r="I372" s="118">
        <f>SUM('5:6'!I372)</f>
        <v>0</v>
      </c>
      <c r="J372" s="38" t="str">
        <f t="array" ref="J372">IF(ISERROR(G372/I372),"",G372/I372)</f>
        <v/>
      </c>
      <c r="K372" s="42">
        <f t="array" ref="K372">IF(ISERROR(G372/L372),"",G372/L372)</f>
        <v>0</v>
      </c>
      <c r="L372" s="107">
        <v>21</v>
      </c>
      <c r="M372" s="43">
        <f t="shared" si="76"/>
        <v>0</v>
      </c>
      <c r="N372" s="38">
        <f t="shared" si="77"/>
        <v>0</v>
      </c>
      <c r="O372" s="118">
        <f>SUM('5:6'!O372)</f>
        <v>0</v>
      </c>
      <c r="P372" s="118">
        <f>SUM('5:6'!P372)</f>
        <v>0</v>
      </c>
      <c r="Q372" s="118">
        <f>SUM('5:6'!Q372)</f>
        <v>0</v>
      </c>
      <c r="R372" s="118">
        <f>SUM('5:6'!R372)</f>
        <v>0</v>
      </c>
      <c r="S372" s="118">
        <f>SUM('5:6'!S372)</f>
        <v>0</v>
      </c>
      <c r="T372" s="118">
        <f>SUM('5:6'!T372)</f>
        <v>0</v>
      </c>
      <c r="U372" s="118">
        <f>SUM('5:6'!U372)</f>
        <v>0</v>
      </c>
      <c r="V372" s="269">
        <f t="shared" si="78"/>
        <v>0</v>
      </c>
      <c r="W372" s="40" t="str">
        <f t="shared" si="79"/>
        <v/>
      </c>
      <c r="X372" s="118">
        <f>SUM('5:6'!X372)</f>
        <v>0</v>
      </c>
      <c r="Y372" s="118">
        <f>SUM('5:6'!Y372)</f>
        <v>0</v>
      </c>
      <c r="Z372" s="118">
        <f>SUM('5:6'!Z372)</f>
        <v>0</v>
      </c>
      <c r="AA372" s="118">
        <f>SUM('5:6'!AA372)</f>
        <v>0</v>
      </c>
      <c r="AB372" s="32"/>
      <c r="AC372" s="61"/>
      <c r="AD372" s="106"/>
      <c r="AE372" s="61"/>
      <c r="AF372" s="61"/>
      <c r="AG372" s="61"/>
      <c r="AH372" s="61"/>
      <c r="AI372" s="64"/>
      <c r="AJ372" s="64"/>
      <c r="AK372" s="64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</row>
    <row r="373" spans="1:53" ht="15.75">
      <c r="A373" s="23">
        <v>200667</v>
      </c>
      <c r="B373" s="68" t="s">
        <v>78</v>
      </c>
      <c r="C373" s="17" t="s">
        <v>74</v>
      </c>
      <c r="D373" s="18">
        <v>5.08</v>
      </c>
      <c r="E373" s="18"/>
      <c r="F373" s="6"/>
      <c r="G373" s="118">
        <f>SUM('5:6'!G373)</f>
        <v>0</v>
      </c>
      <c r="H373" s="282">
        <f t="shared" si="75"/>
        <v>0</v>
      </c>
      <c r="I373" s="118">
        <f>SUM('5:6'!I373)</f>
        <v>0</v>
      </c>
      <c r="J373" s="38" t="str">
        <f t="array" ref="J373">IF(ISERROR(G373/I373),"",G373/I373)</f>
        <v/>
      </c>
      <c r="K373" s="42">
        <f t="array" ref="K373">IF(ISERROR(G373/L373),"",G373/L373)</f>
        <v>0</v>
      </c>
      <c r="L373" s="107">
        <v>21</v>
      </c>
      <c r="M373" s="43">
        <f t="shared" si="76"/>
        <v>0</v>
      </c>
      <c r="N373" s="38">
        <f t="shared" si="77"/>
        <v>0</v>
      </c>
      <c r="O373" s="118">
        <f>SUM('5:6'!O373)</f>
        <v>0</v>
      </c>
      <c r="P373" s="118">
        <f>SUM('5:6'!P373)</f>
        <v>0</v>
      </c>
      <c r="Q373" s="118">
        <f>SUM('5:6'!Q373)</f>
        <v>0</v>
      </c>
      <c r="R373" s="118">
        <f>SUM('5:6'!R373)</f>
        <v>0</v>
      </c>
      <c r="S373" s="118">
        <f>SUM('5:6'!S373)</f>
        <v>0</v>
      </c>
      <c r="T373" s="118">
        <f>SUM('5:6'!T373)</f>
        <v>0</v>
      </c>
      <c r="U373" s="118">
        <f>SUM('5:6'!U373)</f>
        <v>0</v>
      </c>
      <c r="V373" s="269">
        <f t="shared" si="78"/>
        <v>0</v>
      </c>
      <c r="W373" s="40" t="str">
        <f t="shared" si="79"/>
        <v/>
      </c>
      <c r="X373" s="118">
        <f>SUM('5:6'!X373)</f>
        <v>0</v>
      </c>
      <c r="Y373" s="118">
        <f>SUM('5:6'!Y373)</f>
        <v>0</v>
      </c>
      <c r="Z373" s="118">
        <f>SUM('5:6'!Z373)</f>
        <v>0</v>
      </c>
      <c r="AA373" s="118">
        <f>SUM('5:6'!AA373)</f>
        <v>0</v>
      </c>
      <c r="AB373" s="32"/>
      <c r="AC373" s="61"/>
      <c r="AD373" s="106"/>
      <c r="AE373" s="61"/>
      <c r="AF373" s="61"/>
      <c r="AG373" s="61"/>
      <c r="AH373" s="61"/>
      <c r="AI373" s="64"/>
      <c r="AJ373" s="64"/>
      <c r="AK373" s="64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</row>
    <row r="374" spans="1:53" ht="15.75">
      <c r="A374" s="23">
        <v>200666</v>
      </c>
      <c r="B374" s="68" t="s">
        <v>78</v>
      </c>
      <c r="C374" s="17" t="s">
        <v>75</v>
      </c>
      <c r="D374" s="18">
        <v>5.08</v>
      </c>
      <c r="E374" s="18"/>
      <c r="F374" s="6"/>
      <c r="G374" s="118">
        <f>SUM('5:6'!G374)</f>
        <v>0</v>
      </c>
      <c r="H374" s="282">
        <f t="shared" si="75"/>
        <v>0</v>
      </c>
      <c r="I374" s="118">
        <f>SUM('5:6'!I374)</f>
        <v>0</v>
      </c>
      <c r="J374" s="38" t="str">
        <f t="array" ref="J374">IF(ISERROR(G374/I374),"",G374/I374)</f>
        <v/>
      </c>
      <c r="K374" s="42">
        <f t="array" ref="K374">IF(ISERROR(G374/L374),"",G374/L374)</f>
        <v>0</v>
      </c>
      <c r="L374" s="107">
        <v>21</v>
      </c>
      <c r="M374" s="43">
        <f t="shared" si="76"/>
        <v>0</v>
      </c>
      <c r="N374" s="38">
        <f t="shared" si="77"/>
        <v>0</v>
      </c>
      <c r="O374" s="118">
        <f>SUM('5:6'!O374)</f>
        <v>0</v>
      </c>
      <c r="P374" s="118">
        <f>SUM('5:6'!P374)</f>
        <v>0</v>
      </c>
      <c r="Q374" s="118">
        <f>SUM('5:6'!Q374)</f>
        <v>0</v>
      </c>
      <c r="R374" s="118">
        <f>SUM('5:6'!R374)</f>
        <v>0</v>
      </c>
      <c r="S374" s="118">
        <f>SUM('5:6'!S374)</f>
        <v>0</v>
      </c>
      <c r="T374" s="118">
        <f>SUM('5:6'!T374)</f>
        <v>0</v>
      </c>
      <c r="U374" s="118">
        <f>SUM('5:6'!U374)</f>
        <v>0</v>
      </c>
      <c r="V374" s="269">
        <f t="shared" si="78"/>
        <v>0</v>
      </c>
      <c r="W374" s="40" t="str">
        <f t="shared" si="79"/>
        <v/>
      </c>
      <c r="X374" s="118">
        <f>SUM('5:6'!X374)</f>
        <v>0</v>
      </c>
      <c r="Y374" s="118">
        <f>SUM('5:6'!Y374)</f>
        <v>0</v>
      </c>
      <c r="Z374" s="118">
        <f>SUM('5:6'!Z374)</f>
        <v>0</v>
      </c>
      <c r="AA374" s="118">
        <f>SUM('5:6'!AA374)</f>
        <v>0</v>
      </c>
      <c r="AB374" s="32"/>
      <c r="AC374" s="61"/>
      <c r="AD374" s="106"/>
      <c r="AE374" s="61"/>
      <c r="AF374" s="61"/>
      <c r="AG374" s="61"/>
      <c r="AH374" s="61"/>
      <c r="AI374" s="64"/>
      <c r="AJ374" s="64"/>
      <c r="AK374" s="64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</row>
    <row r="375" spans="1:53" ht="15.75">
      <c r="A375" s="23">
        <v>200662</v>
      </c>
      <c r="B375" s="68" t="s">
        <v>78</v>
      </c>
      <c r="C375" s="17" t="s">
        <v>60</v>
      </c>
      <c r="D375" s="18">
        <v>5.08</v>
      </c>
      <c r="E375" s="18"/>
      <c r="F375" s="6"/>
      <c r="G375" s="118">
        <f>SUM('5:6'!G375)</f>
        <v>0</v>
      </c>
      <c r="H375" s="282">
        <f t="shared" si="75"/>
        <v>0</v>
      </c>
      <c r="I375" s="118">
        <f>SUM('5:6'!I375)</f>
        <v>0</v>
      </c>
      <c r="J375" s="38" t="str">
        <f t="array" ref="J375">IF(ISERROR(G375/I375),"",G375/I375)</f>
        <v/>
      </c>
      <c r="K375" s="42">
        <f t="array" ref="K375">IF(ISERROR(G375/L375),"",G375/L375)</f>
        <v>0</v>
      </c>
      <c r="L375" s="107">
        <v>21</v>
      </c>
      <c r="M375" s="43">
        <f t="shared" si="76"/>
        <v>0</v>
      </c>
      <c r="N375" s="38">
        <f t="shared" si="77"/>
        <v>0</v>
      </c>
      <c r="O375" s="118">
        <f>SUM('5:6'!O375)</f>
        <v>0</v>
      </c>
      <c r="P375" s="118">
        <f>SUM('5:6'!P375)</f>
        <v>0</v>
      </c>
      <c r="Q375" s="118">
        <f>SUM('5:6'!Q375)</f>
        <v>0</v>
      </c>
      <c r="R375" s="118">
        <f>SUM('5:6'!R375)</f>
        <v>0</v>
      </c>
      <c r="S375" s="118">
        <f>SUM('5:6'!S375)</f>
        <v>0</v>
      </c>
      <c r="T375" s="118">
        <f>SUM('5:6'!T375)</f>
        <v>0</v>
      </c>
      <c r="U375" s="118">
        <f>SUM('5:6'!U375)</f>
        <v>0</v>
      </c>
      <c r="V375" s="269">
        <f t="shared" si="78"/>
        <v>0</v>
      </c>
      <c r="W375" s="40" t="str">
        <f t="shared" si="79"/>
        <v/>
      </c>
      <c r="X375" s="118">
        <f>SUM('5:6'!X375)</f>
        <v>0</v>
      </c>
      <c r="Y375" s="118">
        <f>SUM('5:6'!Y375)</f>
        <v>0</v>
      </c>
      <c r="Z375" s="118">
        <f>SUM('5:6'!Z375)</f>
        <v>0</v>
      </c>
      <c r="AA375" s="118">
        <f>SUM('5:6'!AA375)</f>
        <v>0</v>
      </c>
      <c r="AB375" s="32"/>
      <c r="AC375" s="61"/>
      <c r="AD375" s="106"/>
      <c r="AE375" s="61"/>
      <c r="AF375" s="61"/>
      <c r="AG375" s="61"/>
      <c r="AH375" s="61"/>
      <c r="AI375" s="64"/>
      <c r="AJ375" s="64"/>
      <c r="AK375" s="64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</row>
    <row r="376" spans="1:53" ht="15.75">
      <c r="A376" s="23">
        <v>200661</v>
      </c>
      <c r="B376" s="68" t="s">
        <v>78</v>
      </c>
      <c r="C376" s="17" t="s">
        <v>72</v>
      </c>
      <c r="D376" s="18">
        <v>5.08</v>
      </c>
      <c r="E376" s="18"/>
      <c r="F376" s="6"/>
      <c r="G376" s="118">
        <f>SUM('5:6'!G376)</f>
        <v>0</v>
      </c>
      <c r="H376" s="282">
        <f t="shared" si="75"/>
        <v>0</v>
      </c>
      <c r="I376" s="118">
        <f>SUM('5:6'!I376)</f>
        <v>0</v>
      </c>
      <c r="J376" s="38" t="str">
        <f t="array" ref="J376">IF(ISERROR(G376/I376),"",G376/I376)</f>
        <v/>
      </c>
      <c r="K376" s="42">
        <f t="array" ref="K376">IF(ISERROR(G376/L376),"",G376/L376)</f>
        <v>0</v>
      </c>
      <c r="L376" s="107">
        <v>21</v>
      </c>
      <c r="M376" s="43">
        <f t="shared" si="76"/>
        <v>0</v>
      </c>
      <c r="N376" s="38">
        <f t="shared" si="77"/>
        <v>0</v>
      </c>
      <c r="O376" s="118">
        <f>SUM('5:6'!O376)</f>
        <v>0</v>
      </c>
      <c r="P376" s="118">
        <f>SUM('5:6'!P376)</f>
        <v>0</v>
      </c>
      <c r="Q376" s="118">
        <f>SUM('5:6'!Q376)</f>
        <v>0</v>
      </c>
      <c r="R376" s="118">
        <f>SUM('5:6'!R376)</f>
        <v>0</v>
      </c>
      <c r="S376" s="118">
        <f>SUM('5:6'!S376)</f>
        <v>0</v>
      </c>
      <c r="T376" s="118">
        <f>SUM('5:6'!T376)</f>
        <v>0</v>
      </c>
      <c r="U376" s="118">
        <f>SUM('5:6'!U376)</f>
        <v>0</v>
      </c>
      <c r="V376" s="269">
        <f t="shared" si="78"/>
        <v>0</v>
      </c>
      <c r="W376" s="40" t="str">
        <f t="shared" si="79"/>
        <v/>
      </c>
      <c r="X376" s="118">
        <f>SUM('5:6'!X376)</f>
        <v>0</v>
      </c>
      <c r="Y376" s="118">
        <f>SUM('5:6'!Y376)</f>
        <v>0</v>
      </c>
      <c r="Z376" s="118">
        <f>SUM('5:6'!Z376)</f>
        <v>0</v>
      </c>
      <c r="AA376" s="118">
        <f>SUM('5:6'!AA376)</f>
        <v>0</v>
      </c>
      <c r="AB376" s="32"/>
      <c r="AC376" s="61"/>
      <c r="AD376" s="106"/>
      <c r="AE376" s="61"/>
      <c r="AF376" s="61"/>
      <c r="AG376" s="61"/>
      <c r="AH376" s="61"/>
      <c r="AI376" s="64"/>
      <c r="AJ376" s="64"/>
      <c r="AK376" s="64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</row>
    <row r="377" spans="1:53" ht="15.75">
      <c r="A377" s="23">
        <v>200663</v>
      </c>
      <c r="B377" s="68" t="s">
        <v>78</v>
      </c>
      <c r="C377" s="17" t="s">
        <v>73</v>
      </c>
      <c r="D377" s="18">
        <v>5.08</v>
      </c>
      <c r="E377" s="18"/>
      <c r="F377" s="6"/>
      <c r="G377" s="118">
        <f>SUM('5:6'!G377)</f>
        <v>0</v>
      </c>
      <c r="H377" s="282">
        <f t="shared" si="75"/>
        <v>0</v>
      </c>
      <c r="I377" s="118">
        <f>SUM('5:6'!I377)</f>
        <v>0</v>
      </c>
      <c r="J377" s="38" t="str">
        <f t="array" ref="J377">IF(ISERROR(G377/I377),"",G377/I377)</f>
        <v/>
      </c>
      <c r="K377" s="42">
        <f t="array" ref="K377">IF(ISERROR(G377/L377),"",G377/L377)</f>
        <v>0</v>
      </c>
      <c r="L377" s="107">
        <v>21</v>
      </c>
      <c r="M377" s="43">
        <f t="shared" si="76"/>
        <v>0</v>
      </c>
      <c r="N377" s="38">
        <f t="shared" si="77"/>
        <v>0</v>
      </c>
      <c r="O377" s="118">
        <f>SUM('5:6'!O377)</f>
        <v>0</v>
      </c>
      <c r="P377" s="118">
        <f>SUM('5:6'!P377)</f>
        <v>0</v>
      </c>
      <c r="Q377" s="118">
        <f>SUM('5:6'!Q377)</f>
        <v>0</v>
      </c>
      <c r="R377" s="118">
        <f>SUM('5:6'!R377)</f>
        <v>0</v>
      </c>
      <c r="S377" s="118">
        <f>SUM('5:6'!S377)</f>
        <v>0</v>
      </c>
      <c r="T377" s="118">
        <f>SUM('5:6'!T377)</f>
        <v>0</v>
      </c>
      <c r="U377" s="118">
        <f>SUM('5:6'!U377)</f>
        <v>0</v>
      </c>
      <c r="V377" s="269">
        <f t="shared" si="78"/>
        <v>0</v>
      </c>
      <c r="W377" s="40" t="str">
        <f t="shared" si="79"/>
        <v/>
      </c>
      <c r="X377" s="118">
        <f>SUM('5:6'!X377)</f>
        <v>0</v>
      </c>
      <c r="Y377" s="118">
        <f>SUM('5:6'!Y377)</f>
        <v>0</v>
      </c>
      <c r="Z377" s="118">
        <f>SUM('5:6'!Z377)</f>
        <v>0</v>
      </c>
      <c r="AA377" s="118">
        <f>SUM('5:6'!AA377)</f>
        <v>0</v>
      </c>
      <c r="AB377" s="82"/>
      <c r="AC377" s="61"/>
      <c r="AD377" s="106"/>
      <c r="AE377" s="61"/>
      <c r="AF377" s="61"/>
      <c r="AG377" s="61"/>
      <c r="AH377" s="61"/>
      <c r="AI377" s="64"/>
      <c r="AJ377" s="64"/>
      <c r="AK377" s="64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</row>
    <row r="378" spans="1:53" ht="15.75">
      <c r="A378" s="23">
        <v>200665</v>
      </c>
      <c r="B378" s="68" t="s">
        <v>78</v>
      </c>
      <c r="C378" s="17" t="s">
        <v>61</v>
      </c>
      <c r="D378" s="18">
        <v>5.08</v>
      </c>
      <c r="E378" s="18"/>
      <c r="F378" s="6"/>
      <c r="G378" s="118">
        <f>SUM('5:6'!G378)</f>
        <v>0</v>
      </c>
      <c r="H378" s="282">
        <f t="shared" si="75"/>
        <v>0</v>
      </c>
      <c r="I378" s="118">
        <f>SUM('5:6'!I378)</f>
        <v>0</v>
      </c>
      <c r="J378" s="38" t="str">
        <f t="array" ref="J378">IF(ISERROR(G378/I378),"",G378/I378)</f>
        <v/>
      </c>
      <c r="K378" s="42">
        <f t="array" ref="K378">IF(ISERROR(G378/L378),"",G378/L378)</f>
        <v>0</v>
      </c>
      <c r="L378" s="107">
        <v>21</v>
      </c>
      <c r="M378" s="43">
        <f t="shared" si="76"/>
        <v>0</v>
      </c>
      <c r="N378" s="38">
        <f t="shared" si="77"/>
        <v>0</v>
      </c>
      <c r="O378" s="118">
        <f>SUM('5:6'!O378)</f>
        <v>0</v>
      </c>
      <c r="P378" s="118">
        <f>SUM('5:6'!P378)</f>
        <v>0</v>
      </c>
      <c r="Q378" s="118">
        <f>SUM('5:6'!Q378)</f>
        <v>0</v>
      </c>
      <c r="R378" s="118">
        <f>SUM('5:6'!R378)</f>
        <v>0</v>
      </c>
      <c r="S378" s="118">
        <f>SUM('5:6'!S378)</f>
        <v>0</v>
      </c>
      <c r="T378" s="118">
        <f>SUM('5:6'!T378)</f>
        <v>0</v>
      </c>
      <c r="U378" s="118">
        <f>SUM('5:6'!U378)</f>
        <v>0</v>
      </c>
      <c r="V378" s="269">
        <f t="shared" si="78"/>
        <v>0</v>
      </c>
      <c r="W378" s="40" t="str">
        <f t="shared" si="79"/>
        <v/>
      </c>
      <c r="X378" s="118">
        <f>SUM('5:6'!X378)</f>
        <v>0</v>
      </c>
      <c r="Y378" s="118">
        <f>SUM('5:6'!Y378)</f>
        <v>0</v>
      </c>
      <c r="Z378" s="118">
        <f>SUM('5:6'!Z378)</f>
        <v>0</v>
      </c>
      <c r="AA378" s="118">
        <f>SUM('5:6'!AA378)</f>
        <v>0</v>
      </c>
      <c r="AB378" s="32"/>
      <c r="AC378" s="61"/>
      <c r="AD378" s="106"/>
      <c r="AE378" s="61"/>
      <c r="AF378" s="61"/>
      <c r="AG378" s="61"/>
      <c r="AH378" s="61"/>
      <c r="AI378" s="64"/>
      <c r="AJ378" s="64"/>
      <c r="AK378" s="64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</row>
    <row r="379" spans="1:53" ht="15.75">
      <c r="A379" s="23">
        <v>200664</v>
      </c>
      <c r="B379" s="68" t="s">
        <v>78</v>
      </c>
      <c r="C379" s="17" t="s">
        <v>77</v>
      </c>
      <c r="D379" s="18">
        <v>5.08</v>
      </c>
      <c r="E379" s="18"/>
      <c r="F379" s="6"/>
      <c r="G379" s="118">
        <f>SUM('5:6'!G379)</f>
        <v>0</v>
      </c>
      <c r="H379" s="282">
        <f t="shared" si="75"/>
        <v>0</v>
      </c>
      <c r="I379" s="118">
        <f>SUM('5:6'!I379)</f>
        <v>0</v>
      </c>
      <c r="J379" s="38" t="str">
        <f t="array" ref="J379">IF(ISERROR(G379/I379),"",G379/I379)</f>
        <v/>
      </c>
      <c r="K379" s="42">
        <f t="array" ref="K379">IF(ISERROR(G379/L379),"",G379/L379)</f>
        <v>0</v>
      </c>
      <c r="L379" s="107">
        <v>21</v>
      </c>
      <c r="M379" s="43">
        <f t="shared" si="76"/>
        <v>0</v>
      </c>
      <c r="N379" s="38">
        <f t="shared" si="77"/>
        <v>0</v>
      </c>
      <c r="O379" s="118">
        <f>SUM('5:6'!O379)</f>
        <v>0</v>
      </c>
      <c r="P379" s="118">
        <f>SUM('5:6'!P379)</f>
        <v>0</v>
      </c>
      <c r="Q379" s="118">
        <f>SUM('5:6'!Q379)</f>
        <v>0</v>
      </c>
      <c r="R379" s="118">
        <f>SUM('5:6'!R379)</f>
        <v>0</v>
      </c>
      <c r="S379" s="118">
        <f>SUM('5:6'!S379)</f>
        <v>0</v>
      </c>
      <c r="T379" s="118">
        <f>SUM('5:6'!T379)</f>
        <v>0</v>
      </c>
      <c r="U379" s="118">
        <f>SUM('5:6'!U379)</f>
        <v>0</v>
      </c>
      <c r="V379" s="269">
        <f t="shared" si="78"/>
        <v>0</v>
      </c>
      <c r="W379" s="40" t="str">
        <f t="shared" si="79"/>
        <v/>
      </c>
      <c r="X379" s="118">
        <f>SUM('5:6'!X379)</f>
        <v>0</v>
      </c>
      <c r="Y379" s="118">
        <f>SUM('5:6'!Y379)</f>
        <v>0</v>
      </c>
      <c r="Z379" s="118">
        <f>SUM('5:6'!Z379)</f>
        <v>0</v>
      </c>
      <c r="AA379" s="118">
        <f>SUM('5:6'!AA379)</f>
        <v>0</v>
      </c>
      <c r="AB379" s="82"/>
      <c r="AC379" s="61"/>
      <c r="AD379" s="106"/>
      <c r="AE379" s="61"/>
      <c r="AF379" s="61"/>
      <c r="AG379" s="61"/>
      <c r="AH379" s="61"/>
      <c r="AI379" s="64"/>
      <c r="AJ379" s="64"/>
      <c r="AK379" s="64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</row>
    <row r="380" spans="1:53" ht="15.75">
      <c r="A380" s="23">
        <v>200027</v>
      </c>
      <c r="B380" s="68" t="s">
        <v>79</v>
      </c>
      <c r="C380" s="17" t="s">
        <v>65</v>
      </c>
      <c r="D380" s="18">
        <v>5.03</v>
      </c>
      <c r="E380" s="18"/>
      <c r="F380" s="6"/>
      <c r="G380" s="118">
        <f>SUM('5:6'!G380)</f>
        <v>0</v>
      </c>
      <c r="H380" s="282">
        <f t="shared" si="75"/>
        <v>0</v>
      </c>
      <c r="I380" s="118">
        <f>SUM('5:6'!I380)</f>
        <v>0</v>
      </c>
      <c r="J380" s="38" t="str">
        <f t="array" ref="J380">IF(ISERROR(G380/I380),"",G380/I380)</f>
        <v/>
      </c>
      <c r="K380" s="42">
        <f t="array" ref="K380">IF(ISERROR(G380/L380),"",G380/L380)</f>
        <v>0</v>
      </c>
      <c r="L380" s="107">
        <v>56</v>
      </c>
      <c r="M380" s="43">
        <f t="shared" si="76"/>
        <v>0</v>
      </c>
      <c r="N380" s="38">
        <f t="shared" si="77"/>
        <v>0</v>
      </c>
      <c r="O380" s="118">
        <f>SUM('5:6'!O380)</f>
        <v>0</v>
      </c>
      <c r="P380" s="118">
        <f>SUM('5:6'!P380)</f>
        <v>0</v>
      </c>
      <c r="Q380" s="118">
        <f>SUM('5:6'!Q380)</f>
        <v>0</v>
      </c>
      <c r="R380" s="118">
        <f>SUM('5:6'!R380)</f>
        <v>0</v>
      </c>
      <c r="S380" s="118">
        <f>SUM('5:6'!S380)</f>
        <v>0</v>
      </c>
      <c r="T380" s="118">
        <f>SUM('5:6'!T380)</f>
        <v>0</v>
      </c>
      <c r="U380" s="118">
        <f>SUM('5:6'!U380)</f>
        <v>0</v>
      </c>
      <c r="V380" s="269">
        <f t="shared" si="78"/>
        <v>0</v>
      </c>
      <c r="W380" s="40" t="str">
        <f t="shared" si="79"/>
        <v/>
      </c>
      <c r="X380" s="118">
        <f>SUM('5:6'!X380)</f>
        <v>0</v>
      </c>
      <c r="Y380" s="118">
        <f>SUM('5:6'!Y380)</f>
        <v>0</v>
      </c>
      <c r="Z380" s="118">
        <f>SUM('5:6'!Z380)</f>
        <v>0</v>
      </c>
      <c r="AA380" s="118">
        <f>SUM('5:6'!AA380)</f>
        <v>0</v>
      </c>
      <c r="AB380" s="32"/>
      <c r="AC380" s="61"/>
      <c r="AD380" s="106"/>
      <c r="AE380" s="61"/>
      <c r="AF380" s="61"/>
      <c r="AG380" s="61"/>
      <c r="AH380" s="61"/>
      <c r="AI380" s="64"/>
      <c r="AJ380" s="64"/>
      <c r="AK380" s="64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</row>
    <row r="381" spans="1:53" ht="15.75">
      <c r="A381" s="23">
        <v>200028</v>
      </c>
      <c r="B381" s="68" t="s">
        <v>79</v>
      </c>
      <c r="C381" s="17" t="s">
        <v>53</v>
      </c>
      <c r="D381" s="18">
        <v>5.03</v>
      </c>
      <c r="E381" s="18"/>
      <c r="F381" s="6"/>
      <c r="G381" s="118">
        <f>SUM('5:6'!G381)</f>
        <v>0</v>
      </c>
      <c r="H381" s="282">
        <f t="shared" si="75"/>
        <v>0</v>
      </c>
      <c r="I381" s="118">
        <f>SUM('5:6'!I381)</f>
        <v>0</v>
      </c>
      <c r="J381" s="38" t="str">
        <f t="array" ref="J381">IF(ISERROR(G381/I381),"",G381/I381)</f>
        <v/>
      </c>
      <c r="K381" s="42">
        <f t="array" ref="K381">IF(ISERROR(G381/L381),"",G381/L381)</f>
        <v>0</v>
      </c>
      <c r="L381" s="107">
        <v>56</v>
      </c>
      <c r="M381" s="43">
        <f t="shared" si="76"/>
        <v>0</v>
      </c>
      <c r="N381" s="38">
        <f t="shared" si="77"/>
        <v>0</v>
      </c>
      <c r="O381" s="118">
        <f>SUM('5:6'!O381)</f>
        <v>0</v>
      </c>
      <c r="P381" s="118">
        <f>SUM('5:6'!P381)</f>
        <v>0</v>
      </c>
      <c r="Q381" s="118">
        <f>SUM('5:6'!Q381)</f>
        <v>0</v>
      </c>
      <c r="R381" s="118">
        <f>SUM('5:6'!R381)</f>
        <v>0</v>
      </c>
      <c r="S381" s="118">
        <f>SUM('5:6'!S381)</f>
        <v>0</v>
      </c>
      <c r="T381" s="118">
        <f>SUM('5:6'!T381)</f>
        <v>0</v>
      </c>
      <c r="U381" s="118">
        <f>SUM('5:6'!U381)</f>
        <v>0</v>
      </c>
      <c r="V381" s="269">
        <f t="shared" si="78"/>
        <v>0</v>
      </c>
      <c r="W381" s="40" t="str">
        <f t="shared" si="79"/>
        <v/>
      </c>
      <c r="X381" s="118">
        <f>SUM('5:6'!X381)</f>
        <v>0</v>
      </c>
      <c r="Y381" s="118">
        <f>SUM('5:6'!Y381)</f>
        <v>0</v>
      </c>
      <c r="Z381" s="118">
        <f>SUM('5:6'!Z381)</f>
        <v>0</v>
      </c>
      <c r="AA381" s="118">
        <f>SUM('5:6'!AA381)</f>
        <v>0</v>
      </c>
      <c r="AB381" s="32"/>
      <c r="AC381" s="61"/>
      <c r="AD381" s="106"/>
      <c r="AE381" s="61"/>
      <c r="AF381" s="61"/>
      <c r="AG381" s="61"/>
      <c r="AH381" s="61"/>
      <c r="AI381" s="64"/>
      <c r="AJ381" s="64"/>
      <c r="AK381" s="64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</row>
    <row r="382" spans="1:53" ht="15.75">
      <c r="A382" s="23">
        <v>200029</v>
      </c>
      <c r="B382" s="68" t="s">
        <v>79</v>
      </c>
      <c r="C382" s="17" t="s">
        <v>66</v>
      </c>
      <c r="D382" s="18">
        <v>5.03</v>
      </c>
      <c r="E382" s="18"/>
      <c r="F382" s="6"/>
      <c r="G382" s="118">
        <f>SUM('5:6'!G382)</f>
        <v>0</v>
      </c>
      <c r="H382" s="282">
        <f t="shared" si="75"/>
        <v>0</v>
      </c>
      <c r="I382" s="118">
        <f>SUM('5:6'!I382)</f>
        <v>0</v>
      </c>
      <c r="J382" s="38" t="str">
        <f t="array" ref="J382">IF(ISERROR(G382/I382),"",G382/I382)</f>
        <v/>
      </c>
      <c r="K382" s="42">
        <f t="array" ref="K382">IF(ISERROR(G382/L382),"",G382/L382)</f>
        <v>0</v>
      </c>
      <c r="L382" s="107">
        <v>56</v>
      </c>
      <c r="M382" s="43">
        <f t="shared" si="76"/>
        <v>0</v>
      </c>
      <c r="N382" s="38">
        <f t="shared" si="77"/>
        <v>0</v>
      </c>
      <c r="O382" s="118">
        <f>SUM('5:6'!O382)</f>
        <v>0</v>
      </c>
      <c r="P382" s="118">
        <f>SUM('5:6'!P382)</f>
        <v>0</v>
      </c>
      <c r="Q382" s="118">
        <f>SUM('5:6'!Q382)</f>
        <v>0</v>
      </c>
      <c r="R382" s="118">
        <f>SUM('5:6'!R382)</f>
        <v>0</v>
      </c>
      <c r="S382" s="118">
        <f>SUM('5:6'!S382)</f>
        <v>0</v>
      </c>
      <c r="T382" s="118">
        <f>SUM('5:6'!T382)</f>
        <v>0</v>
      </c>
      <c r="U382" s="118">
        <f>SUM('5:6'!U382)</f>
        <v>0</v>
      </c>
      <c r="V382" s="269">
        <f t="shared" si="78"/>
        <v>0</v>
      </c>
      <c r="W382" s="40" t="str">
        <f t="shared" si="79"/>
        <v/>
      </c>
      <c r="X382" s="118">
        <f>SUM('5:6'!X382)</f>
        <v>0</v>
      </c>
      <c r="Y382" s="118">
        <f>SUM('5:6'!Y382)</f>
        <v>0</v>
      </c>
      <c r="Z382" s="118">
        <f>SUM('5:6'!Z382)</f>
        <v>0</v>
      </c>
      <c r="AA382" s="118">
        <f>SUM('5:6'!AA382)</f>
        <v>0</v>
      </c>
      <c r="AB382" s="32"/>
      <c r="AC382" s="61"/>
      <c r="AD382" s="106"/>
      <c r="AE382" s="61"/>
      <c r="AF382" s="61"/>
      <c r="AG382" s="61"/>
      <c r="AH382" s="61"/>
      <c r="AI382" s="64"/>
      <c r="AJ382" s="64"/>
      <c r="AK382" s="64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</row>
    <row r="383" spans="1:53" ht="15.75">
      <c r="A383" s="23">
        <v>200704</v>
      </c>
      <c r="B383" s="68" t="s">
        <v>79</v>
      </c>
      <c r="C383" s="17" t="s">
        <v>74</v>
      </c>
      <c r="D383" s="18">
        <v>5.03</v>
      </c>
      <c r="E383" s="18"/>
      <c r="F383" s="6"/>
      <c r="G383" s="118">
        <f>SUM('5:6'!G383)</f>
        <v>0</v>
      </c>
      <c r="H383" s="282">
        <f t="shared" si="75"/>
        <v>0</v>
      </c>
      <c r="I383" s="118">
        <f>SUM('5:6'!I383)</f>
        <v>0</v>
      </c>
      <c r="J383" s="38" t="str">
        <f t="array" ref="J383">IF(ISERROR(G383/I383),"",G383/I383)</f>
        <v/>
      </c>
      <c r="K383" s="42">
        <f t="array" ref="K383">IF(ISERROR(G383/L383),"",G383/L383)</f>
        <v>0</v>
      </c>
      <c r="L383" s="107">
        <v>56</v>
      </c>
      <c r="M383" s="43">
        <f t="shared" si="76"/>
        <v>0</v>
      </c>
      <c r="N383" s="38">
        <f t="shared" si="77"/>
        <v>0</v>
      </c>
      <c r="O383" s="118">
        <f>SUM('5:6'!O383)</f>
        <v>0</v>
      </c>
      <c r="P383" s="118">
        <f>SUM('5:6'!P383)</f>
        <v>0</v>
      </c>
      <c r="Q383" s="118">
        <f>SUM('5:6'!Q383)</f>
        <v>0</v>
      </c>
      <c r="R383" s="118">
        <f>SUM('5:6'!R383)</f>
        <v>0</v>
      </c>
      <c r="S383" s="118">
        <f>SUM('5:6'!S383)</f>
        <v>0</v>
      </c>
      <c r="T383" s="118">
        <f>SUM('5:6'!T383)</f>
        <v>0</v>
      </c>
      <c r="U383" s="118">
        <f>SUM('5:6'!U383)</f>
        <v>0</v>
      </c>
      <c r="V383" s="269">
        <f t="shared" si="78"/>
        <v>0</v>
      </c>
      <c r="W383" s="40" t="str">
        <f t="shared" si="79"/>
        <v/>
      </c>
      <c r="X383" s="118">
        <f>SUM('5:6'!X383)</f>
        <v>0</v>
      </c>
      <c r="Y383" s="118">
        <f>SUM('5:6'!Y383)</f>
        <v>0</v>
      </c>
      <c r="Z383" s="118">
        <f>SUM('5:6'!Z383)</f>
        <v>0</v>
      </c>
      <c r="AA383" s="118">
        <f>SUM('5:6'!AA383)</f>
        <v>0</v>
      </c>
      <c r="AB383" s="32"/>
      <c r="AC383" s="61"/>
      <c r="AD383" s="106"/>
      <c r="AE383" s="61"/>
      <c r="AF383" s="61"/>
      <c r="AG383" s="61"/>
      <c r="AH383" s="61"/>
      <c r="AI383" s="64"/>
      <c r="AJ383" s="64"/>
      <c r="AK383" s="64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</row>
    <row r="384" spans="1:53" ht="15.75">
      <c r="A384" s="23">
        <v>201286</v>
      </c>
      <c r="B384" s="68" t="s">
        <v>407</v>
      </c>
      <c r="C384" s="17" t="s">
        <v>408</v>
      </c>
      <c r="D384" s="18">
        <v>5.03</v>
      </c>
      <c r="E384" s="18"/>
      <c r="F384" s="6"/>
      <c r="G384" s="118">
        <f>SUM('5:6'!G384)</f>
        <v>0</v>
      </c>
      <c r="H384" s="282">
        <f t="shared" si="75"/>
        <v>0</v>
      </c>
      <c r="I384" s="118">
        <f>SUM('5:6'!I384)</f>
        <v>0</v>
      </c>
      <c r="J384" s="38"/>
      <c r="K384" s="42">
        <f t="array" ref="K384">IF(ISERROR(G384/L384),"",G384/L384)</f>
        <v>0</v>
      </c>
      <c r="L384" s="107">
        <v>54</v>
      </c>
      <c r="M384" s="43">
        <f t="shared" si="76"/>
        <v>0</v>
      </c>
      <c r="N384" s="38">
        <f t="shared" si="77"/>
        <v>0</v>
      </c>
      <c r="O384" s="118">
        <f>SUM('5:6'!O384)</f>
        <v>0</v>
      </c>
      <c r="P384" s="118">
        <f>SUM('5:6'!P384)</f>
        <v>0</v>
      </c>
      <c r="Q384" s="118">
        <f>SUM('5:6'!Q384)</f>
        <v>0</v>
      </c>
      <c r="R384" s="118">
        <f>SUM('5:6'!R384)</f>
        <v>0</v>
      </c>
      <c r="S384" s="118">
        <f>SUM('5:6'!S384)</f>
        <v>0</v>
      </c>
      <c r="T384" s="118">
        <f>SUM('5:6'!T384)</f>
        <v>0</v>
      </c>
      <c r="U384" s="118">
        <f>SUM('5:6'!U384)</f>
        <v>0</v>
      </c>
      <c r="V384" s="269"/>
      <c r="W384" s="40"/>
      <c r="X384" s="118">
        <f>SUM('5:6'!X384)</f>
        <v>0</v>
      </c>
      <c r="Y384" s="118">
        <f>SUM('5:6'!Y384)</f>
        <v>0</v>
      </c>
      <c r="Z384" s="118">
        <f>SUM('5:6'!Z384)</f>
        <v>0</v>
      </c>
      <c r="AA384" s="118">
        <f>SUM('5:6'!AA384)</f>
        <v>0</v>
      </c>
      <c r="AB384" s="32"/>
      <c r="AC384" s="61"/>
      <c r="AD384" s="259"/>
      <c r="AE384" s="61"/>
      <c r="AF384" s="61"/>
      <c r="AG384" s="61"/>
      <c r="AH384" s="61"/>
      <c r="AI384" s="64"/>
      <c r="AJ384" s="64"/>
      <c r="AK384" s="64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</row>
    <row r="385" spans="1:53" ht="15.75">
      <c r="A385" s="23">
        <v>201287</v>
      </c>
      <c r="B385" s="68" t="s">
        <v>407</v>
      </c>
      <c r="C385" s="17" t="s">
        <v>409</v>
      </c>
      <c r="D385" s="18">
        <v>5.03</v>
      </c>
      <c r="E385" s="18"/>
      <c r="F385" s="6"/>
      <c r="G385" s="118">
        <f>SUM('5:6'!G385)</f>
        <v>0</v>
      </c>
      <c r="H385" s="282">
        <f t="shared" si="75"/>
        <v>0</v>
      </c>
      <c r="I385" s="118">
        <f>SUM('5:6'!I385)</f>
        <v>0</v>
      </c>
      <c r="J385" s="38"/>
      <c r="K385" s="42">
        <f t="array" ref="K385">IF(ISERROR(G385/L385),"",G385/L385)</f>
        <v>0</v>
      </c>
      <c r="L385" s="107">
        <v>54</v>
      </c>
      <c r="M385" s="43">
        <f t="shared" si="76"/>
        <v>0</v>
      </c>
      <c r="N385" s="38">
        <f t="shared" si="77"/>
        <v>0</v>
      </c>
      <c r="O385" s="118">
        <f>SUM('5:6'!O385)</f>
        <v>0</v>
      </c>
      <c r="P385" s="118">
        <f>SUM('5:6'!P385)</f>
        <v>0</v>
      </c>
      <c r="Q385" s="118">
        <f>SUM('5:6'!Q385)</f>
        <v>0</v>
      </c>
      <c r="R385" s="118">
        <f>SUM('5:6'!R385)</f>
        <v>0</v>
      </c>
      <c r="S385" s="118">
        <f>SUM('5:6'!S385)</f>
        <v>0</v>
      </c>
      <c r="T385" s="118">
        <f>SUM('5:6'!T385)</f>
        <v>0</v>
      </c>
      <c r="U385" s="118">
        <f>SUM('5:6'!U385)</f>
        <v>0</v>
      </c>
      <c r="V385" s="269"/>
      <c r="W385" s="40"/>
      <c r="X385" s="118">
        <f>SUM('5:6'!X385)</f>
        <v>0</v>
      </c>
      <c r="Y385" s="118">
        <f>SUM('5:6'!Y385)</f>
        <v>0</v>
      </c>
      <c r="Z385" s="118">
        <f>SUM('5:6'!Z385)</f>
        <v>0</v>
      </c>
      <c r="AA385" s="118">
        <f>SUM('5:6'!AA385)</f>
        <v>0</v>
      </c>
      <c r="AB385" s="32"/>
      <c r="AC385" s="61"/>
      <c r="AD385" s="259"/>
      <c r="AE385" s="61"/>
      <c r="AF385" s="61"/>
      <c r="AG385" s="61"/>
      <c r="AH385" s="61"/>
      <c r="AI385" s="64"/>
      <c r="AJ385" s="64"/>
      <c r="AK385" s="64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</row>
    <row r="386" spans="1:53" ht="15.75">
      <c r="A386" s="23">
        <v>201288</v>
      </c>
      <c r="B386" s="236" t="s">
        <v>410</v>
      </c>
      <c r="C386" s="17" t="s">
        <v>412</v>
      </c>
      <c r="D386" s="18">
        <v>5.03</v>
      </c>
      <c r="E386" s="18"/>
      <c r="F386" s="6"/>
      <c r="G386" s="118">
        <f>SUM('5:6'!G386)</f>
        <v>0</v>
      </c>
      <c r="H386" s="282">
        <f t="shared" si="75"/>
        <v>0</v>
      </c>
      <c r="I386" s="118">
        <f>SUM('5:6'!I386)</f>
        <v>0</v>
      </c>
      <c r="J386" s="38"/>
      <c r="K386" s="42">
        <f t="array" ref="K386">IF(ISERROR(G386/L386),"",G386/L386)</f>
        <v>0</v>
      </c>
      <c r="L386" s="107">
        <v>54</v>
      </c>
      <c r="M386" s="43">
        <f t="shared" si="76"/>
        <v>0</v>
      </c>
      <c r="N386" s="38">
        <f t="shared" si="77"/>
        <v>0</v>
      </c>
      <c r="O386" s="118">
        <f>SUM('5:6'!O386)</f>
        <v>0</v>
      </c>
      <c r="P386" s="118">
        <f>SUM('5:6'!P386)</f>
        <v>0</v>
      </c>
      <c r="Q386" s="118">
        <f>SUM('5:6'!Q386)</f>
        <v>0</v>
      </c>
      <c r="R386" s="118">
        <f>SUM('5:6'!R386)</f>
        <v>0</v>
      </c>
      <c r="S386" s="118">
        <f>SUM('5:6'!S386)</f>
        <v>0</v>
      </c>
      <c r="T386" s="118">
        <f>SUM('5:6'!T386)</f>
        <v>0</v>
      </c>
      <c r="U386" s="118">
        <f>SUM('5:6'!U386)</f>
        <v>0</v>
      </c>
      <c r="V386" s="269"/>
      <c r="W386" s="40"/>
      <c r="X386" s="118">
        <f>SUM('5:6'!X386)</f>
        <v>0</v>
      </c>
      <c r="Y386" s="118">
        <f>SUM('5:6'!Y386)</f>
        <v>0</v>
      </c>
      <c r="Z386" s="118">
        <f>SUM('5:6'!Z386)</f>
        <v>0</v>
      </c>
      <c r="AA386" s="118">
        <f>SUM('5:6'!AA386)</f>
        <v>0</v>
      </c>
      <c r="AB386" s="32"/>
      <c r="AC386" s="61"/>
      <c r="AD386" s="260"/>
      <c r="AE386" s="61"/>
      <c r="AF386" s="61"/>
      <c r="AG386" s="61"/>
      <c r="AH386" s="61"/>
      <c r="AI386" s="64"/>
      <c r="AJ386" s="64"/>
      <c r="AK386" s="64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</row>
    <row r="387" spans="1:53" ht="15.75">
      <c r="A387" s="23">
        <v>201289</v>
      </c>
      <c r="B387" s="236" t="s">
        <v>410</v>
      </c>
      <c r="C387" s="17" t="s">
        <v>414</v>
      </c>
      <c r="D387" s="18">
        <v>5.03</v>
      </c>
      <c r="E387" s="18"/>
      <c r="F387" s="6"/>
      <c r="G387" s="118">
        <f>SUM('5:6'!G387)</f>
        <v>0</v>
      </c>
      <c r="H387" s="282">
        <f t="shared" si="75"/>
        <v>0</v>
      </c>
      <c r="I387" s="118">
        <f>SUM('5:6'!I387)</f>
        <v>0</v>
      </c>
      <c r="J387" s="38"/>
      <c r="K387" s="42">
        <f t="array" ref="K387">IF(ISERROR(G387/L387),"",G387/L387)</f>
        <v>0</v>
      </c>
      <c r="L387" s="107">
        <v>54</v>
      </c>
      <c r="M387" s="43">
        <f t="shared" si="76"/>
        <v>0</v>
      </c>
      <c r="N387" s="38">
        <f t="shared" si="77"/>
        <v>0</v>
      </c>
      <c r="O387" s="118">
        <f>SUM('5:6'!O387)</f>
        <v>0</v>
      </c>
      <c r="P387" s="118">
        <f>SUM('5:6'!P387)</f>
        <v>0</v>
      </c>
      <c r="Q387" s="118">
        <f>SUM('5:6'!Q387)</f>
        <v>0</v>
      </c>
      <c r="R387" s="118">
        <f>SUM('5:6'!R387)</f>
        <v>0</v>
      </c>
      <c r="S387" s="118">
        <f>SUM('5:6'!S387)</f>
        <v>0</v>
      </c>
      <c r="T387" s="118">
        <f>SUM('5:6'!T387)</f>
        <v>0</v>
      </c>
      <c r="U387" s="118">
        <f>SUM('5:6'!U387)</f>
        <v>0</v>
      </c>
      <c r="V387" s="269"/>
      <c r="W387" s="40"/>
      <c r="X387" s="118">
        <f>SUM('5:6'!X387)</f>
        <v>0</v>
      </c>
      <c r="Y387" s="118">
        <f>SUM('5:6'!Y387)</f>
        <v>0</v>
      </c>
      <c r="Z387" s="118">
        <f>SUM('5:6'!Z387)</f>
        <v>0</v>
      </c>
      <c r="AA387" s="118">
        <f>SUM('5:6'!AA387)</f>
        <v>0</v>
      </c>
      <c r="AB387" s="32"/>
      <c r="AC387" s="61"/>
      <c r="AD387" s="260"/>
      <c r="AE387" s="61"/>
      <c r="AF387" s="61"/>
      <c r="AG387" s="61"/>
      <c r="AH387" s="61"/>
      <c r="AI387" s="64"/>
      <c r="AJ387" s="64"/>
      <c r="AK387" s="64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</row>
    <row r="388" spans="1:53" ht="15.75">
      <c r="A388" s="23">
        <v>201077</v>
      </c>
      <c r="B388" s="236" t="s">
        <v>453</v>
      </c>
      <c r="C388" s="232" t="s">
        <v>384</v>
      </c>
      <c r="D388" s="18">
        <v>5.03</v>
      </c>
      <c r="E388" s="18"/>
      <c r="F388" s="6"/>
      <c r="G388" s="118">
        <f>SUM('5:6'!G388)</f>
        <v>0</v>
      </c>
      <c r="H388" s="282">
        <f t="shared" si="75"/>
        <v>0</v>
      </c>
      <c r="I388" s="118">
        <f>SUM('5:6'!I388)</f>
        <v>0</v>
      </c>
      <c r="J388" s="38"/>
      <c r="K388" s="42">
        <f t="array" ref="K388">IF(ISERROR(G388/L388),"",G388/L388)</f>
        <v>0</v>
      </c>
      <c r="L388" s="107">
        <v>4</v>
      </c>
      <c r="M388" s="43">
        <f t="shared" si="76"/>
        <v>0</v>
      </c>
      <c r="N388" s="38"/>
      <c r="O388" s="118">
        <f>SUM('5:6'!O388)</f>
        <v>0</v>
      </c>
      <c r="P388" s="118">
        <f>SUM('5:6'!P388)</f>
        <v>0</v>
      </c>
      <c r="Q388" s="118">
        <f>SUM('5:6'!Q388)</f>
        <v>0</v>
      </c>
      <c r="R388" s="118">
        <f>SUM('5:6'!R388)</f>
        <v>0</v>
      </c>
      <c r="S388" s="118">
        <f>SUM('5:6'!S388)</f>
        <v>0</v>
      </c>
      <c r="T388" s="118">
        <f>SUM('5:6'!T388)</f>
        <v>0</v>
      </c>
      <c r="U388" s="118">
        <f>SUM('5:6'!U388)</f>
        <v>0</v>
      </c>
      <c r="V388" s="269"/>
      <c r="W388" s="40"/>
      <c r="X388" s="118">
        <f>SUM('5:6'!X388)</f>
        <v>0</v>
      </c>
      <c r="Y388" s="118">
        <f>SUM('5:6'!Y388)</f>
        <v>0</v>
      </c>
      <c r="Z388" s="118">
        <f>SUM('5:6'!Z388)</f>
        <v>0</v>
      </c>
      <c r="AA388" s="118">
        <f>SUM('5:6'!AA388)</f>
        <v>0</v>
      </c>
      <c r="AB388" s="32"/>
      <c r="AC388" s="61"/>
      <c r="AD388" s="244"/>
      <c r="AE388" s="61"/>
      <c r="AF388" s="61"/>
      <c r="AG388" s="61"/>
      <c r="AH388" s="61"/>
      <c r="AI388" s="64"/>
      <c r="AJ388" s="64"/>
      <c r="AK388" s="64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</row>
    <row r="389" spans="1:53" ht="15.75">
      <c r="A389" s="23">
        <v>201078</v>
      </c>
      <c r="B389" s="236" t="s">
        <v>453</v>
      </c>
      <c r="C389" s="232" t="s">
        <v>385</v>
      </c>
      <c r="D389" s="18">
        <v>5.03</v>
      </c>
      <c r="E389" s="18"/>
      <c r="F389" s="6"/>
      <c r="G389" s="118">
        <f>SUM('5:6'!G389)</f>
        <v>0</v>
      </c>
      <c r="H389" s="282">
        <f t="shared" si="75"/>
        <v>0</v>
      </c>
      <c r="I389" s="118">
        <f>SUM('5:6'!I389)</f>
        <v>0</v>
      </c>
      <c r="J389" s="38"/>
      <c r="K389" s="42">
        <f t="array" ref="K389">IF(ISERROR(G389/L389),"",G389/L389)</f>
        <v>0</v>
      </c>
      <c r="L389" s="107">
        <v>4</v>
      </c>
      <c r="M389" s="43">
        <f t="shared" si="76"/>
        <v>0</v>
      </c>
      <c r="N389" s="38"/>
      <c r="O389" s="118">
        <f>SUM('5:6'!O389)</f>
        <v>0</v>
      </c>
      <c r="P389" s="118">
        <f>SUM('5:6'!P389)</f>
        <v>0</v>
      </c>
      <c r="Q389" s="118">
        <f>SUM('5:6'!Q389)</f>
        <v>0</v>
      </c>
      <c r="R389" s="118">
        <f>SUM('5:6'!R389)</f>
        <v>0</v>
      </c>
      <c r="S389" s="118">
        <f>SUM('5:6'!S389)</f>
        <v>0</v>
      </c>
      <c r="T389" s="118">
        <f>SUM('5:6'!T389)</f>
        <v>0</v>
      </c>
      <c r="U389" s="118">
        <f>SUM('5:6'!U389)</f>
        <v>0</v>
      </c>
      <c r="V389" s="269"/>
      <c r="W389" s="40"/>
      <c r="X389" s="118">
        <f>SUM('5:6'!X389)</f>
        <v>0</v>
      </c>
      <c r="Y389" s="118">
        <f>SUM('5:6'!Y389)</f>
        <v>0</v>
      </c>
      <c r="Z389" s="118">
        <f>SUM('5:6'!Z389)</f>
        <v>0</v>
      </c>
      <c r="AA389" s="118">
        <f>SUM('5:6'!AA389)</f>
        <v>0</v>
      </c>
      <c r="AB389" s="32"/>
      <c r="AC389" s="61"/>
      <c r="AD389" s="244"/>
      <c r="AE389" s="61"/>
      <c r="AF389" s="61"/>
      <c r="AG389" s="61"/>
      <c r="AH389" s="61"/>
      <c r="AI389" s="64"/>
      <c r="AJ389" s="64"/>
      <c r="AK389" s="64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</row>
    <row r="390" spans="1:53" ht="15.75">
      <c r="A390" s="23">
        <v>201079</v>
      </c>
      <c r="B390" s="236" t="s">
        <v>453</v>
      </c>
      <c r="C390" s="232" t="s">
        <v>386</v>
      </c>
      <c r="D390" s="18">
        <v>5.03</v>
      </c>
      <c r="E390" s="18"/>
      <c r="F390" s="6"/>
      <c r="G390" s="118">
        <f>SUM('5:6'!G390)</f>
        <v>0</v>
      </c>
      <c r="H390" s="282">
        <f t="shared" si="75"/>
        <v>0</v>
      </c>
      <c r="I390" s="118">
        <f>SUM('5:6'!I390)</f>
        <v>0</v>
      </c>
      <c r="J390" s="38"/>
      <c r="K390" s="42">
        <f t="array" ref="K390">IF(ISERROR(G390/L390),"",G390/L390)</f>
        <v>0</v>
      </c>
      <c r="L390" s="107">
        <v>4</v>
      </c>
      <c r="M390" s="43">
        <f t="shared" si="76"/>
        <v>0</v>
      </c>
      <c r="N390" s="38"/>
      <c r="O390" s="118">
        <f>SUM('5:6'!O390)</f>
        <v>0</v>
      </c>
      <c r="P390" s="118">
        <f>SUM('5:6'!P390)</f>
        <v>0</v>
      </c>
      <c r="Q390" s="118">
        <f>SUM('5:6'!Q390)</f>
        <v>0</v>
      </c>
      <c r="R390" s="118">
        <f>SUM('5:6'!R390)</f>
        <v>0</v>
      </c>
      <c r="S390" s="118">
        <f>SUM('5:6'!S390)</f>
        <v>0</v>
      </c>
      <c r="T390" s="118">
        <f>SUM('5:6'!T390)</f>
        <v>0</v>
      </c>
      <c r="U390" s="118">
        <f>SUM('5:6'!U390)</f>
        <v>0</v>
      </c>
      <c r="V390" s="269"/>
      <c r="W390" s="40"/>
      <c r="X390" s="118">
        <f>SUM('5:6'!X390)</f>
        <v>0</v>
      </c>
      <c r="Y390" s="118">
        <f>SUM('5:6'!Y390)</f>
        <v>0</v>
      </c>
      <c r="Z390" s="118">
        <f>SUM('5:6'!Z390)</f>
        <v>0</v>
      </c>
      <c r="AA390" s="118">
        <f>SUM('5:6'!AA390)</f>
        <v>0</v>
      </c>
      <c r="AB390" s="32"/>
      <c r="AC390" s="61"/>
      <c r="AD390" s="244"/>
      <c r="AE390" s="61"/>
      <c r="AF390" s="61"/>
      <c r="AG390" s="61"/>
      <c r="AH390" s="61"/>
      <c r="AI390" s="64"/>
      <c r="AJ390" s="64"/>
      <c r="AK390" s="64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</row>
    <row r="391" spans="1:53" ht="15.75">
      <c r="A391" s="23">
        <v>201080</v>
      </c>
      <c r="B391" s="236" t="s">
        <v>453</v>
      </c>
      <c r="C391" s="232" t="s">
        <v>387</v>
      </c>
      <c r="D391" s="18">
        <v>5.03</v>
      </c>
      <c r="E391" s="18"/>
      <c r="F391" s="6"/>
      <c r="G391" s="118">
        <f>SUM('5:6'!G391)</f>
        <v>0</v>
      </c>
      <c r="H391" s="282">
        <f t="shared" si="75"/>
        <v>0</v>
      </c>
      <c r="I391" s="118">
        <f>SUM('5:6'!I391)</f>
        <v>0</v>
      </c>
      <c r="J391" s="38"/>
      <c r="K391" s="42">
        <f t="array" ref="K391">IF(ISERROR(G391/L391),"",G391/L391)</f>
        <v>0</v>
      </c>
      <c r="L391" s="107">
        <v>4</v>
      </c>
      <c r="M391" s="43">
        <f t="shared" si="76"/>
        <v>0</v>
      </c>
      <c r="N391" s="38"/>
      <c r="O391" s="118">
        <f>SUM('5:6'!O391)</f>
        <v>0</v>
      </c>
      <c r="P391" s="118">
        <f>SUM('5:6'!P391)</f>
        <v>0</v>
      </c>
      <c r="Q391" s="118">
        <f>SUM('5:6'!Q391)</f>
        <v>0</v>
      </c>
      <c r="R391" s="118">
        <f>SUM('5:6'!R391)</f>
        <v>0</v>
      </c>
      <c r="S391" s="118">
        <f>SUM('5:6'!S391)</f>
        <v>0</v>
      </c>
      <c r="T391" s="118">
        <f>SUM('5:6'!T391)</f>
        <v>0</v>
      </c>
      <c r="U391" s="118">
        <f>SUM('5:6'!U391)</f>
        <v>0</v>
      </c>
      <c r="V391" s="269"/>
      <c r="W391" s="40"/>
      <c r="X391" s="118">
        <f>SUM('5:6'!X391)</f>
        <v>0</v>
      </c>
      <c r="Y391" s="118">
        <f>SUM('5:6'!Y391)</f>
        <v>0</v>
      </c>
      <c r="Z391" s="118">
        <f>SUM('5:6'!Z391)</f>
        <v>0</v>
      </c>
      <c r="AA391" s="118">
        <f>SUM('5:6'!AA391)</f>
        <v>0</v>
      </c>
      <c r="AB391" s="32"/>
      <c r="AC391" s="61"/>
      <c r="AD391" s="244"/>
      <c r="AE391" s="61"/>
      <c r="AF391" s="61"/>
      <c r="AG391" s="61"/>
      <c r="AH391" s="61"/>
      <c r="AI391" s="64"/>
      <c r="AJ391" s="64"/>
      <c r="AK391" s="64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</row>
    <row r="392" spans="1:53" ht="15.75">
      <c r="A392" s="20">
        <v>200534</v>
      </c>
      <c r="B392" s="69" t="s">
        <v>80</v>
      </c>
      <c r="C392" s="17" t="s">
        <v>61</v>
      </c>
      <c r="D392" s="18">
        <v>5.03</v>
      </c>
      <c r="E392" s="18"/>
      <c r="F392" s="6"/>
      <c r="G392" s="118">
        <f>SUM('5:6'!G392)</f>
        <v>0</v>
      </c>
      <c r="H392" s="282">
        <f t="shared" si="75"/>
        <v>0</v>
      </c>
      <c r="I392" s="118">
        <f>SUM('5:6'!I392)</f>
        <v>0</v>
      </c>
      <c r="J392" s="38" t="str">
        <f t="array" ref="J392">IF(ISERROR(G392/I392),"",G392/I392)</f>
        <v/>
      </c>
      <c r="K392" s="42">
        <f t="array" ref="K392">IF(ISERROR(G392/L392),"",G392/L392)</f>
        <v>0</v>
      </c>
      <c r="L392" s="107">
        <v>40</v>
      </c>
      <c r="M392" s="43">
        <f t="shared" si="76"/>
        <v>0</v>
      </c>
      <c r="N392" s="38">
        <f t="shared" si="77"/>
        <v>0</v>
      </c>
      <c r="O392" s="118">
        <f>SUM('5:6'!O392)</f>
        <v>0</v>
      </c>
      <c r="P392" s="118">
        <f>SUM('5:6'!P392)</f>
        <v>0</v>
      </c>
      <c r="Q392" s="118">
        <f>SUM('5:6'!Q392)</f>
        <v>0</v>
      </c>
      <c r="R392" s="118">
        <f>SUM('5:6'!R392)</f>
        <v>0</v>
      </c>
      <c r="S392" s="118">
        <f>SUM('5:6'!S392)</f>
        <v>0</v>
      </c>
      <c r="T392" s="118">
        <f>SUM('5:6'!T392)</f>
        <v>0</v>
      </c>
      <c r="U392" s="118">
        <f>SUM('5:6'!U392)</f>
        <v>0</v>
      </c>
      <c r="V392" s="269">
        <f t="shared" si="78"/>
        <v>0</v>
      </c>
      <c r="W392" s="40" t="str">
        <f t="shared" si="79"/>
        <v/>
      </c>
      <c r="X392" s="118">
        <f>SUM('5:6'!X392)</f>
        <v>0</v>
      </c>
      <c r="Y392" s="118">
        <f>SUM('5:6'!Y392)</f>
        <v>0</v>
      </c>
      <c r="Z392" s="118">
        <f>SUM('5:6'!Z392)</f>
        <v>0</v>
      </c>
      <c r="AA392" s="118">
        <f>SUM('5:6'!AA392)</f>
        <v>0</v>
      </c>
      <c r="AB392" s="82"/>
      <c r="AC392" s="61"/>
      <c r="AD392" s="106"/>
      <c r="AE392" s="61"/>
      <c r="AF392" s="61"/>
      <c r="AG392" s="61"/>
      <c r="AH392" s="61"/>
      <c r="AI392" s="64"/>
      <c r="AJ392" s="64"/>
      <c r="AK392" s="64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</row>
    <row r="393" spans="1:53" ht="15.75">
      <c r="A393" s="20">
        <v>200535</v>
      </c>
      <c r="B393" s="69" t="s">
        <v>80</v>
      </c>
      <c r="C393" s="17" t="s">
        <v>60</v>
      </c>
      <c r="D393" s="18">
        <v>5.03</v>
      </c>
      <c r="E393" s="18"/>
      <c r="F393" s="6"/>
      <c r="G393" s="118">
        <f>SUM('5:6'!G393)</f>
        <v>0</v>
      </c>
      <c r="H393" s="282">
        <f t="shared" si="75"/>
        <v>0</v>
      </c>
      <c r="I393" s="118">
        <f>SUM('5:6'!I393)</f>
        <v>0</v>
      </c>
      <c r="J393" s="38" t="str">
        <f t="array" ref="J393">IF(ISERROR(G393/I393),"",G393/I393)</f>
        <v/>
      </c>
      <c r="K393" s="42">
        <f t="array" ref="K393">IF(ISERROR(G393/L393),"",G393/L393)</f>
        <v>0</v>
      </c>
      <c r="L393" s="107">
        <v>40</v>
      </c>
      <c r="M393" s="43">
        <f t="shared" si="76"/>
        <v>0</v>
      </c>
      <c r="N393" s="38">
        <f t="shared" si="77"/>
        <v>0</v>
      </c>
      <c r="O393" s="118">
        <f>SUM('5:6'!O393)</f>
        <v>0</v>
      </c>
      <c r="P393" s="118">
        <f>SUM('5:6'!P393)</f>
        <v>0</v>
      </c>
      <c r="Q393" s="118">
        <f>SUM('5:6'!Q393)</f>
        <v>0</v>
      </c>
      <c r="R393" s="118">
        <f>SUM('5:6'!R393)</f>
        <v>0</v>
      </c>
      <c r="S393" s="118">
        <f>SUM('5:6'!S393)</f>
        <v>0</v>
      </c>
      <c r="T393" s="118">
        <f>SUM('5:6'!T393)</f>
        <v>0</v>
      </c>
      <c r="U393" s="118">
        <f>SUM('5:6'!U393)</f>
        <v>0</v>
      </c>
      <c r="V393" s="269">
        <f t="shared" si="78"/>
        <v>0</v>
      </c>
      <c r="W393" s="40" t="str">
        <f t="shared" si="79"/>
        <v/>
      </c>
      <c r="X393" s="118">
        <f>SUM('5:6'!X393)</f>
        <v>0</v>
      </c>
      <c r="Y393" s="118">
        <f>SUM('5:6'!Y393)</f>
        <v>0</v>
      </c>
      <c r="Z393" s="118">
        <f>SUM('5:6'!Z393)</f>
        <v>0</v>
      </c>
      <c r="AA393" s="118">
        <f>SUM('5:6'!AA393)</f>
        <v>0</v>
      </c>
      <c r="AB393" s="82"/>
      <c r="AC393" s="61"/>
      <c r="AD393" s="106"/>
      <c r="AE393" s="61"/>
      <c r="AF393" s="61"/>
      <c r="AG393" s="61"/>
      <c r="AH393" s="61"/>
      <c r="AI393" s="64"/>
      <c r="AJ393" s="64"/>
      <c r="AK393" s="64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</row>
    <row r="394" spans="1:53" ht="15.75">
      <c r="A394" s="20">
        <v>200536</v>
      </c>
      <c r="B394" s="69" t="s">
        <v>80</v>
      </c>
      <c r="C394" s="17" t="s">
        <v>65</v>
      </c>
      <c r="D394" s="18">
        <v>5.03</v>
      </c>
      <c r="E394" s="18"/>
      <c r="F394" s="6"/>
      <c r="G394" s="118">
        <f>SUM('5:6'!G394)</f>
        <v>0</v>
      </c>
      <c r="H394" s="282">
        <f t="shared" si="75"/>
        <v>0</v>
      </c>
      <c r="I394" s="118">
        <f>SUM('5:6'!I394)</f>
        <v>0</v>
      </c>
      <c r="J394" s="38" t="str">
        <f t="array" ref="J394">IF(ISERROR(G394/I394),"",G394/I394)</f>
        <v/>
      </c>
      <c r="K394" s="42">
        <f t="array" ref="K394">IF(ISERROR(G394/L394),"",G394/L394)</f>
        <v>0</v>
      </c>
      <c r="L394" s="107">
        <v>40</v>
      </c>
      <c r="M394" s="43">
        <f t="shared" si="76"/>
        <v>0</v>
      </c>
      <c r="N394" s="38">
        <f t="shared" si="77"/>
        <v>0</v>
      </c>
      <c r="O394" s="118">
        <f>SUM('5:6'!O394)</f>
        <v>0</v>
      </c>
      <c r="P394" s="118">
        <f>SUM('5:6'!P394)</f>
        <v>0</v>
      </c>
      <c r="Q394" s="118">
        <f>SUM('5:6'!Q394)</f>
        <v>0</v>
      </c>
      <c r="R394" s="118">
        <f>SUM('5:6'!R394)</f>
        <v>0</v>
      </c>
      <c r="S394" s="118">
        <f>SUM('5:6'!S394)</f>
        <v>0</v>
      </c>
      <c r="T394" s="118">
        <f>SUM('5:6'!T394)</f>
        <v>0</v>
      </c>
      <c r="U394" s="118">
        <f>SUM('5:6'!U394)</f>
        <v>0</v>
      </c>
      <c r="V394" s="269">
        <f t="shared" si="78"/>
        <v>0</v>
      </c>
      <c r="W394" s="40" t="str">
        <f t="shared" si="79"/>
        <v/>
      </c>
      <c r="X394" s="118">
        <f>SUM('5:6'!X394)</f>
        <v>0</v>
      </c>
      <c r="Y394" s="118">
        <f>SUM('5:6'!Y394)</f>
        <v>0</v>
      </c>
      <c r="Z394" s="118">
        <f>SUM('5:6'!Z394)</f>
        <v>0</v>
      </c>
      <c r="AA394" s="118">
        <f>SUM('5:6'!AA394)</f>
        <v>0</v>
      </c>
      <c r="AB394" s="82"/>
      <c r="AC394" s="61"/>
      <c r="AD394" s="106"/>
      <c r="AE394" s="61"/>
      <c r="AF394" s="61"/>
      <c r="AG394" s="61"/>
      <c r="AH394" s="61"/>
      <c r="AI394" s="64"/>
      <c r="AJ394" s="64"/>
      <c r="AK394" s="64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</row>
    <row r="395" spans="1:53" ht="15.75">
      <c r="A395" s="20">
        <v>200437</v>
      </c>
      <c r="B395" s="69" t="s">
        <v>81</v>
      </c>
      <c r="C395" s="17" t="s">
        <v>82</v>
      </c>
      <c r="D395" s="18">
        <v>5.03</v>
      </c>
      <c r="E395" s="18"/>
      <c r="F395" s="6"/>
      <c r="G395" s="118">
        <f>SUM('5:6'!G395)</f>
        <v>0</v>
      </c>
      <c r="H395" s="282">
        <f t="shared" si="75"/>
        <v>0</v>
      </c>
      <c r="I395" s="118">
        <f>SUM('5:6'!I395)</f>
        <v>0</v>
      </c>
      <c r="J395" s="38" t="str">
        <f t="array" ref="J395">IF(ISERROR(G395/I395),"",G395/I395)</f>
        <v/>
      </c>
      <c r="K395" s="42">
        <f t="array" ref="K395">IF(ISERROR(G395/L395),"",G395/L395)</f>
        <v>0</v>
      </c>
      <c r="L395" s="107">
        <v>50</v>
      </c>
      <c r="M395" s="43">
        <f t="shared" si="76"/>
        <v>0</v>
      </c>
      <c r="N395" s="38">
        <f t="shared" si="77"/>
        <v>0</v>
      </c>
      <c r="O395" s="118">
        <f>SUM('5:6'!O395)</f>
        <v>0</v>
      </c>
      <c r="P395" s="118">
        <f>SUM('5:6'!P395)</f>
        <v>0</v>
      </c>
      <c r="Q395" s="118">
        <f>SUM('5:6'!Q395)</f>
        <v>0</v>
      </c>
      <c r="R395" s="118">
        <f>SUM('5:6'!R395)</f>
        <v>0</v>
      </c>
      <c r="S395" s="118">
        <f>SUM('5:6'!S395)</f>
        <v>0</v>
      </c>
      <c r="T395" s="118">
        <f>SUM('5:6'!T395)</f>
        <v>0</v>
      </c>
      <c r="U395" s="118">
        <f>SUM('5:6'!U395)</f>
        <v>0</v>
      </c>
      <c r="V395" s="269">
        <f t="shared" si="78"/>
        <v>0</v>
      </c>
      <c r="W395" s="40" t="str">
        <f t="shared" si="79"/>
        <v/>
      </c>
      <c r="X395" s="118">
        <f>SUM('5:6'!X395)</f>
        <v>0</v>
      </c>
      <c r="Y395" s="118">
        <f>SUM('5:6'!Y395)</f>
        <v>0</v>
      </c>
      <c r="Z395" s="118">
        <f>SUM('5:6'!Z395)</f>
        <v>0</v>
      </c>
      <c r="AA395" s="118">
        <f>SUM('5:6'!AA395)</f>
        <v>0</v>
      </c>
      <c r="AB395" s="82"/>
      <c r="AC395" s="61"/>
      <c r="AD395" s="106"/>
      <c r="AE395" s="61"/>
      <c r="AF395" s="61"/>
      <c r="AG395" s="61"/>
      <c r="AH395" s="61"/>
      <c r="AI395" s="64"/>
      <c r="AJ395" s="64"/>
      <c r="AK395" s="64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</row>
    <row r="396" spans="1:53" ht="15.75">
      <c r="A396" s="20">
        <v>200438</v>
      </c>
      <c r="B396" s="69" t="s">
        <v>81</v>
      </c>
      <c r="C396" s="17" t="s">
        <v>60</v>
      </c>
      <c r="D396" s="18">
        <v>5.03</v>
      </c>
      <c r="E396" s="18"/>
      <c r="F396" s="6"/>
      <c r="G396" s="118">
        <f>SUM('5:6'!G396)</f>
        <v>0</v>
      </c>
      <c r="H396" s="282">
        <f t="shared" si="75"/>
        <v>0</v>
      </c>
      <c r="I396" s="118">
        <f>SUM('5:6'!I396)</f>
        <v>0</v>
      </c>
      <c r="J396" s="38" t="str">
        <f t="array" ref="J396">IF(ISERROR(G396/I396),"",G396/I396)</f>
        <v/>
      </c>
      <c r="K396" s="42">
        <f t="array" ref="K396">IF(ISERROR(G396/L396),"",G396/L396)</f>
        <v>0</v>
      </c>
      <c r="L396" s="107">
        <v>50</v>
      </c>
      <c r="M396" s="43">
        <f t="shared" si="76"/>
        <v>0</v>
      </c>
      <c r="N396" s="38">
        <f t="shared" si="77"/>
        <v>0</v>
      </c>
      <c r="O396" s="118">
        <f>SUM('5:6'!O396)</f>
        <v>0</v>
      </c>
      <c r="P396" s="118">
        <f>SUM('5:6'!P396)</f>
        <v>0</v>
      </c>
      <c r="Q396" s="118">
        <f>SUM('5:6'!Q396)</f>
        <v>0</v>
      </c>
      <c r="R396" s="118">
        <f>SUM('5:6'!R396)</f>
        <v>0</v>
      </c>
      <c r="S396" s="118">
        <f>SUM('5:6'!S396)</f>
        <v>0</v>
      </c>
      <c r="T396" s="118">
        <f>SUM('5:6'!T396)</f>
        <v>0</v>
      </c>
      <c r="U396" s="118">
        <f>SUM('5:6'!U396)</f>
        <v>0</v>
      </c>
      <c r="V396" s="269">
        <f t="shared" si="78"/>
        <v>0</v>
      </c>
      <c r="W396" s="40" t="str">
        <f t="shared" si="79"/>
        <v/>
      </c>
      <c r="X396" s="118">
        <f>SUM('5:6'!X396)</f>
        <v>0</v>
      </c>
      <c r="Y396" s="118">
        <f>SUM('5:6'!Y396)</f>
        <v>0</v>
      </c>
      <c r="Z396" s="118">
        <f>SUM('5:6'!Z396)</f>
        <v>0</v>
      </c>
      <c r="AA396" s="118">
        <f>SUM('5:6'!AA396)</f>
        <v>0</v>
      </c>
      <c r="AB396" s="82"/>
      <c r="AC396" s="61"/>
      <c r="AD396" s="106"/>
      <c r="AE396" s="61"/>
      <c r="AF396" s="61"/>
      <c r="AG396" s="61"/>
      <c r="AH396" s="61"/>
      <c r="AI396" s="64"/>
      <c r="AJ396" s="64"/>
      <c r="AK396" s="64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</row>
    <row r="397" spans="1:53" ht="15.75">
      <c r="A397" s="20">
        <v>200439</v>
      </c>
      <c r="B397" s="69" t="s">
        <v>81</v>
      </c>
      <c r="C397" s="17" t="s">
        <v>61</v>
      </c>
      <c r="D397" s="18">
        <v>5.03</v>
      </c>
      <c r="E397" s="18"/>
      <c r="F397" s="6"/>
      <c r="G397" s="118">
        <f>SUM('5:6'!G397)</f>
        <v>0</v>
      </c>
      <c r="H397" s="282">
        <f t="shared" si="75"/>
        <v>0</v>
      </c>
      <c r="I397" s="118">
        <f>SUM('5:6'!I397)</f>
        <v>0</v>
      </c>
      <c r="J397" s="38" t="str">
        <f t="array" ref="J397">IF(ISERROR(G397/I397),"",G397/I397)</f>
        <v/>
      </c>
      <c r="K397" s="42">
        <f t="array" ref="K397">IF(ISERROR(G397/L397),"",G397/L397)</f>
        <v>0</v>
      </c>
      <c r="L397" s="107">
        <v>50</v>
      </c>
      <c r="M397" s="43">
        <f t="shared" si="76"/>
        <v>0</v>
      </c>
      <c r="N397" s="38">
        <f t="shared" si="77"/>
        <v>0</v>
      </c>
      <c r="O397" s="118">
        <f>SUM('5:6'!O397)</f>
        <v>0</v>
      </c>
      <c r="P397" s="118">
        <f>SUM('5:6'!P397)</f>
        <v>0</v>
      </c>
      <c r="Q397" s="118">
        <f>SUM('5:6'!Q397)</f>
        <v>0</v>
      </c>
      <c r="R397" s="118">
        <f>SUM('5:6'!R397)</f>
        <v>0</v>
      </c>
      <c r="S397" s="118">
        <f>SUM('5:6'!S397)</f>
        <v>0</v>
      </c>
      <c r="T397" s="118">
        <f>SUM('5:6'!T397)</f>
        <v>0</v>
      </c>
      <c r="U397" s="118">
        <f>SUM('5:6'!U397)</f>
        <v>0</v>
      </c>
      <c r="V397" s="269">
        <f t="shared" si="78"/>
        <v>0</v>
      </c>
      <c r="W397" s="40" t="str">
        <f t="shared" si="79"/>
        <v/>
      </c>
      <c r="X397" s="118">
        <f>SUM('5:6'!X397)</f>
        <v>0</v>
      </c>
      <c r="Y397" s="118">
        <f>SUM('5:6'!Y397)</f>
        <v>0</v>
      </c>
      <c r="Z397" s="118">
        <f>SUM('5:6'!Z397)</f>
        <v>0</v>
      </c>
      <c r="AA397" s="118">
        <f>SUM('5:6'!AA397)</f>
        <v>0</v>
      </c>
      <c r="AB397" s="82"/>
      <c r="AC397" s="61"/>
      <c r="AD397" s="106"/>
      <c r="AE397" s="61"/>
      <c r="AF397" s="61"/>
      <c r="AG397" s="61"/>
      <c r="AH397" s="61"/>
      <c r="AI397" s="64"/>
      <c r="AJ397" s="64"/>
      <c r="AK397" s="64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</row>
    <row r="398" spans="1:53" ht="15.75">
      <c r="A398" s="20">
        <v>200440</v>
      </c>
      <c r="B398" s="69" t="s">
        <v>81</v>
      </c>
      <c r="C398" s="17" t="s">
        <v>65</v>
      </c>
      <c r="D398" s="18">
        <v>5.03</v>
      </c>
      <c r="E398" s="18"/>
      <c r="F398" s="6"/>
      <c r="G398" s="118">
        <f>SUM('5:6'!G398)</f>
        <v>0</v>
      </c>
      <c r="H398" s="282">
        <f t="shared" si="75"/>
        <v>0</v>
      </c>
      <c r="I398" s="118">
        <f>SUM('5:6'!I398)</f>
        <v>0</v>
      </c>
      <c r="J398" s="38" t="str">
        <f t="array" ref="J398">IF(ISERROR(G398/I398),"",G398/I398)</f>
        <v/>
      </c>
      <c r="K398" s="42">
        <f t="array" ref="K398">IF(ISERROR(G398/L398),"",G398/L398)</f>
        <v>0</v>
      </c>
      <c r="L398" s="107">
        <v>50</v>
      </c>
      <c r="M398" s="43">
        <f t="shared" si="76"/>
        <v>0</v>
      </c>
      <c r="N398" s="38">
        <f t="shared" si="77"/>
        <v>0</v>
      </c>
      <c r="O398" s="118">
        <f>SUM('5:6'!O398)</f>
        <v>0</v>
      </c>
      <c r="P398" s="118">
        <f>SUM('5:6'!P398)</f>
        <v>0</v>
      </c>
      <c r="Q398" s="118">
        <f>SUM('5:6'!Q398)</f>
        <v>0</v>
      </c>
      <c r="R398" s="118">
        <f>SUM('5:6'!R398)</f>
        <v>0</v>
      </c>
      <c r="S398" s="118">
        <f>SUM('5:6'!S398)</f>
        <v>0</v>
      </c>
      <c r="T398" s="118">
        <f>SUM('5:6'!T398)</f>
        <v>0</v>
      </c>
      <c r="U398" s="118">
        <f>SUM('5:6'!U398)</f>
        <v>0</v>
      </c>
      <c r="V398" s="269">
        <f t="shared" si="78"/>
        <v>0</v>
      </c>
      <c r="W398" s="40" t="str">
        <f t="shared" si="79"/>
        <v/>
      </c>
      <c r="X398" s="118">
        <f>SUM('5:6'!X398)</f>
        <v>0</v>
      </c>
      <c r="Y398" s="118">
        <f>SUM('5:6'!Y398)</f>
        <v>0</v>
      </c>
      <c r="Z398" s="118">
        <f>SUM('5:6'!Z398)</f>
        <v>0</v>
      </c>
      <c r="AA398" s="118">
        <f>SUM('5:6'!AA398)</f>
        <v>0</v>
      </c>
      <c r="AB398" s="82"/>
      <c r="AC398" s="61"/>
      <c r="AD398" s="106"/>
      <c r="AE398" s="61"/>
      <c r="AF398" s="61"/>
      <c r="AG398" s="61"/>
      <c r="AH398" s="61"/>
      <c r="AI398" s="64"/>
      <c r="AJ398" s="64"/>
      <c r="AK398" s="64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</row>
    <row r="399" spans="1:53" ht="15.75">
      <c r="A399" s="20">
        <v>200051</v>
      </c>
      <c r="B399" s="69" t="s">
        <v>83</v>
      </c>
      <c r="C399" s="17" t="s">
        <v>73</v>
      </c>
      <c r="D399" s="18">
        <v>5.03</v>
      </c>
      <c r="E399" s="18"/>
      <c r="F399" s="6"/>
      <c r="G399" s="118">
        <f>SUM('5:6'!G399)</f>
        <v>0</v>
      </c>
      <c r="H399" s="282">
        <f t="shared" si="75"/>
        <v>0</v>
      </c>
      <c r="I399" s="118">
        <f>SUM('5:6'!I399)</f>
        <v>0</v>
      </c>
      <c r="J399" s="38" t="str">
        <f t="array" ref="J399">IF(ISERROR(G399/I399),"",G399/I399)</f>
        <v/>
      </c>
      <c r="K399" s="42">
        <f t="array" ref="K399">IF(ISERROR(G399/L399),"",G399/L399)</f>
        <v>0</v>
      </c>
      <c r="L399" s="107">
        <v>50</v>
      </c>
      <c r="M399" s="43">
        <f t="shared" si="76"/>
        <v>0</v>
      </c>
      <c r="N399" s="38">
        <f t="shared" si="77"/>
        <v>0</v>
      </c>
      <c r="O399" s="118">
        <f>SUM('5:6'!O399)</f>
        <v>0</v>
      </c>
      <c r="P399" s="118">
        <f>SUM('5:6'!P399)</f>
        <v>0</v>
      </c>
      <c r="Q399" s="118">
        <f>SUM('5:6'!Q399)</f>
        <v>0</v>
      </c>
      <c r="R399" s="118">
        <f>SUM('5:6'!R399)</f>
        <v>0</v>
      </c>
      <c r="S399" s="118">
        <f>SUM('5:6'!S399)</f>
        <v>0</v>
      </c>
      <c r="T399" s="118">
        <f>SUM('5:6'!T399)</f>
        <v>0</v>
      </c>
      <c r="U399" s="118">
        <f>SUM('5:6'!U399)</f>
        <v>0</v>
      </c>
      <c r="V399" s="269">
        <f t="shared" si="78"/>
        <v>0</v>
      </c>
      <c r="W399" s="40" t="str">
        <f t="shared" si="79"/>
        <v/>
      </c>
      <c r="X399" s="118">
        <f>SUM('5:6'!X399)</f>
        <v>0</v>
      </c>
      <c r="Y399" s="118">
        <f>SUM('5:6'!Y399)</f>
        <v>0</v>
      </c>
      <c r="Z399" s="118">
        <f>SUM('5:6'!Z399)</f>
        <v>0</v>
      </c>
      <c r="AA399" s="118">
        <f>SUM('5:6'!AA399)</f>
        <v>0</v>
      </c>
      <c r="AB399" s="82"/>
      <c r="AC399" s="61"/>
      <c r="AD399" s="106"/>
      <c r="AE399" s="61"/>
      <c r="AF399" s="61"/>
      <c r="AG399" s="61"/>
      <c r="AH399" s="61"/>
      <c r="AI399" s="64"/>
      <c r="AJ399" s="64"/>
      <c r="AK399" s="64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</row>
    <row r="400" spans="1:53" ht="15.75">
      <c r="A400" s="20">
        <v>200052</v>
      </c>
      <c r="B400" s="69" t="s">
        <v>83</v>
      </c>
      <c r="C400" s="17" t="s">
        <v>61</v>
      </c>
      <c r="D400" s="18">
        <v>5.03</v>
      </c>
      <c r="E400" s="18"/>
      <c r="F400" s="6"/>
      <c r="G400" s="118">
        <f>SUM('5:6'!G400)</f>
        <v>0</v>
      </c>
      <c r="H400" s="282">
        <f t="shared" si="75"/>
        <v>0</v>
      </c>
      <c r="I400" s="118">
        <f>SUM('5:6'!I400)</f>
        <v>0</v>
      </c>
      <c r="J400" s="38" t="str">
        <f t="array" ref="J400">IF(ISERROR(G400/I400),"",G400/I400)</f>
        <v/>
      </c>
      <c r="K400" s="42">
        <f t="array" ref="K400">IF(ISERROR(G400/L400),"",G400/L400)</f>
        <v>0</v>
      </c>
      <c r="L400" s="107">
        <v>50</v>
      </c>
      <c r="M400" s="43">
        <f t="shared" si="76"/>
        <v>0</v>
      </c>
      <c r="N400" s="38">
        <f t="shared" si="77"/>
        <v>0</v>
      </c>
      <c r="O400" s="118">
        <f>SUM('5:6'!O400)</f>
        <v>0</v>
      </c>
      <c r="P400" s="118">
        <f>SUM('5:6'!P400)</f>
        <v>0</v>
      </c>
      <c r="Q400" s="118">
        <f>SUM('5:6'!Q400)</f>
        <v>0</v>
      </c>
      <c r="R400" s="118">
        <f>SUM('5:6'!R400)</f>
        <v>0</v>
      </c>
      <c r="S400" s="118">
        <f>SUM('5:6'!S400)</f>
        <v>0</v>
      </c>
      <c r="T400" s="118">
        <f>SUM('5:6'!T400)</f>
        <v>0</v>
      </c>
      <c r="U400" s="118">
        <f>SUM('5:6'!U400)</f>
        <v>0</v>
      </c>
      <c r="V400" s="269">
        <f t="shared" si="78"/>
        <v>0</v>
      </c>
      <c r="W400" s="40" t="str">
        <f t="shared" si="79"/>
        <v/>
      </c>
      <c r="X400" s="118">
        <f>SUM('5:6'!X400)</f>
        <v>0</v>
      </c>
      <c r="Y400" s="118">
        <f>SUM('5:6'!Y400)</f>
        <v>0</v>
      </c>
      <c r="Z400" s="118">
        <f>SUM('5:6'!Z400)</f>
        <v>0</v>
      </c>
      <c r="AA400" s="118">
        <f>SUM('5:6'!AA400)</f>
        <v>0</v>
      </c>
      <c r="AB400" s="82"/>
      <c r="AC400" s="61"/>
      <c r="AD400" s="106"/>
      <c r="AE400" s="61"/>
      <c r="AF400" s="61"/>
      <c r="AG400" s="61"/>
      <c r="AH400" s="61"/>
      <c r="AI400" s="64"/>
      <c r="AJ400" s="64"/>
      <c r="AK400" s="64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</row>
    <row r="401" spans="1:53" ht="15.75">
      <c r="A401" s="20">
        <v>200054</v>
      </c>
      <c r="B401" s="69" t="s">
        <v>83</v>
      </c>
      <c r="C401" s="17" t="s">
        <v>77</v>
      </c>
      <c r="D401" s="18">
        <v>5.03</v>
      </c>
      <c r="E401" s="18"/>
      <c r="F401" s="6"/>
      <c r="G401" s="118">
        <f>SUM('5:6'!G401)</f>
        <v>0</v>
      </c>
      <c r="H401" s="282">
        <f t="shared" si="75"/>
        <v>0</v>
      </c>
      <c r="I401" s="118">
        <f>SUM('5:6'!I401)</f>
        <v>0</v>
      </c>
      <c r="J401" s="38" t="str">
        <f t="array" ref="J401">IF(ISERROR(G401/I401),"",G401/I401)</f>
        <v/>
      </c>
      <c r="K401" s="42">
        <f t="array" ref="K401">IF(ISERROR(G401/L401),"",G401/L401)</f>
        <v>0</v>
      </c>
      <c r="L401" s="107">
        <v>50</v>
      </c>
      <c r="M401" s="43">
        <f t="shared" si="76"/>
        <v>0</v>
      </c>
      <c r="N401" s="38">
        <f t="shared" si="77"/>
        <v>0</v>
      </c>
      <c r="O401" s="118">
        <f>SUM('5:6'!O401)</f>
        <v>0</v>
      </c>
      <c r="P401" s="118">
        <f>SUM('5:6'!P401)</f>
        <v>0</v>
      </c>
      <c r="Q401" s="118">
        <f>SUM('5:6'!Q401)</f>
        <v>0</v>
      </c>
      <c r="R401" s="118">
        <f>SUM('5:6'!R401)</f>
        <v>0</v>
      </c>
      <c r="S401" s="118">
        <f>SUM('5:6'!S401)</f>
        <v>0</v>
      </c>
      <c r="T401" s="118">
        <f>SUM('5:6'!T401)</f>
        <v>0</v>
      </c>
      <c r="U401" s="118">
        <f>SUM('5:6'!U401)</f>
        <v>0</v>
      </c>
      <c r="V401" s="269">
        <f t="shared" si="78"/>
        <v>0</v>
      </c>
      <c r="W401" s="40" t="str">
        <f t="shared" si="79"/>
        <v/>
      </c>
      <c r="X401" s="118">
        <f>SUM('5:6'!X401)</f>
        <v>0</v>
      </c>
      <c r="Y401" s="118">
        <f>SUM('5:6'!Y401)</f>
        <v>0</v>
      </c>
      <c r="Z401" s="118">
        <f>SUM('5:6'!Z401)</f>
        <v>0</v>
      </c>
      <c r="AA401" s="118">
        <f>SUM('5:6'!AA401)</f>
        <v>0</v>
      </c>
      <c r="AB401" s="82"/>
      <c r="AC401" s="61"/>
      <c r="AD401" s="106"/>
      <c r="AE401" s="61"/>
      <c r="AF401" s="61"/>
      <c r="AG401" s="61"/>
      <c r="AH401" s="61"/>
      <c r="AI401" s="64"/>
      <c r="AJ401" s="64"/>
      <c r="AK401" s="64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</row>
    <row r="402" spans="1:53" ht="15.75">
      <c r="A402" s="20">
        <v>201403</v>
      </c>
      <c r="B402" s="242" t="s">
        <v>467</v>
      </c>
      <c r="C402" s="232" t="s">
        <v>466</v>
      </c>
      <c r="D402" s="18">
        <v>50.3</v>
      </c>
      <c r="E402" s="18"/>
      <c r="F402" s="6"/>
      <c r="G402" s="118">
        <f>SUM('5:6'!G402)</f>
        <v>0</v>
      </c>
      <c r="H402" s="321">
        <f t="shared" si="75"/>
        <v>0</v>
      </c>
      <c r="I402" s="118"/>
      <c r="J402" s="38"/>
      <c r="K402" s="42">
        <f t="array" ref="K402">IF(ISERROR(G402/L402),"",G402/L402)</f>
        <v>0</v>
      </c>
      <c r="L402" s="107">
        <v>50</v>
      </c>
      <c r="M402" s="43"/>
      <c r="N402" s="38"/>
      <c r="O402" s="118"/>
      <c r="P402" s="118"/>
      <c r="Q402" s="118"/>
      <c r="R402" s="118"/>
      <c r="S402" s="118"/>
      <c r="T402" s="118"/>
      <c r="U402" s="118"/>
      <c r="V402" s="269"/>
      <c r="W402" s="40"/>
      <c r="X402" s="118"/>
      <c r="Y402" s="118"/>
      <c r="Z402" s="118"/>
      <c r="AA402" s="118"/>
      <c r="AB402" s="82"/>
      <c r="AC402" s="61"/>
      <c r="AD402" s="322"/>
      <c r="AE402" s="61"/>
      <c r="AF402" s="61"/>
      <c r="AG402" s="61"/>
      <c r="AH402" s="61"/>
      <c r="AI402" s="64"/>
      <c r="AJ402" s="64"/>
      <c r="AK402" s="64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</row>
    <row r="403" spans="1:53" ht="15.75">
      <c r="A403" s="20">
        <v>201290</v>
      </c>
      <c r="B403" s="242" t="s">
        <v>424</v>
      </c>
      <c r="C403" s="232" t="s">
        <v>422</v>
      </c>
      <c r="D403" s="18">
        <v>5</v>
      </c>
      <c r="E403" s="18"/>
      <c r="F403" s="6"/>
      <c r="G403" s="118">
        <f>SUM('5:6'!G403)</f>
        <v>0</v>
      </c>
      <c r="H403" s="282">
        <f t="shared" si="75"/>
        <v>0</v>
      </c>
      <c r="I403" s="118">
        <f>SUM('5:6'!I403)</f>
        <v>0</v>
      </c>
      <c r="J403" s="38"/>
      <c r="K403" s="42"/>
      <c r="L403" s="107">
        <v>50</v>
      </c>
      <c r="M403" s="43"/>
      <c r="N403" s="38"/>
      <c r="O403" s="118">
        <f>SUM('5:6'!O403)</f>
        <v>0</v>
      </c>
      <c r="P403" s="118">
        <f>SUM('5:6'!P403)</f>
        <v>0</v>
      </c>
      <c r="Q403" s="118">
        <f>SUM('5:6'!Q403)</f>
        <v>0</v>
      </c>
      <c r="R403" s="118">
        <f>SUM('5:6'!R403)</f>
        <v>0</v>
      </c>
      <c r="S403" s="118">
        <f>SUM('5:6'!S403)</f>
        <v>0</v>
      </c>
      <c r="T403" s="118">
        <f>SUM('5:6'!T403)</f>
        <v>0</v>
      </c>
      <c r="U403" s="118">
        <f>SUM('5:6'!U403)</f>
        <v>0</v>
      </c>
      <c r="V403" s="269"/>
      <c r="W403" s="40"/>
      <c r="X403" s="118">
        <f>SUM('5:6'!X403)</f>
        <v>0</v>
      </c>
      <c r="Y403" s="118">
        <f>SUM('5:6'!Y403)</f>
        <v>0</v>
      </c>
      <c r="Z403" s="118">
        <f>SUM('5:6'!Z403)</f>
        <v>0</v>
      </c>
      <c r="AA403" s="118">
        <f>SUM('5:6'!AA403)</f>
        <v>0</v>
      </c>
      <c r="AB403" s="82"/>
      <c r="AC403" s="61"/>
      <c r="AD403" s="262"/>
      <c r="AE403" s="61"/>
      <c r="AF403" s="61"/>
      <c r="AG403" s="61"/>
      <c r="AH403" s="61"/>
      <c r="AI403" s="64"/>
      <c r="AJ403" s="64"/>
      <c r="AK403" s="64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</row>
    <row r="404" spans="1:53" ht="15.75">
      <c r="A404" s="20">
        <v>200113</v>
      </c>
      <c r="B404" s="69" t="s">
        <v>84</v>
      </c>
      <c r="C404" s="17" t="s">
        <v>64</v>
      </c>
      <c r="D404" s="18">
        <v>5.03</v>
      </c>
      <c r="E404" s="18"/>
      <c r="F404" s="6"/>
      <c r="G404" s="118">
        <f>SUM('5:6'!G404)</f>
        <v>0</v>
      </c>
      <c r="H404" s="282">
        <f t="shared" si="75"/>
        <v>0</v>
      </c>
      <c r="I404" s="118">
        <f>SUM('5:6'!I404)</f>
        <v>0</v>
      </c>
      <c r="J404" s="38" t="str">
        <f t="array" ref="J404">IF(ISERROR(G404/I404),"",G404/I404)</f>
        <v/>
      </c>
      <c r="K404" s="42">
        <f t="array" ref="K404">IF(ISERROR(G404/L404),"",G404/L404)</f>
        <v>0</v>
      </c>
      <c r="L404" s="107">
        <v>21.5</v>
      </c>
      <c r="M404" s="43">
        <f t="shared" si="76"/>
        <v>0</v>
      </c>
      <c r="N404" s="38">
        <f t="shared" si="77"/>
        <v>0</v>
      </c>
      <c r="O404" s="118">
        <f>SUM('5:6'!O404)</f>
        <v>0</v>
      </c>
      <c r="P404" s="118">
        <f>SUM('5:6'!P404)</f>
        <v>0</v>
      </c>
      <c r="Q404" s="118">
        <f>SUM('5:6'!Q404)</f>
        <v>0</v>
      </c>
      <c r="R404" s="118">
        <f>SUM('5:6'!R404)</f>
        <v>0</v>
      </c>
      <c r="S404" s="118">
        <f>SUM('5:6'!S404)</f>
        <v>0</v>
      </c>
      <c r="T404" s="118">
        <f>SUM('5:6'!T404)</f>
        <v>0</v>
      </c>
      <c r="U404" s="118">
        <f>SUM('5:6'!U404)</f>
        <v>0</v>
      </c>
      <c r="V404" s="269">
        <f t="shared" si="78"/>
        <v>0</v>
      </c>
      <c r="W404" s="40" t="str">
        <f t="shared" si="79"/>
        <v/>
      </c>
      <c r="X404" s="118">
        <f>SUM('5:6'!X404)</f>
        <v>0</v>
      </c>
      <c r="Y404" s="118">
        <f>SUM('5:6'!Y404)</f>
        <v>0</v>
      </c>
      <c r="Z404" s="118">
        <f>SUM('5:6'!Z404)</f>
        <v>0</v>
      </c>
      <c r="AA404" s="118">
        <f>SUM('5:6'!AA404)</f>
        <v>0</v>
      </c>
      <c r="AB404" s="82"/>
      <c r="AC404" s="61"/>
      <c r="AD404" s="106"/>
      <c r="AE404" s="61"/>
      <c r="AF404" s="61"/>
      <c r="AG404" s="61"/>
      <c r="AH404" s="61"/>
      <c r="AI404" s="64"/>
      <c r="AJ404" s="64"/>
      <c r="AK404" s="64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</row>
    <row r="405" spans="1:53" ht="15.75">
      <c r="A405" s="20">
        <v>200114</v>
      </c>
      <c r="B405" s="69" t="s">
        <v>84</v>
      </c>
      <c r="C405" s="17" t="s">
        <v>65</v>
      </c>
      <c r="D405" s="18">
        <v>5.03</v>
      </c>
      <c r="E405" s="18"/>
      <c r="F405" s="6"/>
      <c r="G405" s="118">
        <f>SUM('5:6'!G405)</f>
        <v>0</v>
      </c>
      <c r="H405" s="282">
        <f t="shared" si="75"/>
        <v>0</v>
      </c>
      <c r="I405" s="118">
        <f>SUM('5:6'!I405)</f>
        <v>0</v>
      </c>
      <c r="J405" s="38" t="str">
        <f t="array" ref="J405">IF(ISERROR(G405/I405),"",G405/I405)</f>
        <v/>
      </c>
      <c r="K405" s="42">
        <f t="array" ref="K405">IF(ISERROR(G405/L405),"",G405/L405)</f>
        <v>0</v>
      </c>
      <c r="L405" s="107">
        <v>21.5</v>
      </c>
      <c r="M405" s="43">
        <f t="shared" si="76"/>
        <v>0</v>
      </c>
      <c r="N405" s="38">
        <f t="shared" si="77"/>
        <v>0</v>
      </c>
      <c r="O405" s="118">
        <f>SUM('5:6'!O405)</f>
        <v>0</v>
      </c>
      <c r="P405" s="118">
        <f>SUM('5:6'!P405)</f>
        <v>0</v>
      </c>
      <c r="Q405" s="118">
        <f>SUM('5:6'!Q405)</f>
        <v>0</v>
      </c>
      <c r="R405" s="118">
        <f>SUM('5:6'!R405)</f>
        <v>0</v>
      </c>
      <c r="S405" s="118">
        <f>SUM('5:6'!S405)</f>
        <v>0</v>
      </c>
      <c r="T405" s="118">
        <f>SUM('5:6'!T405)</f>
        <v>0</v>
      </c>
      <c r="U405" s="118">
        <f>SUM('5:6'!U405)</f>
        <v>0</v>
      </c>
      <c r="V405" s="269">
        <f t="shared" si="78"/>
        <v>0</v>
      </c>
      <c r="W405" s="40" t="str">
        <f t="shared" si="79"/>
        <v/>
      </c>
      <c r="X405" s="118">
        <f>SUM('5:6'!X405)</f>
        <v>0</v>
      </c>
      <c r="Y405" s="118">
        <f>SUM('5:6'!Y405)</f>
        <v>0</v>
      </c>
      <c r="Z405" s="118">
        <f>SUM('5:6'!Z405)</f>
        <v>0</v>
      </c>
      <c r="AA405" s="118">
        <f>SUM('5:6'!AA405)</f>
        <v>0</v>
      </c>
      <c r="AB405" s="82"/>
      <c r="AC405" s="61"/>
      <c r="AD405" s="106"/>
      <c r="AE405" s="61"/>
      <c r="AF405" s="61"/>
      <c r="AG405" s="61"/>
      <c r="AH405" s="61"/>
      <c r="AI405" s="64"/>
      <c r="AJ405" s="64"/>
      <c r="AK405" s="64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</row>
    <row r="406" spans="1:53" ht="15.75">
      <c r="A406" s="20"/>
      <c r="B406" s="242" t="s">
        <v>380</v>
      </c>
      <c r="C406" s="232" t="s">
        <v>381</v>
      </c>
      <c r="D406" s="18"/>
      <c r="E406" s="18"/>
      <c r="F406" s="6"/>
      <c r="G406" s="118">
        <f>SUM('5:6'!G406)</f>
        <v>0</v>
      </c>
      <c r="H406" s="282">
        <f t="shared" si="75"/>
        <v>0</v>
      </c>
      <c r="I406" s="118">
        <f>SUM('5:6'!I406)</f>
        <v>0</v>
      </c>
      <c r="J406" s="38"/>
      <c r="K406" s="42"/>
      <c r="L406" s="107"/>
      <c r="M406" s="43"/>
      <c r="N406" s="38"/>
      <c r="O406" s="118">
        <f>SUM('5:6'!O406)</f>
        <v>0</v>
      </c>
      <c r="P406" s="118">
        <f>SUM('5:6'!P406)</f>
        <v>0</v>
      </c>
      <c r="Q406" s="118">
        <f>SUM('5:6'!Q406)</f>
        <v>0</v>
      </c>
      <c r="R406" s="118">
        <f>SUM('5:6'!R406)</f>
        <v>0</v>
      </c>
      <c r="S406" s="118">
        <f>SUM('5:6'!S406)</f>
        <v>0</v>
      </c>
      <c r="T406" s="118">
        <f>SUM('5:6'!T406)</f>
        <v>0</v>
      </c>
      <c r="U406" s="118">
        <f>SUM('5:6'!U406)</f>
        <v>0</v>
      </c>
      <c r="V406" s="269"/>
      <c r="W406" s="40"/>
      <c r="X406" s="118">
        <f>SUM('5:6'!X406)</f>
        <v>0</v>
      </c>
      <c r="Y406" s="118">
        <f>SUM('5:6'!Y406)</f>
        <v>0</v>
      </c>
      <c r="Z406" s="118">
        <f>SUM('5:6'!Z406)</f>
        <v>0</v>
      </c>
      <c r="AA406" s="118">
        <f>SUM('5:6'!AA406)</f>
        <v>0</v>
      </c>
      <c r="AB406" s="82"/>
      <c r="AC406" s="61"/>
      <c r="AD406" s="240"/>
      <c r="AE406" s="61"/>
      <c r="AF406" s="61"/>
      <c r="AG406" s="61"/>
      <c r="AH406" s="61"/>
      <c r="AI406" s="64"/>
      <c r="AJ406" s="64"/>
      <c r="AK406" s="64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</row>
    <row r="407" spans="1:53" ht="15.75">
      <c r="A407" s="22">
        <v>200617</v>
      </c>
      <c r="B407" s="70" t="s">
        <v>85</v>
      </c>
      <c r="C407" s="17" t="s">
        <v>60</v>
      </c>
      <c r="D407" s="18">
        <v>5.0599999999999996</v>
      </c>
      <c r="E407" s="18"/>
      <c r="F407" s="6"/>
      <c r="G407" s="118">
        <f>SUM('5:6'!G407)</f>
        <v>0</v>
      </c>
      <c r="H407" s="132">
        <f t="shared" si="75"/>
        <v>0</v>
      </c>
      <c r="I407" s="118">
        <f>SUM('5:6'!I407)</f>
        <v>0</v>
      </c>
      <c r="J407" s="38" t="str">
        <f t="array" ref="J407">IF(ISERROR(G407/I407),"",G407/I407)</f>
        <v/>
      </c>
      <c r="K407" s="42" t="str">
        <f t="array" ref="K407">IF(ISERROR(G407/L407),"",G407/L407)</f>
        <v/>
      </c>
      <c r="L407" s="107"/>
      <c r="M407" s="43" t="str">
        <f t="shared" si="76"/>
        <v/>
      </c>
      <c r="N407" s="38">
        <f t="shared" si="77"/>
        <v>0</v>
      </c>
      <c r="O407" s="118">
        <f>SUM('5:6'!O407)</f>
        <v>0</v>
      </c>
      <c r="P407" s="118">
        <f>SUM('5:6'!P407)</f>
        <v>0</v>
      </c>
      <c r="Q407" s="118">
        <f>SUM('5:6'!Q407)</f>
        <v>0</v>
      </c>
      <c r="R407" s="118">
        <f>SUM('5:6'!R407)</f>
        <v>0</v>
      </c>
      <c r="S407" s="118">
        <f>SUM('5:6'!S407)</f>
        <v>0</v>
      </c>
      <c r="T407" s="118">
        <f>SUM('5:6'!T407)</f>
        <v>0</v>
      </c>
      <c r="U407" s="118">
        <f>SUM('5:6'!U407)</f>
        <v>0</v>
      </c>
      <c r="V407" s="269">
        <f t="shared" si="78"/>
        <v>0</v>
      </c>
      <c r="W407" s="40" t="str">
        <f t="shared" si="79"/>
        <v/>
      </c>
      <c r="X407" s="118">
        <f>SUM('5:6'!X407)</f>
        <v>0</v>
      </c>
      <c r="Y407" s="118">
        <f>SUM('5:6'!Y407)</f>
        <v>0</v>
      </c>
      <c r="Z407" s="118">
        <f>SUM('5:6'!Z407)</f>
        <v>0</v>
      </c>
      <c r="AA407" s="118">
        <f>SUM('5:6'!AA407)</f>
        <v>0</v>
      </c>
      <c r="AB407" s="82"/>
      <c r="AC407" s="61"/>
      <c r="AD407" s="106"/>
      <c r="AE407" s="61"/>
      <c r="AF407" s="61"/>
      <c r="AG407" s="61"/>
      <c r="AH407" s="61"/>
      <c r="AI407" s="64"/>
      <c r="AJ407" s="64"/>
      <c r="AK407" s="64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</row>
    <row r="408" spans="1:53" ht="15.75">
      <c r="A408" s="22">
        <v>200618</v>
      </c>
      <c r="B408" s="70" t="s">
        <v>85</v>
      </c>
      <c r="C408" s="17" t="s">
        <v>74</v>
      </c>
      <c r="D408" s="18">
        <v>5.0599999999999996</v>
      </c>
      <c r="E408" s="18"/>
      <c r="F408" s="6"/>
      <c r="G408" s="118">
        <f>SUM('5:6'!G408)</f>
        <v>0</v>
      </c>
      <c r="H408" s="132">
        <f t="shared" si="75"/>
        <v>0</v>
      </c>
      <c r="I408" s="118">
        <f>SUM('5:6'!I408)</f>
        <v>0</v>
      </c>
      <c r="J408" s="38" t="str">
        <f t="array" ref="J408">IF(ISERROR(G408/I408),"",G408/I408)</f>
        <v/>
      </c>
      <c r="K408" s="42" t="str">
        <f t="array" ref="K408">IF(ISERROR(G408/L408),"",G408/L408)</f>
        <v/>
      </c>
      <c r="L408" s="107"/>
      <c r="M408" s="43" t="str">
        <f t="shared" si="76"/>
        <v/>
      </c>
      <c r="N408" s="38">
        <f t="shared" si="77"/>
        <v>0</v>
      </c>
      <c r="O408" s="118">
        <f>SUM('5:6'!O408)</f>
        <v>0</v>
      </c>
      <c r="P408" s="118">
        <f>SUM('5:6'!P408)</f>
        <v>0</v>
      </c>
      <c r="Q408" s="118">
        <f>SUM('5:6'!Q408)</f>
        <v>0</v>
      </c>
      <c r="R408" s="118">
        <f>SUM('5:6'!R408)</f>
        <v>0</v>
      </c>
      <c r="S408" s="118">
        <f>SUM('5:6'!S408)</f>
        <v>0</v>
      </c>
      <c r="T408" s="118">
        <f>SUM('5:6'!T408)</f>
        <v>0</v>
      </c>
      <c r="U408" s="118">
        <f>SUM('5:6'!U408)</f>
        <v>0</v>
      </c>
      <c r="V408" s="269">
        <f t="shared" si="78"/>
        <v>0</v>
      </c>
      <c r="W408" s="40" t="str">
        <f t="shared" si="79"/>
        <v/>
      </c>
      <c r="X408" s="118">
        <f>SUM('5:6'!X408)</f>
        <v>0</v>
      </c>
      <c r="Y408" s="118">
        <f>SUM('5:6'!Y408)</f>
        <v>0</v>
      </c>
      <c r="Z408" s="118">
        <f>SUM('5:6'!Z408)</f>
        <v>0</v>
      </c>
      <c r="AA408" s="118">
        <f>SUM('5:6'!AA408)</f>
        <v>0</v>
      </c>
      <c r="AB408" s="82"/>
      <c r="AC408" s="61"/>
      <c r="AD408" s="106"/>
      <c r="AE408" s="61"/>
      <c r="AF408" s="61"/>
      <c r="AG408" s="61"/>
      <c r="AH408" s="61"/>
      <c r="AI408" s="64"/>
      <c r="AJ408" s="64"/>
      <c r="AK408" s="64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</row>
    <row r="409" spans="1:53" ht="15.75">
      <c r="A409" s="22">
        <v>200619</v>
      </c>
      <c r="B409" s="70" t="s">
        <v>85</v>
      </c>
      <c r="C409" s="17" t="s">
        <v>65</v>
      </c>
      <c r="D409" s="18">
        <v>5.0599999999999996</v>
      </c>
      <c r="E409" s="18"/>
      <c r="F409" s="6"/>
      <c r="G409" s="118">
        <f>SUM('5:6'!G409)</f>
        <v>0</v>
      </c>
      <c r="H409" s="282">
        <f t="shared" si="75"/>
        <v>0</v>
      </c>
      <c r="I409" s="118">
        <f>SUM('5:6'!I409)</f>
        <v>0</v>
      </c>
      <c r="J409" s="38" t="str">
        <f t="array" ref="J409">IF(ISERROR(G409/I409),"",G409/I409)</f>
        <v/>
      </c>
      <c r="K409" s="42" t="str">
        <f t="array" ref="K409">IF(ISERROR(G409/L409),"",G409/L409)</f>
        <v/>
      </c>
      <c r="L409" s="107"/>
      <c r="M409" s="43" t="str">
        <f t="shared" si="76"/>
        <v/>
      </c>
      <c r="N409" s="38">
        <f t="shared" si="77"/>
        <v>0</v>
      </c>
      <c r="O409" s="118">
        <f>SUM('5:6'!O409)</f>
        <v>0</v>
      </c>
      <c r="P409" s="118">
        <f>SUM('5:6'!P409)</f>
        <v>0</v>
      </c>
      <c r="Q409" s="118">
        <f>SUM('5:6'!Q409)</f>
        <v>0</v>
      </c>
      <c r="R409" s="118">
        <f>SUM('5:6'!R409)</f>
        <v>0</v>
      </c>
      <c r="S409" s="118">
        <f>SUM('5:6'!S409)</f>
        <v>0</v>
      </c>
      <c r="T409" s="118">
        <f>SUM('5:6'!T409)</f>
        <v>0</v>
      </c>
      <c r="U409" s="118">
        <f>SUM('5:6'!U409)</f>
        <v>0</v>
      </c>
      <c r="V409" s="269">
        <f t="shared" si="78"/>
        <v>0</v>
      </c>
      <c r="W409" s="40" t="str">
        <f t="shared" si="79"/>
        <v/>
      </c>
      <c r="X409" s="118">
        <f>SUM('5:6'!X409)</f>
        <v>0</v>
      </c>
      <c r="Y409" s="118">
        <f>SUM('5:6'!Y409)</f>
        <v>0</v>
      </c>
      <c r="Z409" s="118">
        <f>SUM('5:6'!Z409)</f>
        <v>0</v>
      </c>
      <c r="AA409" s="118">
        <f>SUM('5:6'!AA409)</f>
        <v>0</v>
      </c>
      <c r="AB409" s="82"/>
      <c r="AC409" s="61"/>
      <c r="AD409" s="106"/>
      <c r="AE409" s="61"/>
      <c r="AF409" s="61"/>
      <c r="AG409" s="61"/>
      <c r="AH409" s="61"/>
      <c r="AI409" s="64"/>
      <c r="AJ409" s="64"/>
      <c r="AK409" s="64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</row>
    <row r="410" spans="1:53" ht="15.75">
      <c r="A410" s="22">
        <v>200620</v>
      </c>
      <c r="B410" s="70" t="s">
        <v>85</v>
      </c>
      <c r="C410" s="17" t="s">
        <v>61</v>
      </c>
      <c r="D410" s="18">
        <v>5.0599999999999996</v>
      </c>
      <c r="E410" s="18"/>
      <c r="F410" s="6"/>
      <c r="G410" s="118">
        <f>SUM('5:6'!G410)</f>
        <v>0</v>
      </c>
      <c r="H410" s="282">
        <f t="shared" si="75"/>
        <v>0</v>
      </c>
      <c r="I410" s="118">
        <f>SUM('5:6'!I410)</f>
        <v>0</v>
      </c>
      <c r="J410" s="38" t="str">
        <f t="array" ref="J410">IF(ISERROR(G410/I410),"",G410/I410)</f>
        <v/>
      </c>
      <c r="K410" s="42" t="str">
        <f t="array" ref="K410">IF(ISERROR(G410/L410),"",G410/L410)</f>
        <v/>
      </c>
      <c r="L410" s="107"/>
      <c r="M410" s="43" t="str">
        <f t="shared" si="76"/>
        <v/>
      </c>
      <c r="N410" s="38">
        <f t="shared" si="77"/>
        <v>0</v>
      </c>
      <c r="O410" s="118">
        <f>SUM('5:6'!O410)</f>
        <v>0</v>
      </c>
      <c r="P410" s="118">
        <f>SUM('5:6'!P410)</f>
        <v>0</v>
      </c>
      <c r="Q410" s="118">
        <f>SUM('5:6'!Q410)</f>
        <v>0</v>
      </c>
      <c r="R410" s="118">
        <f>SUM('5:6'!R410)</f>
        <v>0</v>
      </c>
      <c r="S410" s="118">
        <f>SUM('5:6'!S410)</f>
        <v>0</v>
      </c>
      <c r="T410" s="118">
        <f>SUM('5:6'!T410)</f>
        <v>0</v>
      </c>
      <c r="U410" s="118">
        <f>SUM('5:6'!U410)</f>
        <v>0</v>
      </c>
      <c r="V410" s="269">
        <f t="shared" si="78"/>
        <v>0</v>
      </c>
      <c r="W410" s="40" t="str">
        <f t="shared" si="79"/>
        <v/>
      </c>
      <c r="X410" s="118">
        <f>SUM('5:6'!X410)</f>
        <v>0</v>
      </c>
      <c r="Y410" s="118">
        <f>SUM('5:6'!Y410)</f>
        <v>0</v>
      </c>
      <c r="Z410" s="118">
        <f>SUM('5:6'!Z410)</f>
        <v>0</v>
      </c>
      <c r="AA410" s="118">
        <f>SUM('5:6'!AA410)</f>
        <v>0</v>
      </c>
      <c r="AB410" s="82"/>
      <c r="AC410" s="61"/>
      <c r="AD410" s="106"/>
      <c r="AE410" s="61"/>
      <c r="AF410" s="61"/>
      <c r="AG410" s="61"/>
      <c r="AH410" s="61"/>
      <c r="AI410" s="64"/>
      <c r="AJ410" s="64"/>
      <c r="AK410" s="64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</row>
    <row r="411" spans="1:53" ht="15" customHeight="1">
      <c r="A411" s="22"/>
      <c r="B411" s="249" t="s">
        <v>388</v>
      </c>
      <c r="C411" s="232" t="s">
        <v>394</v>
      </c>
      <c r="D411" s="18"/>
      <c r="E411" s="18"/>
      <c r="F411" s="6"/>
      <c r="G411" s="118">
        <f>SUM('5:6'!G411)</f>
        <v>0</v>
      </c>
      <c r="H411" s="282">
        <f t="shared" si="75"/>
        <v>0</v>
      </c>
      <c r="I411" s="118">
        <f>SUM('5:6'!I411)</f>
        <v>0</v>
      </c>
      <c r="J411" s="38"/>
      <c r="K411" s="42">
        <f t="array" ref="K411">IF(ISERROR(G411/L411),"",G411/L411)</f>
        <v>0</v>
      </c>
      <c r="L411" s="107">
        <v>24</v>
      </c>
      <c r="M411" s="43">
        <f t="shared" si="76"/>
        <v>0</v>
      </c>
      <c r="N411" s="38"/>
      <c r="O411" s="118">
        <f>SUM('5:6'!O411)</f>
        <v>0</v>
      </c>
      <c r="P411" s="118">
        <f>SUM('5:6'!P411)</f>
        <v>0</v>
      </c>
      <c r="Q411" s="118">
        <f>SUM('5:6'!Q411)</f>
        <v>0</v>
      </c>
      <c r="R411" s="118">
        <f>SUM('5:6'!R411)</f>
        <v>0</v>
      </c>
      <c r="S411" s="118">
        <f>SUM('5:6'!S411)</f>
        <v>0</v>
      </c>
      <c r="T411" s="118">
        <f>SUM('5:6'!T411)</f>
        <v>0</v>
      </c>
      <c r="U411" s="118">
        <f>SUM('5:6'!U411)</f>
        <v>0</v>
      </c>
      <c r="V411" s="269"/>
      <c r="W411" s="40"/>
      <c r="X411" s="118">
        <f>SUM('5:6'!X411)</f>
        <v>0</v>
      </c>
      <c r="Y411" s="118">
        <f>SUM('5:6'!Y411)</f>
        <v>0</v>
      </c>
      <c r="Z411" s="118">
        <f>SUM('5:6'!Z411)</f>
        <v>0</v>
      </c>
      <c r="AA411" s="118">
        <f>SUM('5:6'!AA411)</f>
        <v>0</v>
      </c>
      <c r="AB411" s="82"/>
      <c r="AC411" s="61"/>
      <c r="AD411" s="250"/>
      <c r="AE411" s="61"/>
      <c r="AF411" s="61"/>
      <c r="AG411" s="61"/>
      <c r="AH411" s="61"/>
      <c r="AI411" s="64"/>
      <c r="AJ411" s="64"/>
      <c r="AK411" s="64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</row>
    <row r="412" spans="1:53" ht="15" customHeight="1">
      <c r="A412" s="22"/>
      <c r="B412" s="249" t="s">
        <v>388</v>
      </c>
      <c r="C412" s="232" t="s">
        <v>389</v>
      </c>
      <c r="D412" s="18"/>
      <c r="E412" s="18"/>
      <c r="F412" s="6"/>
      <c r="G412" s="118">
        <f>SUM('5:6'!G412)</f>
        <v>0</v>
      </c>
      <c r="H412" s="282">
        <f t="shared" si="75"/>
        <v>0</v>
      </c>
      <c r="I412" s="118">
        <f>SUM('5:6'!I412)</f>
        <v>0</v>
      </c>
      <c r="J412" s="38"/>
      <c r="K412" s="42">
        <f t="array" ref="K412">IF(ISERROR(G412/L412),"",G412/L412)</f>
        <v>0</v>
      </c>
      <c r="L412" s="107">
        <v>24</v>
      </c>
      <c r="M412" s="43">
        <f t="shared" si="76"/>
        <v>0</v>
      </c>
      <c r="N412" s="38"/>
      <c r="O412" s="118">
        <f>SUM('5:6'!O412)</f>
        <v>0</v>
      </c>
      <c r="P412" s="118">
        <f>SUM('5:6'!P412)</f>
        <v>0</v>
      </c>
      <c r="Q412" s="118">
        <f>SUM('5:6'!Q412)</f>
        <v>0</v>
      </c>
      <c r="R412" s="118">
        <f>SUM('5:6'!R412)</f>
        <v>0</v>
      </c>
      <c r="S412" s="118">
        <f>SUM('5:6'!S412)</f>
        <v>0</v>
      </c>
      <c r="T412" s="118">
        <f>SUM('5:6'!T412)</f>
        <v>0</v>
      </c>
      <c r="U412" s="118">
        <f>SUM('5:6'!U412)</f>
        <v>0</v>
      </c>
      <c r="V412" s="269"/>
      <c r="W412" s="40"/>
      <c r="X412" s="118">
        <f>SUM('5:6'!X412)</f>
        <v>0</v>
      </c>
      <c r="Y412" s="118">
        <f>SUM('5:6'!Y412)</f>
        <v>0</v>
      </c>
      <c r="Z412" s="118">
        <f>SUM('5:6'!Z412)</f>
        <v>0</v>
      </c>
      <c r="AA412" s="118">
        <f>SUM('5:6'!AA412)</f>
        <v>0</v>
      </c>
      <c r="AB412" s="82"/>
      <c r="AC412" s="61"/>
      <c r="AD412" s="247"/>
      <c r="AE412" s="61"/>
      <c r="AF412" s="61"/>
      <c r="AG412" s="61"/>
      <c r="AH412" s="61"/>
      <c r="AI412" s="64"/>
      <c r="AJ412" s="64"/>
      <c r="AK412" s="64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</row>
    <row r="413" spans="1:53" ht="15" customHeight="1">
      <c r="A413" s="22"/>
      <c r="B413" s="249" t="s">
        <v>388</v>
      </c>
      <c r="C413" s="232" t="s">
        <v>390</v>
      </c>
      <c r="D413" s="18"/>
      <c r="E413" s="18"/>
      <c r="F413" s="6"/>
      <c r="G413" s="118">
        <f>SUM('5:6'!G413)</f>
        <v>0</v>
      </c>
      <c r="H413" s="282">
        <f t="shared" si="75"/>
        <v>0</v>
      </c>
      <c r="I413" s="118">
        <f>SUM('5:6'!I413)</f>
        <v>0</v>
      </c>
      <c r="J413" s="38"/>
      <c r="K413" s="42">
        <f t="array" ref="K413">IF(ISERROR(G413/L413),"",G413/L413)</f>
        <v>0</v>
      </c>
      <c r="L413" s="107">
        <v>24</v>
      </c>
      <c r="M413" s="43">
        <f t="shared" si="76"/>
        <v>0</v>
      </c>
      <c r="N413" s="38"/>
      <c r="O413" s="118">
        <f>SUM('5:6'!O413)</f>
        <v>0</v>
      </c>
      <c r="P413" s="118">
        <f>SUM('5:6'!P413)</f>
        <v>0</v>
      </c>
      <c r="Q413" s="118">
        <f>SUM('5:6'!Q413)</f>
        <v>0</v>
      </c>
      <c r="R413" s="118">
        <f>SUM('5:6'!R413)</f>
        <v>0</v>
      </c>
      <c r="S413" s="118">
        <f>SUM('5:6'!S413)</f>
        <v>0</v>
      </c>
      <c r="T413" s="118">
        <f>SUM('5:6'!T413)</f>
        <v>0</v>
      </c>
      <c r="U413" s="118">
        <f>SUM('5:6'!U413)</f>
        <v>0</v>
      </c>
      <c r="V413" s="269"/>
      <c r="W413" s="40"/>
      <c r="X413" s="118">
        <f>SUM('5:6'!X413)</f>
        <v>0</v>
      </c>
      <c r="Y413" s="118">
        <f>SUM('5:6'!Y413)</f>
        <v>0</v>
      </c>
      <c r="Z413" s="118">
        <f>SUM('5:6'!Z413)</f>
        <v>0</v>
      </c>
      <c r="AA413" s="118">
        <f>SUM('5:6'!AA413)</f>
        <v>0</v>
      </c>
      <c r="AB413" s="82"/>
      <c r="AC413" s="61"/>
      <c r="AD413" s="247"/>
      <c r="AE413" s="61"/>
      <c r="AF413" s="61"/>
      <c r="AG413" s="61"/>
      <c r="AH413" s="61"/>
      <c r="AI413" s="64"/>
      <c r="AJ413" s="64"/>
      <c r="AK413" s="64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</row>
    <row r="414" spans="1:53" ht="15" customHeight="1">
      <c r="A414" s="22"/>
      <c r="B414" s="249" t="s">
        <v>388</v>
      </c>
      <c r="C414" s="232" t="s">
        <v>391</v>
      </c>
      <c r="D414" s="18"/>
      <c r="E414" s="18"/>
      <c r="F414" s="6"/>
      <c r="G414" s="118">
        <f>SUM('5:6'!G414)</f>
        <v>0</v>
      </c>
      <c r="H414" s="282">
        <f t="shared" si="75"/>
        <v>0</v>
      </c>
      <c r="I414" s="118">
        <f>SUM('5:6'!I414)</f>
        <v>0</v>
      </c>
      <c r="J414" s="38"/>
      <c r="K414" s="42">
        <f t="array" ref="K414">IF(ISERROR(G414/L414),"",G414/L414)</f>
        <v>0</v>
      </c>
      <c r="L414" s="107">
        <v>24</v>
      </c>
      <c r="M414" s="43">
        <f t="shared" si="76"/>
        <v>0</v>
      </c>
      <c r="N414" s="38"/>
      <c r="O414" s="118">
        <f>SUM('5:6'!O414)</f>
        <v>0</v>
      </c>
      <c r="P414" s="118">
        <f>SUM('5:6'!P414)</f>
        <v>0</v>
      </c>
      <c r="Q414" s="118">
        <f>SUM('5:6'!Q414)</f>
        <v>0</v>
      </c>
      <c r="R414" s="118">
        <f>SUM('5:6'!R414)</f>
        <v>0</v>
      </c>
      <c r="S414" s="118">
        <f>SUM('5:6'!S414)</f>
        <v>0</v>
      </c>
      <c r="T414" s="118">
        <f>SUM('5:6'!T414)</f>
        <v>0</v>
      </c>
      <c r="U414" s="118">
        <f>SUM('5:6'!U414)</f>
        <v>0</v>
      </c>
      <c r="V414" s="269"/>
      <c r="W414" s="40"/>
      <c r="X414" s="118">
        <f>SUM('5:6'!X414)</f>
        <v>0</v>
      </c>
      <c r="Y414" s="118">
        <f>SUM('5:6'!Y414)</f>
        <v>0</v>
      </c>
      <c r="Z414" s="118">
        <f>SUM('5:6'!Z414)</f>
        <v>0</v>
      </c>
      <c r="AA414" s="118">
        <f>SUM('5:6'!AA414)</f>
        <v>0</v>
      </c>
      <c r="AB414" s="82"/>
      <c r="AC414" s="61"/>
      <c r="AD414" s="247"/>
      <c r="AE414" s="61"/>
      <c r="AF414" s="61"/>
      <c r="AG414" s="61"/>
      <c r="AH414" s="61"/>
      <c r="AI414" s="64"/>
      <c r="AJ414" s="64"/>
      <c r="AK414" s="64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</row>
    <row r="415" spans="1:53" ht="15" customHeight="1">
      <c r="A415" s="22">
        <v>201074</v>
      </c>
      <c r="B415" s="249" t="s">
        <v>431</v>
      </c>
      <c r="C415" s="232" t="s">
        <v>433</v>
      </c>
      <c r="D415" s="18"/>
      <c r="E415" s="18"/>
      <c r="F415" s="6"/>
      <c r="G415" s="118">
        <f>SUM('5:6'!G415)</f>
        <v>0</v>
      </c>
      <c r="H415" s="282">
        <f t="shared" si="75"/>
        <v>0</v>
      </c>
      <c r="I415" s="118">
        <f>SUM('5:6'!I415)</f>
        <v>0</v>
      </c>
      <c r="J415" s="38"/>
      <c r="K415" s="42">
        <f t="array" ref="K415">IF(ISERROR(G415/L415),"",G415/L415)</f>
        <v>0</v>
      </c>
      <c r="L415" s="107">
        <v>4</v>
      </c>
      <c r="M415" s="43">
        <f t="shared" si="76"/>
        <v>0</v>
      </c>
      <c r="N415" s="38"/>
      <c r="O415" s="118"/>
      <c r="P415" s="118"/>
      <c r="Q415" s="118"/>
      <c r="R415" s="118"/>
      <c r="S415" s="118"/>
      <c r="T415" s="118"/>
      <c r="U415" s="118"/>
      <c r="V415" s="269"/>
      <c r="W415" s="40"/>
      <c r="X415" s="118"/>
      <c r="Y415" s="118"/>
      <c r="Z415" s="118"/>
      <c r="AA415" s="118"/>
      <c r="AB415" s="82"/>
      <c r="AC415" s="61"/>
      <c r="AD415" s="265"/>
      <c r="AE415" s="61"/>
      <c r="AF415" s="61"/>
      <c r="AG415" s="61"/>
      <c r="AH415" s="61"/>
      <c r="AI415" s="64"/>
      <c r="AJ415" s="64"/>
      <c r="AK415" s="64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</row>
    <row r="416" spans="1:53" ht="15" customHeight="1">
      <c r="A416" s="22">
        <v>201075</v>
      </c>
      <c r="B416" s="249" t="s">
        <v>431</v>
      </c>
      <c r="C416" s="232" t="s">
        <v>435</v>
      </c>
      <c r="D416" s="18"/>
      <c r="E416" s="18"/>
      <c r="F416" s="6"/>
      <c r="G416" s="118">
        <f>SUM('5:6'!G416)</f>
        <v>0</v>
      </c>
      <c r="H416" s="282">
        <f t="shared" si="75"/>
        <v>0</v>
      </c>
      <c r="I416" s="118">
        <f>SUM('5:6'!I416)</f>
        <v>0</v>
      </c>
      <c r="J416" s="38"/>
      <c r="K416" s="42">
        <f t="array" ref="K416">IF(ISERROR(G416/L416),"",G416/L416)</f>
        <v>0</v>
      </c>
      <c r="L416" s="107">
        <v>4</v>
      </c>
      <c r="M416" s="43">
        <f t="shared" si="76"/>
        <v>0</v>
      </c>
      <c r="N416" s="38"/>
      <c r="O416" s="118"/>
      <c r="P416" s="118"/>
      <c r="Q416" s="118"/>
      <c r="R416" s="118"/>
      <c r="S416" s="118"/>
      <c r="T416" s="118"/>
      <c r="U416" s="118"/>
      <c r="V416" s="269"/>
      <c r="W416" s="40"/>
      <c r="X416" s="118"/>
      <c r="Y416" s="118"/>
      <c r="Z416" s="118"/>
      <c r="AA416" s="118"/>
      <c r="AB416" s="82"/>
      <c r="AC416" s="61"/>
      <c r="AD416" s="265"/>
      <c r="AE416" s="61"/>
      <c r="AF416" s="61"/>
      <c r="AG416" s="61"/>
      <c r="AH416" s="61"/>
      <c r="AI416" s="64"/>
      <c r="AJ416" s="64"/>
      <c r="AK416" s="64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</row>
    <row r="417" spans="1:53" ht="15" customHeight="1">
      <c r="A417" s="22">
        <v>201076</v>
      </c>
      <c r="B417" s="249" t="s">
        <v>431</v>
      </c>
      <c r="C417" s="232" t="s">
        <v>437</v>
      </c>
      <c r="D417" s="18"/>
      <c r="E417" s="18"/>
      <c r="F417" s="6"/>
      <c r="G417" s="118">
        <f>SUM('5:6'!G417)</f>
        <v>0</v>
      </c>
      <c r="H417" s="282">
        <f t="shared" si="75"/>
        <v>0</v>
      </c>
      <c r="I417" s="118">
        <f>SUM('5:6'!I417)</f>
        <v>0</v>
      </c>
      <c r="J417" s="38"/>
      <c r="K417" s="42">
        <f t="array" ref="K417">IF(ISERROR(G417/L417),"",G417/L417)</f>
        <v>0</v>
      </c>
      <c r="L417" s="107">
        <v>4</v>
      </c>
      <c r="M417" s="43">
        <f t="shared" si="76"/>
        <v>0</v>
      </c>
      <c r="N417" s="38"/>
      <c r="O417" s="118"/>
      <c r="P417" s="118"/>
      <c r="Q417" s="118"/>
      <c r="R417" s="118"/>
      <c r="S417" s="118"/>
      <c r="T417" s="118"/>
      <c r="U417" s="118"/>
      <c r="V417" s="269"/>
      <c r="W417" s="40"/>
      <c r="X417" s="118"/>
      <c r="Y417" s="118"/>
      <c r="Z417" s="118"/>
      <c r="AA417" s="118"/>
      <c r="AB417" s="82"/>
      <c r="AC417" s="61"/>
      <c r="AD417" s="265"/>
      <c r="AE417" s="61"/>
      <c r="AF417" s="61"/>
      <c r="AG417" s="61"/>
      <c r="AH417" s="61"/>
      <c r="AI417" s="64"/>
      <c r="AJ417" s="64"/>
      <c r="AK417" s="64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</row>
    <row r="418" spans="1:53" ht="15" customHeight="1">
      <c r="A418" s="22">
        <v>201071</v>
      </c>
      <c r="B418" s="70" t="s">
        <v>382</v>
      </c>
      <c r="C418" s="17" t="s">
        <v>369</v>
      </c>
      <c r="D418" s="18"/>
      <c r="E418" s="18"/>
      <c r="F418" s="6"/>
      <c r="G418" s="118">
        <f>SUM('5:6'!G418)</f>
        <v>0</v>
      </c>
      <c r="H418" s="282">
        <f t="shared" si="75"/>
        <v>0</v>
      </c>
      <c r="I418" s="118">
        <f>SUM('5:6'!I418)</f>
        <v>0</v>
      </c>
      <c r="J418" s="38"/>
      <c r="K418" s="42">
        <f t="array" ref="K418">IF(ISERROR(G418/L418),"",G418/L418)</f>
        <v>0</v>
      </c>
      <c r="L418" s="107">
        <v>4</v>
      </c>
      <c r="M418" s="43">
        <f t="shared" si="76"/>
        <v>0</v>
      </c>
      <c r="N418" s="38"/>
      <c r="O418" s="118">
        <f>SUM('5:6'!O418)</f>
        <v>0</v>
      </c>
      <c r="P418" s="118">
        <f>SUM('5:6'!P418)</f>
        <v>0</v>
      </c>
      <c r="Q418" s="118">
        <f>SUM('5:6'!Q418)</f>
        <v>0</v>
      </c>
      <c r="R418" s="118">
        <f>SUM('5:6'!R418)</f>
        <v>0</v>
      </c>
      <c r="S418" s="118">
        <f>SUM('5:6'!S418)</f>
        <v>0</v>
      </c>
      <c r="T418" s="118">
        <f>SUM('5:6'!T418)</f>
        <v>0</v>
      </c>
      <c r="U418" s="118">
        <f>SUM('5:6'!U418)</f>
        <v>0</v>
      </c>
      <c r="V418" s="269"/>
      <c r="W418" s="40"/>
      <c r="X418" s="118">
        <f>SUM('5:6'!X418)</f>
        <v>0</v>
      </c>
      <c r="Y418" s="118">
        <f>SUM('5:6'!Y418)</f>
        <v>0</v>
      </c>
      <c r="Z418" s="118">
        <f>SUM('5:6'!Z418)</f>
        <v>0</v>
      </c>
      <c r="AA418" s="118">
        <f>SUM('5:6'!AA418)</f>
        <v>0</v>
      </c>
      <c r="AB418" s="82"/>
      <c r="AC418" s="61"/>
      <c r="AD418" s="234"/>
      <c r="AE418" s="61"/>
      <c r="AF418" s="61"/>
      <c r="AG418" s="61"/>
      <c r="AH418" s="61"/>
      <c r="AI418" s="64"/>
      <c r="AJ418" s="64"/>
      <c r="AK418" s="64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</row>
    <row r="419" spans="1:53" ht="15" customHeight="1">
      <c r="A419" s="22">
        <v>201072</v>
      </c>
      <c r="B419" s="70" t="s">
        <v>382</v>
      </c>
      <c r="C419" s="17" t="s">
        <v>370</v>
      </c>
      <c r="D419" s="18"/>
      <c r="E419" s="18"/>
      <c r="F419" s="6"/>
      <c r="G419" s="118">
        <f>SUM('5:6'!G419)</f>
        <v>0</v>
      </c>
      <c r="H419" s="282">
        <f t="shared" si="75"/>
        <v>0</v>
      </c>
      <c r="I419" s="118">
        <f>SUM('5:6'!I419)</f>
        <v>0</v>
      </c>
      <c r="J419" s="38"/>
      <c r="K419" s="42">
        <f t="array" ref="K419">IF(ISERROR(G419/L419),"",G419/L419)</f>
        <v>0</v>
      </c>
      <c r="L419" s="107">
        <v>4</v>
      </c>
      <c r="M419" s="43">
        <f t="shared" si="76"/>
        <v>0</v>
      </c>
      <c r="N419" s="38"/>
      <c r="O419" s="118">
        <f>SUM('5:6'!O419)</f>
        <v>0</v>
      </c>
      <c r="P419" s="118">
        <f>SUM('5:6'!P419)</f>
        <v>0</v>
      </c>
      <c r="Q419" s="118">
        <f>SUM('5:6'!Q419)</f>
        <v>0</v>
      </c>
      <c r="R419" s="118">
        <f>SUM('5:6'!R419)</f>
        <v>0</v>
      </c>
      <c r="S419" s="118">
        <f>SUM('5:6'!S419)</f>
        <v>0</v>
      </c>
      <c r="T419" s="118">
        <f>SUM('5:6'!T419)</f>
        <v>0</v>
      </c>
      <c r="U419" s="118">
        <f>SUM('5:6'!U419)</f>
        <v>0</v>
      </c>
      <c r="V419" s="269"/>
      <c r="W419" s="40"/>
      <c r="X419" s="118">
        <f>SUM('5:6'!X419)</f>
        <v>0</v>
      </c>
      <c r="Y419" s="118">
        <f>SUM('5:6'!Y419)</f>
        <v>0</v>
      </c>
      <c r="Z419" s="118">
        <f>SUM('5:6'!Z419)</f>
        <v>0</v>
      </c>
      <c r="AA419" s="118">
        <f>SUM('5:6'!AA419)</f>
        <v>0</v>
      </c>
      <c r="AB419" s="82"/>
      <c r="AC419" s="61"/>
      <c r="AD419" s="234"/>
      <c r="AE419" s="61"/>
      <c r="AF419" s="61"/>
      <c r="AG419" s="61"/>
      <c r="AH419" s="61"/>
      <c r="AI419" s="64"/>
      <c r="AJ419" s="64"/>
      <c r="AK419" s="64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</row>
    <row r="420" spans="1:53" ht="15" customHeight="1">
      <c r="A420" s="22">
        <v>201073</v>
      </c>
      <c r="B420" s="70" t="s">
        <v>382</v>
      </c>
      <c r="C420" s="17" t="s">
        <v>376</v>
      </c>
      <c r="D420" s="18"/>
      <c r="E420" s="18"/>
      <c r="F420" s="6"/>
      <c r="G420" s="118">
        <f>SUM('5:6'!G420)</f>
        <v>0</v>
      </c>
      <c r="H420" s="282">
        <f t="shared" si="75"/>
        <v>0</v>
      </c>
      <c r="I420" s="118">
        <f>SUM('5:6'!I420)</f>
        <v>0</v>
      </c>
      <c r="J420" s="38"/>
      <c r="K420" s="42">
        <f t="array" ref="K420">IF(ISERROR(G420/L420),"",G420/L420)</f>
        <v>0</v>
      </c>
      <c r="L420" s="107">
        <v>4</v>
      </c>
      <c r="M420" s="43">
        <f t="shared" si="76"/>
        <v>0</v>
      </c>
      <c r="N420" s="38"/>
      <c r="O420" s="118">
        <f>SUM('5:6'!O420)</f>
        <v>0</v>
      </c>
      <c r="P420" s="118">
        <f>SUM('5:6'!P420)</f>
        <v>0</v>
      </c>
      <c r="Q420" s="118">
        <f>SUM('5:6'!Q420)</f>
        <v>0</v>
      </c>
      <c r="R420" s="118">
        <f>SUM('5:6'!R420)</f>
        <v>0</v>
      </c>
      <c r="S420" s="118">
        <f>SUM('5:6'!S420)</f>
        <v>0</v>
      </c>
      <c r="T420" s="118">
        <f>SUM('5:6'!T420)</f>
        <v>0</v>
      </c>
      <c r="U420" s="118">
        <f>SUM('5:6'!U420)</f>
        <v>0</v>
      </c>
      <c r="V420" s="269"/>
      <c r="W420" s="40"/>
      <c r="X420" s="118">
        <f>SUM('5:6'!X420)</f>
        <v>0</v>
      </c>
      <c r="Y420" s="118">
        <f>SUM('5:6'!Y420)</f>
        <v>0</v>
      </c>
      <c r="Z420" s="118">
        <f>SUM('5:6'!Z420)</f>
        <v>0</v>
      </c>
      <c r="AA420" s="118">
        <f>SUM('5:6'!AA420)</f>
        <v>0</v>
      </c>
      <c r="AB420" s="82"/>
      <c r="AC420" s="61"/>
      <c r="AD420" s="234"/>
      <c r="AE420" s="61"/>
      <c r="AF420" s="61"/>
      <c r="AG420" s="61"/>
      <c r="AH420" s="61"/>
      <c r="AI420" s="64"/>
      <c r="AJ420" s="64"/>
      <c r="AK420" s="64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</row>
    <row r="421" spans="1:53" ht="15.75">
      <c r="A421" s="584" t="s">
        <v>86</v>
      </c>
      <c r="B421" s="584"/>
      <c r="C421" s="113" t="s">
        <v>71</v>
      </c>
      <c r="D421" s="27"/>
      <c r="E421" s="27"/>
      <c r="F421" s="39"/>
      <c r="G421" s="119">
        <f>SUM(G364:G420)</f>
        <v>0</v>
      </c>
      <c r="H421" s="37">
        <f>SUM(H364:H420)</f>
        <v>0</v>
      </c>
      <c r="I421" s="37">
        <f>SUM(I364:I420)</f>
        <v>0</v>
      </c>
      <c r="J421" s="38" t="str">
        <f t="array" ref="J421">IF(ISERROR(G421/I421),"",G421/I421)</f>
        <v/>
      </c>
      <c r="K421" s="37">
        <f>SUM(K364:K420)</f>
        <v>0</v>
      </c>
      <c r="L421" s="107"/>
      <c r="M421" s="114">
        <f t="shared" ref="M421:V421" si="80">SUM(M364:M420)</f>
        <v>0</v>
      </c>
      <c r="N421" s="37">
        <f t="shared" si="80"/>
        <v>0</v>
      </c>
      <c r="O421" s="116">
        <f t="shared" si="80"/>
        <v>0</v>
      </c>
      <c r="P421" s="116">
        <f t="shared" si="80"/>
        <v>0</v>
      </c>
      <c r="Q421" s="116">
        <f t="shared" si="80"/>
        <v>0</v>
      </c>
      <c r="R421" s="116">
        <f t="shared" si="80"/>
        <v>0</v>
      </c>
      <c r="S421" s="117">
        <f t="shared" si="80"/>
        <v>0</v>
      </c>
      <c r="T421" s="116">
        <f t="shared" si="80"/>
        <v>0</v>
      </c>
      <c r="U421" s="116">
        <f t="shared" si="80"/>
        <v>0</v>
      </c>
      <c r="V421" s="269">
        <f t="shared" si="80"/>
        <v>0</v>
      </c>
      <c r="W421" s="40" t="str">
        <f t="shared" si="79"/>
        <v/>
      </c>
      <c r="X421" s="117">
        <f>SUM(X364:X420)</f>
        <v>0</v>
      </c>
      <c r="Y421" s="117">
        <f>SUM(Y364:Y420)</f>
        <v>0</v>
      </c>
      <c r="Z421" s="117">
        <f>SUM(Z364:Z420)</f>
        <v>0</v>
      </c>
      <c r="AA421" s="117">
        <f>SUM(AA364:AA420)</f>
        <v>0</v>
      </c>
      <c r="AB421" s="84"/>
      <c r="AC421" s="78"/>
      <c r="AD421" s="106"/>
      <c r="AE421" s="83"/>
      <c r="AF421" s="83"/>
      <c r="AG421" s="83"/>
      <c r="AH421" s="83"/>
      <c r="AI421" s="64"/>
      <c r="AJ421" s="64"/>
      <c r="AK421" s="64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</row>
    <row r="422" spans="1:53" ht="15.75">
      <c r="A422" s="17">
        <v>200065</v>
      </c>
      <c r="B422" s="68" t="s">
        <v>87</v>
      </c>
      <c r="C422" s="17" t="s">
        <v>53</v>
      </c>
      <c r="D422" s="18">
        <v>5.03</v>
      </c>
      <c r="E422" s="18"/>
      <c r="F422" s="6"/>
      <c r="G422" s="118">
        <f>SUM('5:6'!G422)</f>
        <v>0</v>
      </c>
      <c r="H422" s="111">
        <f>D422*G422</f>
        <v>0</v>
      </c>
      <c r="I422" s="118">
        <f>SUM('5:6'!I422)</f>
        <v>0</v>
      </c>
      <c r="J422" s="38" t="str">
        <f t="array" ref="J422">IF(ISERROR(G422/I422),"",G422/I422)</f>
        <v/>
      </c>
      <c r="K422" s="42">
        <f t="array" ref="K422">IF(ISERROR(G422/L422),"",G422/L422)</f>
        <v>0</v>
      </c>
      <c r="L422" s="107">
        <v>8.8000000000000007</v>
      </c>
      <c r="M422" s="43">
        <f t="shared" ref="M422:M455" si="81">IF(ISERROR(I422-K422),"",I422-K422)</f>
        <v>0</v>
      </c>
      <c r="N422" s="38">
        <f t="shared" ref="N422:N455" si="82">SUM(O422:U422)</f>
        <v>0</v>
      </c>
      <c r="O422" s="118">
        <f>SUM('5:6'!O422)</f>
        <v>0</v>
      </c>
      <c r="P422" s="118">
        <f>SUM('5:6'!P422)</f>
        <v>0</v>
      </c>
      <c r="Q422" s="118">
        <f>SUM('5:6'!Q422)</f>
        <v>0</v>
      </c>
      <c r="R422" s="118">
        <f>SUM('5:6'!R422)</f>
        <v>0</v>
      </c>
      <c r="S422" s="118">
        <f>SUM('5:6'!S422)</f>
        <v>0</v>
      </c>
      <c r="T422" s="118">
        <f>SUM('5:6'!T422)</f>
        <v>0</v>
      </c>
      <c r="U422" s="118">
        <f>SUM('5:6'!U422)</f>
        <v>0</v>
      </c>
      <c r="V422" s="269">
        <f t="shared" ref="V422:V455" si="83">SUM(X422:AA422)</f>
        <v>0</v>
      </c>
      <c r="W422" s="40" t="str">
        <f t="shared" si="79"/>
        <v/>
      </c>
      <c r="X422" s="118">
        <f>SUM('5:6'!X422)</f>
        <v>0</v>
      </c>
      <c r="Y422" s="118">
        <f>SUM('5:6'!Y422)</f>
        <v>0</v>
      </c>
      <c r="Z422" s="118">
        <f>SUM('5:6'!Z422)</f>
        <v>0</v>
      </c>
      <c r="AA422" s="118">
        <f>SUM('5:6'!AA422)</f>
        <v>0</v>
      </c>
      <c r="AB422" s="82"/>
      <c r="AC422" s="61"/>
      <c r="AD422" s="106"/>
      <c r="AE422" s="61"/>
      <c r="AF422" s="61"/>
      <c r="AG422" s="61"/>
      <c r="AH422" s="61"/>
      <c r="AI422" s="64"/>
      <c r="AJ422" s="64"/>
      <c r="AK422" s="64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</row>
    <row r="423" spans="1:53" ht="15.75">
      <c r="A423" s="17">
        <v>200067</v>
      </c>
      <c r="B423" s="68" t="s">
        <v>87</v>
      </c>
      <c r="C423" s="17" t="s">
        <v>60</v>
      </c>
      <c r="D423" s="18">
        <v>5.03</v>
      </c>
      <c r="E423" s="18"/>
      <c r="F423" s="6"/>
      <c r="G423" s="118">
        <f>SUM('5:6'!G423)</f>
        <v>0</v>
      </c>
      <c r="H423" s="132">
        <f t="shared" ref="H423:H455" si="84">D423*G423</f>
        <v>0</v>
      </c>
      <c r="I423" s="118">
        <f>SUM('5:6'!I423)</f>
        <v>0</v>
      </c>
      <c r="J423" s="38" t="str">
        <f t="array" ref="J423">IF(ISERROR(G423/I423),"",G423/I423)</f>
        <v/>
      </c>
      <c r="K423" s="42">
        <f t="array" ref="K423">IF(ISERROR(G423/L423),"",G423/L423)</f>
        <v>0</v>
      </c>
      <c r="L423" s="107">
        <v>8.8000000000000007</v>
      </c>
      <c r="M423" s="43">
        <f t="shared" si="81"/>
        <v>0</v>
      </c>
      <c r="N423" s="38">
        <f t="shared" si="82"/>
        <v>0</v>
      </c>
      <c r="O423" s="118">
        <f>SUM('5:6'!O423)</f>
        <v>0</v>
      </c>
      <c r="P423" s="118">
        <f>SUM('5:6'!P423)</f>
        <v>0</v>
      </c>
      <c r="Q423" s="118">
        <f>SUM('5:6'!Q423)</f>
        <v>0</v>
      </c>
      <c r="R423" s="118">
        <f>SUM('5:6'!R423)</f>
        <v>0</v>
      </c>
      <c r="S423" s="118">
        <f>SUM('5:6'!S423)</f>
        <v>0</v>
      </c>
      <c r="T423" s="118">
        <f>SUM('5:6'!T423)</f>
        <v>0</v>
      </c>
      <c r="U423" s="118">
        <f>SUM('5:6'!U423)</f>
        <v>0</v>
      </c>
      <c r="V423" s="269">
        <f t="shared" si="83"/>
        <v>0</v>
      </c>
      <c r="W423" s="40" t="str">
        <f t="shared" si="79"/>
        <v/>
      </c>
      <c r="X423" s="118">
        <f>SUM('5:6'!X423)</f>
        <v>0</v>
      </c>
      <c r="Y423" s="118">
        <f>SUM('5:6'!Y423)</f>
        <v>0</v>
      </c>
      <c r="Z423" s="118">
        <f>SUM('5:6'!Z423)</f>
        <v>0</v>
      </c>
      <c r="AA423" s="118">
        <f>SUM('5:6'!AA423)</f>
        <v>0</v>
      </c>
      <c r="AB423" s="82"/>
      <c r="AC423" s="61"/>
      <c r="AD423" s="106"/>
      <c r="AE423" s="61"/>
      <c r="AF423" s="61"/>
      <c r="AG423" s="61"/>
      <c r="AH423" s="61"/>
      <c r="AI423" s="64"/>
      <c r="AJ423" s="64"/>
      <c r="AK423" s="64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</row>
    <row r="424" spans="1:53" ht="15.75">
      <c r="A424" s="17">
        <v>200068</v>
      </c>
      <c r="B424" s="68" t="s">
        <v>87</v>
      </c>
      <c r="C424" s="17" t="s">
        <v>74</v>
      </c>
      <c r="D424" s="18">
        <v>5.03</v>
      </c>
      <c r="E424" s="18"/>
      <c r="F424" s="6"/>
      <c r="G424" s="118">
        <f>SUM('5:6'!G424)</f>
        <v>0</v>
      </c>
      <c r="H424" s="132">
        <f t="shared" si="84"/>
        <v>0</v>
      </c>
      <c r="I424" s="118">
        <f>SUM('5:6'!I424)</f>
        <v>0</v>
      </c>
      <c r="J424" s="38" t="str">
        <f t="array" ref="J424">IF(ISERROR(G424/I424),"",G424/I424)</f>
        <v/>
      </c>
      <c r="K424" s="42">
        <f t="array" ref="K424">IF(ISERROR(G424/L424),"",G424/L424)</f>
        <v>0</v>
      </c>
      <c r="L424" s="107">
        <v>8.8000000000000007</v>
      </c>
      <c r="M424" s="43">
        <f t="shared" si="81"/>
        <v>0</v>
      </c>
      <c r="N424" s="38">
        <f t="shared" si="82"/>
        <v>0</v>
      </c>
      <c r="O424" s="118">
        <f>SUM('5:6'!O424)</f>
        <v>0</v>
      </c>
      <c r="P424" s="118">
        <f>SUM('5:6'!P424)</f>
        <v>0</v>
      </c>
      <c r="Q424" s="118">
        <f>SUM('5:6'!Q424)</f>
        <v>0</v>
      </c>
      <c r="R424" s="118">
        <f>SUM('5:6'!R424)</f>
        <v>0</v>
      </c>
      <c r="S424" s="118">
        <f>SUM('5:6'!S424)</f>
        <v>0</v>
      </c>
      <c r="T424" s="118">
        <f>SUM('5:6'!T424)</f>
        <v>0</v>
      </c>
      <c r="U424" s="118">
        <f>SUM('5:6'!U424)</f>
        <v>0</v>
      </c>
      <c r="V424" s="269">
        <f t="shared" si="83"/>
        <v>0</v>
      </c>
      <c r="W424" s="40" t="str">
        <f t="shared" si="79"/>
        <v/>
      </c>
      <c r="X424" s="118">
        <f>SUM('5:6'!X424)</f>
        <v>0</v>
      </c>
      <c r="Y424" s="118">
        <f>SUM('5:6'!Y424)</f>
        <v>0</v>
      </c>
      <c r="Z424" s="118">
        <f>SUM('5:6'!Z424)</f>
        <v>0</v>
      </c>
      <c r="AA424" s="118">
        <f>SUM('5:6'!AA424)</f>
        <v>0</v>
      </c>
      <c r="AB424" s="82"/>
      <c r="AC424" s="61"/>
      <c r="AD424" s="106"/>
      <c r="AE424" s="61"/>
      <c r="AF424" s="61"/>
      <c r="AG424" s="61"/>
      <c r="AH424" s="61"/>
      <c r="AI424" s="64"/>
      <c r="AJ424" s="64"/>
      <c r="AK424" s="64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</row>
    <row r="425" spans="1:53" ht="15.75">
      <c r="A425" s="24">
        <v>200064</v>
      </c>
      <c r="B425" s="72" t="s">
        <v>88</v>
      </c>
      <c r="C425" s="17" t="s">
        <v>53</v>
      </c>
      <c r="D425" s="18">
        <v>5.03</v>
      </c>
      <c r="E425" s="18"/>
      <c r="F425" s="6"/>
      <c r="G425" s="118">
        <f>SUM('5:6'!G425)</f>
        <v>0</v>
      </c>
      <c r="H425" s="132">
        <f t="shared" si="84"/>
        <v>0</v>
      </c>
      <c r="I425" s="118">
        <f>SUM('5:6'!I425)</f>
        <v>0</v>
      </c>
      <c r="J425" s="38" t="str">
        <f t="array" ref="J425">IF(ISERROR(G425/I425),"",G425/I425)</f>
        <v/>
      </c>
      <c r="K425" s="42">
        <f t="array" ref="K425">IF(ISERROR(G425/L425),"",G425/L425)</f>
        <v>0</v>
      </c>
      <c r="L425" s="107">
        <v>9.3000000000000007</v>
      </c>
      <c r="M425" s="43">
        <f t="shared" si="81"/>
        <v>0</v>
      </c>
      <c r="N425" s="38">
        <f t="shared" si="82"/>
        <v>0</v>
      </c>
      <c r="O425" s="118">
        <f>SUM('5:6'!O425)</f>
        <v>0</v>
      </c>
      <c r="P425" s="118">
        <f>SUM('5:6'!P425)</f>
        <v>0</v>
      </c>
      <c r="Q425" s="118">
        <f>SUM('5:6'!Q425)</f>
        <v>0</v>
      </c>
      <c r="R425" s="118">
        <f>SUM('5:6'!R425)</f>
        <v>0</v>
      </c>
      <c r="S425" s="118">
        <f>SUM('5:6'!S425)</f>
        <v>0</v>
      </c>
      <c r="T425" s="118">
        <f>SUM('5:6'!T425)</f>
        <v>0</v>
      </c>
      <c r="U425" s="118">
        <f>SUM('5:6'!U425)</f>
        <v>0</v>
      </c>
      <c r="V425" s="269">
        <f t="shared" si="83"/>
        <v>0</v>
      </c>
      <c r="W425" s="40" t="str">
        <f t="shared" si="79"/>
        <v/>
      </c>
      <c r="X425" s="118">
        <f>SUM('5:6'!X425)</f>
        <v>0</v>
      </c>
      <c r="Y425" s="118">
        <f>SUM('5:6'!Y425)</f>
        <v>0</v>
      </c>
      <c r="Z425" s="118">
        <f>SUM('5:6'!Z425)</f>
        <v>0</v>
      </c>
      <c r="AA425" s="118">
        <f>SUM('5:6'!AA425)</f>
        <v>0</v>
      </c>
      <c r="AB425" s="82"/>
      <c r="AC425" s="61"/>
      <c r="AD425" s="106"/>
      <c r="AE425" s="61"/>
      <c r="AF425" s="61"/>
      <c r="AG425" s="61"/>
      <c r="AH425" s="61"/>
      <c r="AI425" s="64"/>
      <c r="AJ425" s="64"/>
      <c r="AK425" s="64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</row>
    <row r="426" spans="1:53" ht="15.75">
      <c r="A426" s="24">
        <v>200058</v>
      </c>
      <c r="B426" s="72" t="s">
        <v>88</v>
      </c>
      <c r="C426" s="17" t="s">
        <v>72</v>
      </c>
      <c r="D426" s="18">
        <v>5.03</v>
      </c>
      <c r="E426" s="18"/>
      <c r="F426" s="6"/>
      <c r="G426" s="118">
        <f>SUM('5:6'!G426)</f>
        <v>286</v>
      </c>
      <c r="H426" s="132">
        <f t="shared" si="84"/>
        <v>1438.5800000000002</v>
      </c>
      <c r="I426" s="118">
        <f>SUM('5:6'!I426)</f>
        <v>22.5</v>
      </c>
      <c r="J426" s="38">
        <f t="array" ref="J426">IF(ISERROR(G426/I426),"",G426/I426)</f>
        <v>12.71111111111111</v>
      </c>
      <c r="K426" s="42">
        <f t="array" ref="K426">IF(ISERROR(G426/L426),"",G426/L426)</f>
        <v>30.752688172043008</v>
      </c>
      <c r="L426" s="107">
        <v>9.3000000000000007</v>
      </c>
      <c r="M426" s="43">
        <f t="shared" si="81"/>
        <v>-8.2526881720430083</v>
      </c>
      <c r="N426" s="38">
        <f t="shared" si="82"/>
        <v>0</v>
      </c>
      <c r="O426" s="118">
        <f>SUM('5:6'!O426)</f>
        <v>0</v>
      </c>
      <c r="P426" s="118">
        <f>SUM('5:6'!P426)</f>
        <v>0</v>
      </c>
      <c r="Q426" s="118">
        <f>SUM('5:6'!Q426)</f>
        <v>0</v>
      </c>
      <c r="R426" s="118">
        <f>SUM('5:6'!R426)</f>
        <v>0</v>
      </c>
      <c r="S426" s="118">
        <f>SUM('5:6'!S426)</f>
        <v>0</v>
      </c>
      <c r="T426" s="118">
        <f>SUM('5:6'!T426)</f>
        <v>0</v>
      </c>
      <c r="U426" s="118">
        <f>SUM('5:6'!U426)</f>
        <v>0</v>
      </c>
      <c r="V426" s="269">
        <f t="shared" si="83"/>
        <v>0</v>
      </c>
      <c r="W426" s="40">
        <f t="shared" si="79"/>
        <v>0</v>
      </c>
      <c r="X426" s="118">
        <f>SUM('5:6'!X426)</f>
        <v>0</v>
      </c>
      <c r="Y426" s="118">
        <f>SUM('5:6'!Y426)</f>
        <v>0</v>
      </c>
      <c r="Z426" s="118">
        <f>SUM('5:6'!Z426)</f>
        <v>0</v>
      </c>
      <c r="AA426" s="118">
        <f>SUM('5:6'!AA426)</f>
        <v>0</v>
      </c>
      <c r="AB426" s="82"/>
      <c r="AC426" s="61"/>
      <c r="AD426" s="106"/>
      <c r="AE426" s="61"/>
      <c r="AF426" s="61"/>
      <c r="AG426" s="61"/>
      <c r="AH426" s="61"/>
      <c r="AI426" s="64"/>
      <c r="AJ426" s="64"/>
      <c r="AK426" s="64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</row>
    <row r="427" spans="1:53" ht="15.75">
      <c r="A427" s="24">
        <v>200061</v>
      </c>
      <c r="B427" s="72" t="s">
        <v>88</v>
      </c>
      <c r="C427" s="17" t="s">
        <v>60</v>
      </c>
      <c r="D427" s="18">
        <v>5.03</v>
      </c>
      <c r="E427" s="18"/>
      <c r="F427" s="6"/>
      <c r="G427" s="118">
        <f>SUM('5:6'!G427)</f>
        <v>208</v>
      </c>
      <c r="H427" s="132">
        <f t="shared" si="84"/>
        <v>1046.24</v>
      </c>
      <c r="I427" s="118">
        <f>SUM('5:6'!I427)</f>
        <v>18</v>
      </c>
      <c r="J427" s="38">
        <f t="array" ref="J427">IF(ISERROR(G427/I427),"",G427/I427)</f>
        <v>11.555555555555555</v>
      </c>
      <c r="K427" s="42">
        <f t="array" ref="K427">IF(ISERROR(G427/L427),"",G427/L427)</f>
        <v>22.36559139784946</v>
      </c>
      <c r="L427" s="107">
        <v>9.3000000000000007</v>
      </c>
      <c r="M427" s="43">
        <f t="shared" si="81"/>
        <v>-4.3655913978494603</v>
      </c>
      <c r="N427" s="38">
        <f t="shared" si="82"/>
        <v>0</v>
      </c>
      <c r="O427" s="118">
        <f>SUM('5:6'!O427)</f>
        <v>0</v>
      </c>
      <c r="P427" s="118">
        <f>SUM('5:6'!P427)</f>
        <v>0</v>
      </c>
      <c r="Q427" s="118">
        <f>SUM('5:6'!Q427)</f>
        <v>0</v>
      </c>
      <c r="R427" s="118">
        <f>SUM('5:6'!R427)</f>
        <v>0</v>
      </c>
      <c r="S427" s="118">
        <f>SUM('5:6'!S427)</f>
        <v>0</v>
      </c>
      <c r="T427" s="118">
        <f>SUM('5:6'!T427)</f>
        <v>0</v>
      </c>
      <c r="U427" s="118">
        <f>SUM('5:6'!U427)</f>
        <v>0</v>
      </c>
      <c r="V427" s="269">
        <f t="shared" si="83"/>
        <v>0</v>
      </c>
      <c r="W427" s="40">
        <f t="shared" si="79"/>
        <v>0</v>
      </c>
      <c r="X427" s="118">
        <f>SUM('5:6'!X427)</f>
        <v>0</v>
      </c>
      <c r="Y427" s="118">
        <f>SUM('5:6'!Y427)</f>
        <v>0</v>
      </c>
      <c r="Z427" s="118">
        <f>SUM('5:6'!Z427)</f>
        <v>0</v>
      </c>
      <c r="AA427" s="118">
        <f>SUM('5:6'!AA427)</f>
        <v>0</v>
      </c>
      <c r="AB427" s="82"/>
      <c r="AC427" s="61"/>
      <c r="AD427" s="106"/>
      <c r="AE427" s="61"/>
      <c r="AF427" s="61"/>
      <c r="AG427" s="61"/>
      <c r="AH427" s="61"/>
      <c r="AI427" s="64"/>
      <c r="AJ427" s="64"/>
      <c r="AK427" s="64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</row>
    <row r="428" spans="1:53" ht="15.75">
      <c r="A428" s="24">
        <v>200060</v>
      </c>
      <c r="B428" s="72" t="s">
        <v>88</v>
      </c>
      <c r="C428" s="17" t="s">
        <v>66</v>
      </c>
      <c r="D428" s="18">
        <v>5.03</v>
      </c>
      <c r="E428" s="18"/>
      <c r="F428" s="6"/>
      <c r="G428" s="118">
        <f>SUM('5:6'!G428)</f>
        <v>0</v>
      </c>
      <c r="H428" s="132">
        <f t="shared" si="84"/>
        <v>0</v>
      </c>
      <c r="I428" s="118">
        <f>SUM('5:6'!I428)</f>
        <v>0</v>
      </c>
      <c r="J428" s="38" t="str">
        <f t="array" ref="J428">IF(ISERROR(G428/I428),"",G428/I428)</f>
        <v/>
      </c>
      <c r="K428" s="42">
        <f t="array" ref="K428">IF(ISERROR(G428/L428),"",G428/L428)</f>
        <v>0</v>
      </c>
      <c r="L428" s="107">
        <v>9.3000000000000007</v>
      </c>
      <c r="M428" s="43">
        <f t="shared" si="81"/>
        <v>0</v>
      </c>
      <c r="N428" s="38">
        <f t="shared" si="82"/>
        <v>0</v>
      </c>
      <c r="O428" s="118">
        <f>SUM('5:6'!O428)</f>
        <v>0</v>
      </c>
      <c r="P428" s="118">
        <f>SUM('5:6'!P428)</f>
        <v>0</v>
      </c>
      <c r="Q428" s="118">
        <f>SUM('5:6'!Q428)</f>
        <v>0</v>
      </c>
      <c r="R428" s="118">
        <f>SUM('5:6'!R428)</f>
        <v>0</v>
      </c>
      <c r="S428" s="118">
        <f>SUM('5:6'!S428)</f>
        <v>0</v>
      </c>
      <c r="T428" s="118">
        <f>SUM('5:6'!T428)</f>
        <v>0</v>
      </c>
      <c r="U428" s="118">
        <f>SUM('5:6'!U428)</f>
        <v>0</v>
      </c>
      <c r="V428" s="269">
        <f t="shared" si="83"/>
        <v>0</v>
      </c>
      <c r="W428" s="40" t="str">
        <f t="shared" si="79"/>
        <v/>
      </c>
      <c r="X428" s="118">
        <f>SUM('5:6'!X428)</f>
        <v>0</v>
      </c>
      <c r="Y428" s="118">
        <f>SUM('5:6'!Y428)</f>
        <v>0</v>
      </c>
      <c r="Z428" s="118">
        <f>SUM('5:6'!Z428)</f>
        <v>0</v>
      </c>
      <c r="AA428" s="118">
        <f>SUM('5:6'!AA428)</f>
        <v>0</v>
      </c>
      <c r="AB428" s="82"/>
      <c r="AC428" s="61"/>
      <c r="AD428" s="106"/>
      <c r="AE428" s="61"/>
      <c r="AF428" s="61"/>
      <c r="AG428" s="61"/>
      <c r="AH428" s="61"/>
      <c r="AI428" s="64"/>
      <c r="AJ428" s="64"/>
      <c r="AK428" s="64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</row>
    <row r="429" spans="1:53" ht="15.75">
      <c r="A429" s="24">
        <v>300389</v>
      </c>
      <c r="B429" s="72" t="s">
        <v>183</v>
      </c>
      <c r="C429" s="17" t="s">
        <v>184</v>
      </c>
      <c r="D429" s="18">
        <v>5.03</v>
      </c>
      <c r="E429" s="18"/>
      <c r="F429" s="6"/>
      <c r="G429" s="118">
        <f>SUM('5:6'!G429)</f>
        <v>0</v>
      </c>
      <c r="H429" s="134">
        <f t="shared" si="84"/>
        <v>0</v>
      </c>
      <c r="I429" s="118">
        <f>SUM('5:6'!I429)</f>
        <v>0</v>
      </c>
      <c r="J429" s="38"/>
      <c r="K429" s="42">
        <f t="array" ref="K429">IF(ISERROR(G429/L429),"",G429/L429)</f>
        <v>0</v>
      </c>
      <c r="L429" s="107">
        <v>9.3000000000000007</v>
      </c>
      <c r="M429" s="43">
        <f t="shared" si="81"/>
        <v>0</v>
      </c>
      <c r="N429" s="38">
        <f t="shared" si="82"/>
        <v>0</v>
      </c>
      <c r="O429" s="118">
        <f>SUM('5:6'!O429)</f>
        <v>0</v>
      </c>
      <c r="P429" s="118">
        <f>SUM('5:6'!P429)</f>
        <v>0</v>
      </c>
      <c r="Q429" s="118">
        <f>SUM('5:6'!Q429)</f>
        <v>0</v>
      </c>
      <c r="R429" s="118">
        <f>SUM('5:6'!R429)</f>
        <v>0</v>
      </c>
      <c r="S429" s="118">
        <f>SUM('5:6'!S429)</f>
        <v>0</v>
      </c>
      <c r="T429" s="118">
        <f>SUM('5:6'!T429)</f>
        <v>0</v>
      </c>
      <c r="U429" s="118">
        <f>SUM('5:6'!U429)</f>
        <v>0</v>
      </c>
      <c r="V429" s="270"/>
      <c r="W429" s="40"/>
      <c r="X429" s="118">
        <f>SUM('5:6'!X429)</f>
        <v>0</v>
      </c>
      <c r="Y429" s="118">
        <f>SUM('5:6'!Y429)</f>
        <v>0</v>
      </c>
      <c r="Z429" s="118">
        <f>SUM('5:6'!Z429)</f>
        <v>0</v>
      </c>
      <c r="AA429" s="118">
        <f>SUM('5:6'!AA429)</f>
        <v>0</v>
      </c>
      <c r="AD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</row>
    <row r="430" spans="1:53" ht="15.75">
      <c r="A430" s="24">
        <v>200556</v>
      </c>
      <c r="B430" s="72" t="s">
        <v>168</v>
      </c>
      <c r="C430" s="17" t="s">
        <v>53</v>
      </c>
      <c r="D430" s="18">
        <v>5.03</v>
      </c>
      <c r="E430" s="18"/>
      <c r="F430" s="6"/>
      <c r="G430" s="118">
        <f>SUM('5:6'!G430)</f>
        <v>0</v>
      </c>
      <c r="H430" s="134">
        <f t="shared" si="84"/>
        <v>0</v>
      </c>
      <c r="I430" s="118">
        <f>SUM('5:6'!I430)</f>
        <v>0</v>
      </c>
      <c r="J430" s="38" t="str">
        <f t="array" ref="J430">IF(ISERROR(G430/I430),"",G430/I430)</f>
        <v/>
      </c>
      <c r="K430" s="42">
        <f t="array" ref="K430">IF(ISERROR(G430/L430),"",G430/L430)</f>
        <v>0</v>
      </c>
      <c r="L430" s="107">
        <v>8</v>
      </c>
      <c r="M430" s="43">
        <f>IF(ISERROR(I430-K430),"",I430-K430)</f>
        <v>0</v>
      </c>
      <c r="N430" s="38">
        <f>SUM(O430:U430)</f>
        <v>0</v>
      </c>
      <c r="O430" s="118">
        <f>SUM('5:6'!O430)</f>
        <v>0</v>
      </c>
      <c r="P430" s="118">
        <f>SUM('5:6'!P430)</f>
        <v>0</v>
      </c>
      <c r="Q430" s="118">
        <f>SUM('5:6'!Q430)</f>
        <v>0</v>
      </c>
      <c r="R430" s="118">
        <f>SUM('5:6'!R430)</f>
        <v>0</v>
      </c>
      <c r="S430" s="118">
        <f>SUM('5:6'!S430)</f>
        <v>0</v>
      </c>
      <c r="T430" s="118">
        <f>SUM('5:6'!T430)</f>
        <v>0</v>
      </c>
      <c r="U430" s="118">
        <f>SUM('5:6'!U430)</f>
        <v>0</v>
      </c>
      <c r="V430" s="270">
        <f>SUM(X430:AA430)</f>
        <v>0</v>
      </c>
      <c r="W430" s="40" t="str">
        <f>IF(ISERROR(V430/G430),"",V430/G430)</f>
        <v/>
      </c>
      <c r="X430" s="118">
        <f>SUM('5:6'!X430)</f>
        <v>0</v>
      </c>
      <c r="Y430" s="118">
        <f>SUM('5:6'!Y430)</f>
        <v>0</v>
      </c>
      <c r="Z430" s="118">
        <f>SUM('5:6'!Z430)</f>
        <v>0</v>
      </c>
      <c r="AA430" s="118">
        <f>SUM('5:6'!AA430)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5.75">
      <c r="A431" s="24">
        <v>200557</v>
      </c>
      <c r="B431" s="72" t="s">
        <v>168</v>
      </c>
      <c r="C431" s="17" t="s">
        <v>55</v>
      </c>
      <c r="D431" s="18">
        <v>5.03</v>
      </c>
      <c r="E431" s="18"/>
      <c r="F431" s="6"/>
      <c r="G431" s="118">
        <f>SUM('5:6'!G431)</f>
        <v>0</v>
      </c>
      <c r="H431" s="134">
        <f t="shared" si="84"/>
        <v>0</v>
      </c>
      <c r="I431" s="118">
        <f>SUM('5:6'!I431)</f>
        <v>0</v>
      </c>
      <c r="J431" s="38" t="str">
        <f t="array" ref="J431">IF(ISERROR(G431/I431),"",G431/I431)</f>
        <v/>
      </c>
      <c r="K431" s="42">
        <f t="array" ref="K431">IF(ISERROR(G431/L431),"",G431/L431)</f>
        <v>0</v>
      </c>
      <c r="L431" s="107">
        <v>8</v>
      </c>
      <c r="M431" s="43">
        <f>IF(ISERROR(I431-K431),"",I431-K431)</f>
        <v>0</v>
      </c>
      <c r="N431" s="38">
        <f>SUM(O431:U431)</f>
        <v>0</v>
      </c>
      <c r="O431" s="118">
        <f>SUM('5:6'!O431)</f>
        <v>0</v>
      </c>
      <c r="P431" s="118">
        <f>SUM('5:6'!P431)</f>
        <v>0</v>
      </c>
      <c r="Q431" s="118">
        <f>SUM('5:6'!Q431)</f>
        <v>0</v>
      </c>
      <c r="R431" s="118">
        <f>SUM('5:6'!R431)</f>
        <v>0</v>
      </c>
      <c r="S431" s="118">
        <f>SUM('5:6'!S431)</f>
        <v>0</v>
      </c>
      <c r="T431" s="118">
        <f>SUM('5:6'!T431)</f>
        <v>0</v>
      </c>
      <c r="U431" s="118">
        <f>SUM('5:6'!U431)</f>
        <v>0</v>
      </c>
      <c r="V431" s="270">
        <f>SUM(X431:AA431)</f>
        <v>0</v>
      </c>
      <c r="W431" s="40" t="str">
        <f>IF(ISERROR(V431/G431),"",V431/G431)</f>
        <v/>
      </c>
      <c r="X431" s="118">
        <f>SUM('5:6'!X431)</f>
        <v>0</v>
      </c>
      <c r="Y431" s="118">
        <f>SUM('5:6'!Y431)</f>
        <v>0</v>
      </c>
      <c r="Z431" s="118">
        <f>SUM('5:6'!Z431)</f>
        <v>0</v>
      </c>
      <c r="AA431" s="118">
        <f>SUM('5:6'!AA431)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5.75">
      <c r="A432" s="24">
        <v>200558</v>
      </c>
      <c r="B432" s="72" t="s">
        <v>168</v>
      </c>
      <c r="C432" s="17" t="s">
        <v>60</v>
      </c>
      <c r="D432" s="18">
        <v>5.03</v>
      </c>
      <c r="E432" s="18"/>
      <c r="F432" s="6"/>
      <c r="G432" s="118">
        <f>SUM('5:6'!G432)</f>
        <v>0</v>
      </c>
      <c r="H432" s="134">
        <f t="shared" si="84"/>
        <v>0</v>
      </c>
      <c r="I432" s="118">
        <f>SUM('5:6'!I432)</f>
        <v>0</v>
      </c>
      <c r="J432" s="38" t="str">
        <f t="array" ref="J432">IF(ISERROR(G432/I432),"",G432/I432)</f>
        <v/>
      </c>
      <c r="K432" s="42">
        <f t="array" ref="K432">IF(ISERROR(G432/L432),"",G432/L432)</f>
        <v>0</v>
      </c>
      <c r="L432" s="107">
        <v>8</v>
      </c>
      <c r="M432" s="43">
        <f>IF(ISERROR(I432-K432),"",I432-K432)</f>
        <v>0</v>
      </c>
      <c r="N432" s="38">
        <f>SUM(O432:U432)</f>
        <v>0</v>
      </c>
      <c r="O432" s="118">
        <f>SUM('5:6'!O432)</f>
        <v>0</v>
      </c>
      <c r="P432" s="118">
        <f>SUM('5:6'!P432)</f>
        <v>0</v>
      </c>
      <c r="Q432" s="118">
        <f>SUM('5:6'!Q432)</f>
        <v>0</v>
      </c>
      <c r="R432" s="118">
        <f>SUM('5:6'!R432)</f>
        <v>0</v>
      </c>
      <c r="S432" s="118">
        <f>SUM('5:6'!S432)</f>
        <v>0</v>
      </c>
      <c r="T432" s="118">
        <f>SUM('5:6'!T432)</f>
        <v>0</v>
      </c>
      <c r="U432" s="118">
        <f>SUM('5:6'!U432)</f>
        <v>0</v>
      </c>
      <c r="V432" s="270">
        <f>SUM(X432:AA432)</f>
        <v>0</v>
      </c>
      <c r="W432" s="40" t="str">
        <f>IF(ISERROR(V432/G432),"",V432/G432)</f>
        <v/>
      </c>
      <c r="X432" s="118">
        <f>SUM('5:6'!X432)</f>
        <v>0</v>
      </c>
      <c r="Y432" s="118">
        <f>SUM('5:6'!Y432)</f>
        <v>0</v>
      </c>
      <c r="Z432" s="118">
        <f>SUM('5:6'!Z432)</f>
        <v>0</v>
      </c>
      <c r="AA432" s="118">
        <f>SUM('5:6'!AA432)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5.75">
      <c r="A433" s="24">
        <v>200559</v>
      </c>
      <c r="B433" s="72" t="s">
        <v>168</v>
      </c>
      <c r="C433" s="246" t="s">
        <v>90</v>
      </c>
      <c r="D433" s="18">
        <v>5.03</v>
      </c>
      <c r="E433" s="18"/>
      <c r="F433" s="6"/>
      <c r="G433" s="118">
        <f>SUM('5:6'!G433)</f>
        <v>0</v>
      </c>
      <c r="H433" s="134">
        <f t="shared" si="84"/>
        <v>0</v>
      </c>
      <c r="I433" s="118">
        <f>SUM('5:6'!I433)</f>
        <v>0</v>
      </c>
      <c r="J433" s="38" t="str">
        <f t="array" ref="J433">IF(ISERROR(G433/I433),"",G433/I433)</f>
        <v/>
      </c>
      <c r="K433" s="42">
        <f t="array" ref="K433">IF(ISERROR(G433/L433),"",G433/L433)</f>
        <v>0</v>
      </c>
      <c r="L433" s="107">
        <v>8</v>
      </c>
      <c r="M433" s="43">
        <f>IF(ISERROR(I433-K433),"",I433-K433)</f>
        <v>0</v>
      </c>
      <c r="N433" s="38">
        <f>SUM(O433:U433)</f>
        <v>0</v>
      </c>
      <c r="O433" s="118">
        <f>SUM('5:6'!O433)</f>
        <v>0</v>
      </c>
      <c r="P433" s="118">
        <f>SUM('5:6'!P433)</f>
        <v>0</v>
      </c>
      <c r="Q433" s="118">
        <f>SUM('5:6'!Q433)</f>
        <v>0</v>
      </c>
      <c r="R433" s="118">
        <f>SUM('5:6'!R433)</f>
        <v>0</v>
      </c>
      <c r="S433" s="118">
        <f>SUM('5:6'!S433)</f>
        <v>0</v>
      </c>
      <c r="T433" s="118">
        <f>SUM('5:6'!T433)</f>
        <v>0</v>
      </c>
      <c r="U433" s="118">
        <f>SUM('5:6'!U433)</f>
        <v>0</v>
      </c>
      <c r="V433" s="270">
        <f>SUM(X433:AA433)</f>
        <v>0</v>
      </c>
      <c r="W433" s="40" t="str">
        <f>IF(ISERROR(V433/G433),"",V433/G433)</f>
        <v/>
      </c>
      <c r="X433" s="118">
        <f>SUM('5:6'!X433)</f>
        <v>0</v>
      </c>
      <c r="Y433" s="118">
        <f>SUM('5:6'!Y433)</f>
        <v>0</v>
      </c>
      <c r="Z433" s="118">
        <f>SUM('5:6'!Z433)</f>
        <v>0</v>
      </c>
      <c r="AA433" s="118">
        <f>SUM('5:6'!AA433)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5.75">
      <c r="A434" s="24">
        <v>200556</v>
      </c>
      <c r="B434" s="72" t="s">
        <v>89</v>
      </c>
      <c r="C434" s="17" t="s">
        <v>53</v>
      </c>
      <c r="D434" s="18">
        <v>5.03</v>
      </c>
      <c r="E434" s="18"/>
      <c r="F434" s="6"/>
      <c r="G434" s="118">
        <f>SUM('5:6'!G434)</f>
        <v>0</v>
      </c>
      <c r="H434" s="132">
        <f t="shared" si="84"/>
        <v>0</v>
      </c>
      <c r="I434" s="118">
        <f>SUM('5:6'!I434)</f>
        <v>0</v>
      </c>
      <c r="J434" s="38" t="str">
        <f t="array" ref="J434">IF(ISERROR(G434/I434),"",G434/I434)</f>
        <v/>
      </c>
      <c r="K434" s="42">
        <f t="array" ref="K434">IF(ISERROR(G434/L434),"",G434/L434)</f>
        <v>0</v>
      </c>
      <c r="L434" s="107">
        <v>10</v>
      </c>
      <c r="M434" s="43">
        <f t="shared" si="81"/>
        <v>0</v>
      </c>
      <c r="N434" s="38">
        <f t="shared" si="82"/>
        <v>0</v>
      </c>
      <c r="O434" s="118">
        <f>SUM('5:6'!O434)</f>
        <v>0</v>
      </c>
      <c r="P434" s="118">
        <f>SUM('5:6'!P434)</f>
        <v>0</v>
      </c>
      <c r="Q434" s="118">
        <f>SUM('5:6'!Q434)</f>
        <v>0</v>
      </c>
      <c r="R434" s="118">
        <f>SUM('5:6'!R434)</f>
        <v>0</v>
      </c>
      <c r="S434" s="118">
        <f>SUM('5:6'!S434)</f>
        <v>0</v>
      </c>
      <c r="T434" s="118">
        <f>SUM('5:6'!T434)</f>
        <v>0</v>
      </c>
      <c r="U434" s="118">
        <f>SUM('5:6'!U434)</f>
        <v>0</v>
      </c>
      <c r="V434" s="269">
        <f t="shared" si="83"/>
        <v>0</v>
      </c>
      <c r="W434" s="40" t="str">
        <f t="shared" si="79"/>
        <v/>
      </c>
      <c r="X434" s="118">
        <f>SUM('5:6'!X434)</f>
        <v>0</v>
      </c>
      <c r="Y434" s="118">
        <f>SUM('5:6'!Y434)</f>
        <v>0</v>
      </c>
      <c r="Z434" s="118">
        <f>SUM('5:6'!Z434)</f>
        <v>0</v>
      </c>
      <c r="AA434" s="118">
        <f>SUM('5:6'!AA434)</f>
        <v>0</v>
      </c>
      <c r="AB434" s="82"/>
      <c r="AC434" s="61"/>
      <c r="AD434" s="106"/>
      <c r="AE434" s="61"/>
      <c r="AF434" s="61"/>
      <c r="AG434" s="61"/>
      <c r="AH434" s="61"/>
      <c r="AI434" s="64"/>
      <c r="AJ434" s="64"/>
      <c r="AK434" s="64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</row>
    <row r="435" spans="1:53" ht="15.75">
      <c r="A435" s="24">
        <v>200557</v>
      </c>
      <c r="B435" s="72" t="s">
        <v>89</v>
      </c>
      <c r="C435" s="17" t="s">
        <v>72</v>
      </c>
      <c r="D435" s="18">
        <v>5.03</v>
      </c>
      <c r="E435" s="18"/>
      <c r="F435" s="6"/>
      <c r="G435" s="118">
        <f>SUM('5:6'!G435)</f>
        <v>0</v>
      </c>
      <c r="H435" s="132">
        <f t="shared" si="84"/>
        <v>0</v>
      </c>
      <c r="I435" s="118">
        <f>SUM('5:6'!I435)</f>
        <v>0</v>
      </c>
      <c r="J435" s="38" t="str">
        <f t="array" ref="J435">IF(ISERROR(G435/I435),"",G435/I435)</f>
        <v/>
      </c>
      <c r="K435" s="42" t="str">
        <f t="array" ref="K435">IF(ISERROR(G435/L435),"",G435/L435)</f>
        <v/>
      </c>
      <c r="L435" s="107"/>
      <c r="M435" s="43" t="str">
        <f t="shared" si="81"/>
        <v/>
      </c>
      <c r="N435" s="38">
        <f t="shared" si="82"/>
        <v>0</v>
      </c>
      <c r="O435" s="118">
        <f>SUM('5:6'!O435)</f>
        <v>0</v>
      </c>
      <c r="P435" s="118">
        <f>SUM('5:6'!P435)</f>
        <v>0</v>
      </c>
      <c r="Q435" s="118">
        <f>SUM('5:6'!Q435)</f>
        <v>0</v>
      </c>
      <c r="R435" s="118">
        <f>SUM('5:6'!R435)</f>
        <v>0</v>
      </c>
      <c r="S435" s="118">
        <f>SUM('5:6'!S435)</f>
        <v>0</v>
      </c>
      <c r="T435" s="118">
        <f>SUM('5:6'!T435)</f>
        <v>0</v>
      </c>
      <c r="U435" s="118">
        <f>SUM('5:6'!U435)</f>
        <v>0</v>
      </c>
      <c r="V435" s="269">
        <f t="shared" si="83"/>
        <v>0</v>
      </c>
      <c r="W435" s="40" t="str">
        <f t="shared" si="79"/>
        <v/>
      </c>
      <c r="X435" s="118">
        <f>SUM('5:6'!X435)</f>
        <v>0</v>
      </c>
      <c r="Y435" s="118">
        <f>SUM('5:6'!Y435)</f>
        <v>0</v>
      </c>
      <c r="Z435" s="118">
        <f>SUM('5:6'!Z435)</f>
        <v>0</v>
      </c>
      <c r="AA435" s="118">
        <f>SUM('5:6'!AA435)</f>
        <v>0</v>
      </c>
      <c r="AB435" s="82"/>
      <c r="AC435" s="61"/>
      <c r="AD435" s="106"/>
      <c r="AE435" s="61"/>
      <c r="AF435" s="61"/>
      <c r="AG435" s="61"/>
      <c r="AH435" s="61"/>
      <c r="AI435" s="64"/>
      <c r="AJ435" s="64"/>
      <c r="AK435" s="64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</row>
    <row r="436" spans="1:53" ht="15.75">
      <c r="A436" s="24">
        <v>200558</v>
      </c>
      <c r="B436" s="72" t="s">
        <v>89</v>
      </c>
      <c r="C436" s="17" t="s">
        <v>60</v>
      </c>
      <c r="D436" s="18">
        <v>5.03</v>
      </c>
      <c r="E436" s="18"/>
      <c r="F436" s="6"/>
      <c r="G436" s="118">
        <f>SUM('5:6'!G436)</f>
        <v>0</v>
      </c>
      <c r="H436" s="132">
        <f t="shared" si="84"/>
        <v>0</v>
      </c>
      <c r="I436" s="118">
        <f>SUM('5:6'!I436)</f>
        <v>0</v>
      </c>
      <c r="J436" s="38" t="str">
        <f t="array" ref="J436">IF(ISERROR(G436/I436),"",G436/I436)</f>
        <v/>
      </c>
      <c r="K436" s="42" t="str">
        <f t="array" ref="K436">IF(ISERROR(G436/L436),"",G436/L436)</f>
        <v/>
      </c>
      <c r="L436" s="107"/>
      <c r="M436" s="43" t="str">
        <f t="shared" si="81"/>
        <v/>
      </c>
      <c r="N436" s="38">
        <f t="shared" si="82"/>
        <v>0</v>
      </c>
      <c r="O436" s="118">
        <f>SUM('5:6'!O436)</f>
        <v>0</v>
      </c>
      <c r="P436" s="118">
        <f>SUM('5:6'!P436)</f>
        <v>0</v>
      </c>
      <c r="Q436" s="118">
        <f>SUM('5:6'!Q436)</f>
        <v>0</v>
      </c>
      <c r="R436" s="118">
        <f>SUM('5:6'!R436)</f>
        <v>0</v>
      </c>
      <c r="S436" s="118">
        <f>SUM('5:6'!S436)</f>
        <v>0</v>
      </c>
      <c r="T436" s="118">
        <f>SUM('5:6'!T436)</f>
        <v>0</v>
      </c>
      <c r="U436" s="118">
        <f>SUM('5:6'!U436)</f>
        <v>0</v>
      </c>
      <c r="V436" s="269">
        <f t="shared" si="83"/>
        <v>0</v>
      </c>
      <c r="W436" s="40" t="str">
        <f t="shared" si="79"/>
        <v/>
      </c>
      <c r="X436" s="118">
        <f>SUM('5:6'!X436)</f>
        <v>0</v>
      </c>
      <c r="Y436" s="118">
        <f>SUM('5:6'!Y436)</f>
        <v>0</v>
      </c>
      <c r="Z436" s="118">
        <f>SUM('5:6'!Z436)</f>
        <v>0</v>
      </c>
      <c r="AA436" s="118">
        <f>SUM('5:6'!AA436)</f>
        <v>0</v>
      </c>
      <c r="AB436" s="82"/>
      <c r="AC436" s="61"/>
      <c r="AD436" s="106"/>
      <c r="AE436" s="61"/>
      <c r="AF436" s="61"/>
      <c r="AG436" s="61"/>
      <c r="AH436" s="61"/>
      <c r="AI436" s="64"/>
      <c r="AJ436" s="64"/>
      <c r="AK436" s="64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</row>
    <row r="437" spans="1:53" ht="15.75">
      <c r="A437" s="24">
        <v>200559</v>
      </c>
      <c r="B437" s="72" t="s">
        <v>89</v>
      </c>
      <c r="C437" s="17" t="s">
        <v>66</v>
      </c>
      <c r="D437" s="18">
        <v>5.03</v>
      </c>
      <c r="E437" s="18"/>
      <c r="F437" s="6"/>
      <c r="G437" s="118">
        <f>SUM('5:6'!G437)</f>
        <v>0</v>
      </c>
      <c r="H437" s="132">
        <f t="shared" si="84"/>
        <v>0</v>
      </c>
      <c r="I437" s="118">
        <f>SUM('5:6'!I437)</f>
        <v>0</v>
      </c>
      <c r="J437" s="38" t="str">
        <f t="array" ref="J437">IF(ISERROR(G437/I437),"",G437/I437)</f>
        <v/>
      </c>
      <c r="K437" s="42" t="str">
        <f t="array" ref="K437">IF(ISERROR(G437/L437),"",G437/L437)</f>
        <v/>
      </c>
      <c r="L437" s="107"/>
      <c r="M437" s="43" t="str">
        <f t="shared" si="81"/>
        <v/>
      </c>
      <c r="N437" s="38">
        <f t="shared" si="82"/>
        <v>0</v>
      </c>
      <c r="O437" s="118">
        <f>SUM('5:6'!O437)</f>
        <v>0</v>
      </c>
      <c r="P437" s="118">
        <f>SUM('5:6'!P437)</f>
        <v>0</v>
      </c>
      <c r="Q437" s="118">
        <f>SUM('5:6'!Q437)</f>
        <v>0</v>
      </c>
      <c r="R437" s="118">
        <f>SUM('5:6'!R437)</f>
        <v>0</v>
      </c>
      <c r="S437" s="118">
        <f>SUM('5:6'!S437)</f>
        <v>0</v>
      </c>
      <c r="T437" s="118">
        <f>SUM('5:6'!T437)</f>
        <v>0</v>
      </c>
      <c r="U437" s="118">
        <f>SUM('5:6'!U437)</f>
        <v>0</v>
      </c>
      <c r="V437" s="269">
        <f t="shared" si="83"/>
        <v>0</v>
      </c>
      <c r="W437" s="40" t="str">
        <f t="shared" si="79"/>
        <v/>
      </c>
      <c r="X437" s="118">
        <f>SUM('5:6'!X437)</f>
        <v>0</v>
      </c>
      <c r="Y437" s="118">
        <f>SUM('5:6'!Y437)</f>
        <v>0</v>
      </c>
      <c r="Z437" s="118">
        <f>SUM('5:6'!Z437)</f>
        <v>0</v>
      </c>
      <c r="AA437" s="118">
        <f>SUM('5:6'!AA437)</f>
        <v>0</v>
      </c>
      <c r="AB437" s="82"/>
      <c r="AC437" s="61"/>
      <c r="AD437" s="106"/>
      <c r="AE437" s="61"/>
      <c r="AF437" s="61"/>
      <c r="AG437" s="61"/>
      <c r="AH437" s="61"/>
      <c r="AI437" s="64"/>
      <c r="AJ437" s="64"/>
      <c r="AK437" s="64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</row>
    <row r="438" spans="1:53" ht="15.75">
      <c r="A438" s="17">
        <v>200947</v>
      </c>
      <c r="B438" s="68" t="s">
        <v>91</v>
      </c>
      <c r="C438" s="17" t="s">
        <v>55</v>
      </c>
      <c r="D438" s="18">
        <v>9.36</v>
      </c>
      <c r="E438" s="18"/>
      <c r="F438" s="6"/>
      <c r="G438" s="118">
        <f>SUM('5:6'!G438)</f>
        <v>0</v>
      </c>
      <c r="H438" s="132">
        <f t="shared" si="84"/>
        <v>0</v>
      </c>
      <c r="I438" s="118">
        <f>SUM('5:6'!I438)</f>
        <v>0</v>
      </c>
      <c r="J438" s="38" t="str">
        <f t="array" ref="J438">IF(ISERROR(G438/I438),"",G438/I438)</f>
        <v/>
      </c>
      <c r="K438" s="42">
        <f t="array" ref="K438">IF(ISERROR(G438/L438),"",G438/L438)</f>
        <v>0</v>
      </c>
      <c r="L438" s="107">
        <v>6</v>
      </c>
      <c r="M438" s="43">
        <f t="shared" si="81"/>
        <v>0</v>
      </c>
      <c r="N438" s="38">
        <f t="shared" si="82"/>
        <v>0</v>
      </c>
      <c r="O438" s="118">
        <f>SUM('5:6'!O438)</f>
        <v>0</v>
      </c>
      <c r="P438" s="118">
        <f>SUM('5:6'!P438)</f>
        <v>0</v>
      </c>
      <c r="Q438" s="118">
        <f>SUM('5:6'!Q438)</f>
        <v>0</v>
      </c>
      <c r="R438" s="118">
        <f>SUM('5:6'!R438)</f>
        <v>0</v>
      </c>
      <c r="S438" s="118">
        <f>SUM('5:6'!S438)</f>
        <v>0</v>
      </c>
      <c r="T438" s="118">
        <f>SUM('5:6'!T438)</f>
        <v>0</v>
      </c>
      <c r="U438" s="118">
        <f>SUM('5:6'!U438)</f>
        <v>0</v>
      </c>
      <c r="V438" s="269">
        <f t="shared" si="83"/>
        <v>0</v>
      </c>
      <c r="W438" s="40" t="str">
        <f t="shared" si="79"/>
        <v/>
      </c>
      <c r="X438" s="118">
        <f>SUM('5:6'!X438)</f>
        <v>0</v>
      </c>
      <c r="Y438" s="118">
        <f>SUM('5:6'!Y438)</f>
        <v>0</v>
      </c>
      <c r="Z438" s="118">
        <f>SUM('5:6'!Z438)</f>
        <v>0</v>
      </c>
      <c r="AA438" s="118">
        <f>SUM('5:6'!AA438)</f>
        <v>0</v>
      </c>
      <c r="AB438" s="82"/>
      <c r="AC438" s="61"/>
      <c r="AD438" s="106"/>
      <c r="AE438" s="61"/>
      <c r="AF438" s="61"/>
      <c r="AG438" s="61"/>
      <c r="AH438" s="61"/>
      <c r="AI438" s="64"/>
      <c r="AJ438" s="64"/>
      <c r="AK438" s="64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</row>
    <row r="439" spans="1:53" ht="15.75">
      <c r="A439" s="17">
        <v>200945</v>
      </c>
      <c r="B439" s="68" t="s">
        <v>91</v>
      </c>
      <c r="C439" s="17" t="s">
        <v>53</v>
      </c>
      <c r="D439" s="18">
        <v>9.36</v>
      </c>
      <c r="E439" s="18"/>
      <c r="F439" s="6"/>
      <c r="G439" s="118">
        <f>SUM('5:6'!G439)</f>
        <v>0</v>
      </c>
      <c r="H439" s="132">
        <f t="shared" si="84"/>
        <v>0</v>
      </c>
      <c r="I439" s="118">
        <f>SUM('5:6'!I439)</f>
        <v>0</v>
      </c>
      <c r="J439" s="38" t="str">
        <f t="array" ref="J439">IF(ISERROR(G439/I439),"",G439/I439)</f>
        <v/>
      </c>
      <c r="K439" s="42">
        <f t="array" ref="K439">IF(ISERROR(G439/L439),"",G439/L439)</f>
        <v>0</v>
      </c>
      <c r="L439" s="107">
        <v>6</v>
      </c>
      <c r="M439" s="43">
        <f t="shared" si="81"/>
        <v>0</v>
      </c>
      <c r="N439" s="38">
        <f t="shared" si="82"/>
        <v>0</v>
      </c>
      <c r="O439" s="118">
        <f>SUM('5:6'!O439)</f>
        <v>0</v>
      </c>
      <c r="P439" s="118">
        <f>SUM('5:6'!P439)</f>
        <v>0</v>
      </c>
      <c r="Q439" s="118">
        <f>SUM('5:6'!Q439)</f>
        <v>0</v>
      </c>
      <c r="R439" s="118">
        <f>SUM('5:6'!R439)</f>
        <v>0</v>
      </c>
      <c r="S439" s="118">
        <f>SUM('5:6'!S439)</f>
        <v>0</v>
      </c>
      <c r="T439" s="118">
        <f>SUM('5:6'!T439)</f>
        <v>0</v>
      </c>
      <c r="U439" s="118">
        <f>SUM('5:6'!U439)</f>
        <v>0</v>
      </c>
      <c r="V439" s="269">
        <f t="shared" si="83"/>
        <v>0</v>
      </c>
      <c r="W439" s="40" t="str">
        <f t="shared" si="79"/>
        <v/>
      </c>
      <c r="X439" s="118">
        <f>SUM('5:6'!X439)</f>
        <v>0</v>
      </c>
      <c r="Y439" s="118">
        <f>SUM('5:6'!Y439)</f>
        <v>0</v>
      </c>
      <c r="Z439" s="118">
        <f>SUM('5:6'!Z439)</f>
        <v>0</v>
      </c>
      <c r="AA439" s="118">
        <f>SUM('5:6'!AA439)</f>
        <v>0</v>
      </c>
      <c r="AB439" s="82"/>
      <c r="AC439" s="61"/>
      <c r="AD439" s="106"/>
      <c r="AE439" s="61"/>
      <c r="AF439" s="61"/>
      <c r="AG439" s="61"/>
      <c r="AH439" s="61"/>
      <c r="AI439" s="64"/>
      <c r="AJ439" s="64"/>
      <c r="AK439" s="64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</row>
    <row r="440" spans="1:53" ht="15.75">
      <c r="A440" s="17">
        <v>200946</v>
      </c>
      <c r="B440" s="68" t="s">
        <v>91</v>
      </c>
      <c r="C440" s="17" t="s">
        <v>90</v>
      </c>
      <c r="D440" s="18">
        <v>9.36</v>
      </c>
      <c r="E440" s="18"/>
      <c r="F440" s="6"/>
      <c r="G440" s="118">
        <f>SUM('5:6'!G440)</f>
        <v>0</v>
      </c>
      <c r="H440" s="132">
        <f t="shared" si="84"/>
        <v>0</v>
      </c>
      <c r="I440" s="118">
        <f>SUM('5:6'!I440)</f>
        <v>0</v>
      </c>
      <c r="J440" s="38" t="str">
        <f t="array" ref="J440">IF(ISERROR(G440/I440),"",G440/I440)</f>
        <v/>
      </c>
      <c r="K440" s="42">
        <f t="array" ref="K440">IF(ISERROR(G440/L440),"",G440/L440)</f>
        <v>0</v>
      </c>
      <c r="L440" s="107">
        <v>6</v>
      </c>
      <c r="M440" s="43">
        <f t="shared" si="81"/>
        <v>0</v>
      </c>
      <c r="N440" s="38">
        <f t="shared" si="82"/>
        <v>0</v>
      </c>
      <c r="O440" s="118">
        <f>SUM('5:6'!O440)</f>
        <v>0</v>
      </c>
      <c r="P440" s="118">
        <f>SUM('5:6'!P440)</f>
        <v>0</v>
      </c>
      <c r="Q440" s="118">
        <f>SUM('5:6'!Q440)</f>
        <v>0</v>
      </c>
      <c r="R440" s="118">
        <f>SUM('5:6'!R440)</f>
        <v>0</v>
      </c>
      <c r="S440" s="118">
        <f>SUM('5:6'!S440)</f>
        <v>0</v>
      </c>
      <c r="T440" s="118">
        <f>SUM('5:6'!T440)</f>
        <v>0</v>
      </c>
      <c r="U440" s="118">
        <f>SUM('5:6'!U440)</f>
        <v>0</v>
      </c>
      <c r="V440" s="269">
        <f t="shared" si="83"/>
        <v>0</v>
      </c>
      <c r="W440" s="40" t="str">
        <f t="shared" si="79"/>
        <v/>
      </c>
      <c r="X440" s="118">
        <f>SUM('5:6'!X440)</f>
        <v>0</v>
      </c>
      <c r="Y440" s="118">
        <f>SUM('5:6'!Y440)</f>
        <v>0</v>
      </c>
      <c r="Z440" s="118">
        <f>SUM('5:6'!Z440)</f>
        <v>0</v>
      </c>
      <c r="AA440" s="118">
        <f>SUM('5:6'!AA440)</f>
        <v>0</v>
      </c>
      <c r="AB440" s="82"/>
      <c r="AC440" s="61"/>
      <c r="AD440" s="106"/>
      <c r="AE440" s="61"/>
      <c r="AF440" s="61"/>
      <c r="AG440" s="61"/>
      <c r="AH440" s="61"/>
      <c r="AI440" s="64"/>
      <c r="AJ440" s="64"/>
      <c r="AK440" s="64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</row>
    <row r="441" spans="1:53" ht="15.75">
      <c r="A441" s="17">
        <v>200944</v>
      </c>
      <c r="B441" s="68" t="s">
        <v>91</v>
      </c>
      <c r="C441" s="17" t="s">
        <v>60</v>
      </c>
      <c r="D441" s="18">
        <v>9.36</v>
      </c>
      <c r="E441" s="18"/>
      <c r="F441" s="6"/>
      <c r="G441" s="118">
        <f>SUM('5:6'!G441)</f>
        <v>0</v>
      </c>
      <c r="H441" s="132">
        <f t="shared" si="84"/>
        <v>0</v>
      </c>
      <c r="I441" s="118">
        <f>SUM('5:6'!I441)</f>
        <v>0</v>
      </c>
      <c r="J441" s="38" t="str">
        <f t="array" ref="J441">IF(ISERROR(G441/I441),"",G441/I441)</f>
        <v/>
      </c>
      <c r="K441" s="42">
        <f t="array" ref="K441">IF(ISERROR(G441/L441),"",G441/L441)</f>
        <v>0</v>
      </c>
      <c r="L441" s="107">
        <v>6</v>
      </c>
      <c r="M441" s="43">
        <f t="shared" si="81"/>
        <v>0</v>
      </c>
      <c r="N441" s="38">
        <f t="shared" si="82"/>
        <v>0</v>
      </c>
      <c r="O441" s="118">
        <f>SUM('5:6'!O441)</f>
        <v>0</v>
      </c>
      <c r="P441" s="118">
        <f>SUM('5:6'!P441)</f>
        <v>0</v>
      </c>
      <c r="Q441" s="118">
        <f>SUM('5:6'!Q441)</f>
        <v>0</v>
      </c>
      <c r="R441" s="118">
        <f>SUM('5:6'!R441)</f>
        <v>0</v>
      </c>
      <c r="S441" s="118">
        <f>SUM('5:6'!S441)</f>
        <v>0</v>
      </c>
      <c r="T441" s="118">
        <f>SUM('5:6'!T441)</f>
        <v>0</v>
      </c>
      <c r="U441" s="118">
        <f>SUM('5:6'!U441)</f>
        <v>0</v>
      </c>
      <c r="V441" s="269">
        <f t="shared" si="83"/>
        <v>0</v>
      </c>
      <c r="W441" s="40" t="str">
        <f t="shared" si="79"/>
        <v/>
      </c>
      <c r="X441" s="118">
        <f>SUM('5:6'!X441)</f>
        <v>0</v>
      </c>
      <c r="Y441" s="118">
        <f>SUM('5:6'!Y441)</f>
        <v>0</v>
      </c>
      <c r="Z441" s="118">
        <f>SUM('5:6'!Z441)</f>
        <v>0</v>
      </c>
      <c r="AA441" s="118">
        <f>SUM('5:6'!AA441)</f>
        <v>0</v>
      </c>
      <c r="AB441" s="82"/>
      <c r="AC441" s="61"/>
      <c r="AD441" s="106"/>
      <c r="AE441" s="61"/>
      <c r="AF441" s="61"/>
      <c r="AG441" s="61"/>
      <c r="AH441" s="61"/>
      <c r="AI441" s="64"/>
      <c r="AJ441" s="64"/>
      <c r="AK441" s="64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</row>
    <row r="442" spans="1:53" ht="15.75">
      <c r="A442" s="17">
        <v>201372</v>
      </c>
      <c r="B442" s="236" t="s">
        <v>416</v>
      </c>
      <c r="C442" s="232" t="s">
        <v>418</v>
      </c>
      <c r="D442" s="18">
        <v>5</v>
      </c>
      <c r="E442" s="18"/>
      <c r="F442" s="6"/>
      <c r="G442" s="118">
        <f>SUM('5:6'!G442)</f>
        <v>0</v>
      </c>
      <c r="H442" s="264">
        <f t="shared" si="84"/>
        <v>0</v>
      </c>
      <c r="I442" s="118">
        <f>SUM('5:6'!I442)</f>
        <v>0</v>
      </c>
      <c r="J442" s="38"/>
      <c r="K442" s="42">
        <f t="array" ref="K442">IF(ISERROR(G442/L442),"",G442/L442)</f>
        <v>0</v>
      </c>
      <c r="L442" s="107">
        <v>5</v>
      </c>
      <c r="M442" s="43">
        <f t="shared" si="81"/>
        <v>0</v>
      </c>
      <c r="N442" s="38">
        <f t="shared" si="82"/>
        <v>0</v>
      </c>
      <c r="O442" s="118">
        <f>SUM('5:6'!O442)</f>
        <v>0</v>
      </c>
      <c r="P442" s="118">
        <f>SUM('5:6'!P442)</f>
        <v>0</v>
      </c>
      <c r="Q442" s="118">
        <f>SUM('5:6'!Q442)</f>
        <v>0</v>
      </c>
      <c r="R442" s="118">
        <f>SUM('5:6'!R442)</f>
        <v>0</v>
      </c>
      <c r="S442" s="118">
        <f>SUM('5:6'!S442)</f>
        <v>0</v>
      </c>
      <c r="T442" s="118">
        <f>SUM('5:6'!T442)</f>
        <v>0</v>
      </c>
      <c r="U442" s="118">
        <f>SUM('5:6'!U442)</f>
        <v>0</v>
      </c>
      <c r="V442" s="269"/>
      <c r="W442" s="40"/>
      <c r="X442" s="118">
        <f>SUM('5:6'!X442)</f>
        <v>0</v>
      </c>
      <c r="Y442" s="118">
        <f>SUM('5:6'!Y442)</f>
        <v>0</v>
      </c>
      <c r="Z442" s="118">
        <f>SUM('5:6'!Z442)</f>
        <v>0</v>
      </c>
      <c r="AA442" s="118">
        <f>SUM('5:6'!AA442)</f>
        <v>0</v>
      </c>
      <c r="AB442" s="82"/>
      <c r="AC442" s="61"/>
      <c r="AD442" s="261"/>
      <c r="AE442" s="61"/>
      <c r="AF442" s="61"/>
      <c r="AG442" s="61"/>
      <c r="AH442" s="61"/>
      <c r="AI442" s="64"/>
      <c r="AJ442" s="64"/>
      <c r="AK442" s="64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</row>
    <row r="443" spans="1:53" ht="15.75">
      <c r="A443" s="17">
        <v>201374</v>
      </c>
      <c r="B443" s="236" t="s">
        <v>415</v>
      </c>
      <c r="C443" s="232" t="s">
        <v>426</v>
      </c>
      <c r="D443" s="18">
        <v>5</v>
      </c>
      <c r="E443" s="18"/>
      <c r="F443" s="6"/>
      <c r="G443" s="118">
        <f>SUM('5:6'!G443)</f>
        <v>0</v>
      </c>
      <c r="H443" s="264">
        <f t="shared" si="84"/>
        <v>0</v>
      </c>
      <c r="I443" s="118">
        <f>SUM('5:6'!I443)</f>
        <v>0</v>
      </c>
      <c r="J443" s="38"/>
      <c r="K443" s="42">
        <f t="array" ref="K443">IF(ISERROR(G443/L443),"",G443/L443)</f>
        <v>0</v>
      </c>
      <c r="L443" s="107">
        <v>5</v>
      </c>
      <c r="M443" s="43">
        <f t="shared" si="81"/>
        <v>0</v>
      </c>
      <c r="N443" s="38">
        <f t="shared" si="82"/>
        <v>0</v>
      </c>
      <c r="O443" s="118">
        <f>SUM('5:6'!O443)</f>
        <v>0</v>
      </c>
      <c r="P443" s="118">
        <f>SUM('5:6'!P443)</f>
        <v>0</v>
      </c>
      <c r="Q443" s="118">
        <f>SUM('5:6'!Q443)</f>
        <v>0</v>
      </c>
      <c r="R443" s="118">
        <f>SUM('5:6'!R443)</f>
        <v>0</v>
      </c>
      <c r="S443" s="118">
        <f>SUM('5:6'!S443)</f>
        <v>0</v>
      </c>
      <c r="T443" s="118">
        <f>SUM('5:6'!T443)</f>
        <v>0</v>
      </c>
      <c r="U443" s="118">
        <f>SUM('5:6'!U443)</f>
        <v>0</v>
      </c>
      <c r="V443" s="269"/>
      <c r="W443" s="40"/>
      <c r="X443" s="118">
        <f>SUM('5:6'!X443)</f>
        <v>0</v>
      </c>
      <c r="Y443" s="118">
        <f>SUM('5:6'!Y443)</f>
        <v>0</v>
      </c>
      <c r="Z443" s="118">
        <f>SUM('5:6'!Z443)</f>
        <v>0</v>
      </c>
      <c r="AA443" s="118">
        <f>SUM('5:6'!AA443)</f>
        <v>0</v>
      </c>
      <c r="AB443" s="82"/>
      <c r="AC443" s="61"/>
      <c r="AD443" s="263"/>
      <c r="AE443" s="61"/>
      <c r="AF443" s="61"/>
      <c r="AG443" s="61"/>
      <c r="AH443" s="61"/>
      <c r="AI443" s="64"/>
      <c r="AJ443" s="64"/>
      <c r="AK443" s="64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</row>
    <row r="444" spans="1:53" ht="15.75">
      <c r="A444" s="17">
        <v>201373</v>
      </c>
      <c r="B444" s="236" t="s">
        <v>427</v>
      </c>
      <c r="C444" s="232" t="s">
        <v>429</v>
      </c>
      <c r="D444" s="18">
        <v>5</v>
      </c>
      <c r="E444" s="18"/>
      <c r="F444" s="6"/>
      <c r="G444" s="118">
        <f>SUM('5:6'!G444)</f>
        <v>0</v>
      </c>
      <c r="H444" s="264">
        <f t="shared" si="84"/>
        <v>0</v>
      </c>
      <c r="I444" s="118">
        <f>SUM('5:6'!I444)</f>
        <v>0</v>
      </c>
      <c r="J444" s="38"/>
      <c r="K444" s="42">
        <f t="array" ref="K444">IF(ISERROR(G444/L444),"",G444/L444)</f>
        <v>0</v>
      </c>
      <c r="L444" s="107">
        <v>5</v>
      </c>
      <c r="M444" s="43">
        <f t="shared" si="81"/>
        <v>0</v>
      </c>
      <c r="N444" s="38">
        <f t="shared" si="82"/>
        <v>0</v>
      </c>
      <c r="O444" s="118">
        <f>SUM('5:6'!O444)</f>
        <v>0</v>
      </c>
      <c r="P444" s="118">
        <f>SUM('5:6'!P444)</f>
        <v>0</v>
      </c>
      <c r="Q444" s="118">
        <f>SUM('5:6'!Q444)</f>
        <v>0</v>
      </c>
      <c r="R444" s="118">
        <f>SUM('5:6'!R444)</f>
        <v>0</v>
      </c>
      <c r="S444" s="118">
        <f>SUM('5:6'!S444)</f>
        <v>0</v>
      </c>
      <c r="T444" s="118">
        <f>SUM('5:6'!T444)</f>
        <v>0</v>
      </c>
      <c r="U444" s="118">
        <f>SUM('5:6'!U444)</f>
        <v>0</v>
      </c>
      <c r="V444" s="269"/>
      <c r="W444" s="40"/>
      <c r="X444" s="118">
        <f>SUM('5:6'!X444)</f>
        <v>0</v>
      </c>
      <c r="Y444" s="118">
        <f>SUM('5:6'!Y444)</f>
        <v>0</v>
      </c>
      <c r="Z444" s="118">
        <f>SUM('5:6'!Z444)</f>
        <v>0</v>
      </c>
      <c r="AA444" s="118">
        <f>SUM('5:6'!AA444)</f>
        <v>0</v>
      </c>
      <c r="AB444" s="82"/>
      <c r="AC444" s="61"/>
      <c r="AD444" s="263"/>
      <c r="AE444" s="61"/>
      <c r="AF444" s="61"/>
      <c r="AG444" s="61"/>
      <c r="AH444" s="61"/>
      <c r="AI444" s="64"/>
      <c r="AJ444" s="64"/>
      <c r="AK444" s="64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</row>
    <row r="445" spans="1:53" ht="15.75">
      <c r="A445" s="17">
        <v>201066</v>
      </c>
      <c r="B445" s="68" t="s">
        <v>372</v>
      </c>
      <c r="C445" s="232" t="s">
        <v>393</v>
      </c>
      <c r="D445" s="18">
        <v>5</v>
      </c>
      <c r="E445" s="18"/>
      <c r="F445" s="6"/>
      <c r="G445" s="118">
        <f>SUM('5:6'!G445)</f>
        <v>0</v>
      </c>
      <c r="H445" s="264">
        <f t="shared" si="84"/>
        <v>0</v>
      </c>
      <c r="I445" s="118">
        <f>SUM('5:6'!I445)</f>
        <v>0</v>
      </c>
      <c r="J445" s="38"/>
      <c r="K445" s="42">
        <f t="array" ref="K445">IF(ISERROR(G445/L445),"",G445/L445)</f>
        <v>0</v>
      </c>
      <c r="L445" s="107">
        <v>5</v>
      </c>
      <c r="M445" s="43">
        <f t="shared" si="81"/>
        <v>0</v>
      </c>
      <c r="N445" s="38">
        <f t="shared" si="82"/>
        <v>0</v>
      </c>
      <c r="O445" s="118">
        <f>SUM('5:6'!O445)</f>
        <v>0</v>
      </c>
      <c r="P445" s="118">
        <f>SUM('5:6'!P445)</f>
        <v>0</v>
      </c>
      <c r="Q445" s="118">
        <f>SUM('5:6'!Q445)</f>
        <v>0</v>
      </c>
      <c r="R445" s="118">
        <f>SUM('5:6'!R445)</f>
        <v>0</v>
      </c>
      <c r="S445" s="118">
        <f>SUM('5:6'!S445)</f>
        <v>0</v>
      </c>
      <c r="T445" s="118">
        <f>SUM('5:6'!T445)</f>
        <v>0</v>
      </c>
      <c r="U445" s="118">
        <f>SUM('5:6'!U445)</f>
        <v>0</v>
      </c>
      <c r="V445" s="269"/>
      <c r="W445" s="40"/>
      <c r="X445" s="118">
        <f>SUM('5:6'!X445)</f>
        <v>0</v>
      </c>
      <c r="Y445" s="118">
        <f>SUM('5:6'!Y445)</f>
        <v>0</v>
      </c>
      <c r="Z445" s="118">
        <f>SUM('5:6'!Z445)</f>
        <v>0</v>
      </c>
      <c r="AA445" s="118">
        <f>SUM('5:6'!AA445)</f>
        <v>0</v>
      </c>
      <c r="AB445" s="82"/>
      <c r="AC445" s="61"/>
      <c r="AD445" s="234"/>
      <c r="AE445" s="61"/>
      <c r="AF445" s="61"/>
      <c r="AG445" s="61"/>
      <c r="AH445" s="61"/>
      <c r="AI445" s="64"/>
      <c r="AJ445" s="64"/>
      <c r="AK445" s="64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</row>
    <row r="446" spans="1:53" ht="15.75">
      <c r="A446" s="17">
        <v>201064</v>
      </c>
      <c r="B446" s="68" t="s">
        <v>373</v>
      </c>
      <c r="C446" s="17" t="s">
        <v>374</v>
      </c>
      <c r="D446" s="18">
        <v>5</v>
      </c>
      <c r="E446" s="18"/>
      <c r="F446" s="6"/>
      <c r="G446" s="118">
        <f>SUM('5:6'!G446)</f>
        <v>0</v>
      </c>
      <c r="H446" s="264">
        <f t="shared" si="84"/>
        <v>0</v>
      </c>
      <c r="I446" s="118">
        <f>SUM('5:6'!I446)</f>
        <v>0</v>
      </c>
      <c r="J446" s="38"/>
      <c r="K446" s="42">
        <f t="array" ref="K446">IF(ISERROR(G446/L446),"",G446/L446)</f>
        <v>0</v>
      </c>
      <c r="L446" s="107">
        <v>5</v>
      </c>
      <c r="M446" s="43">
        <f t="shared" si="81"/>
        <v>0</v>
      </c>
      <c r="N446" s="38">
        <f t="shared" si="82"/>
        <v>0</v>
      </c>
      <c r="O446" s="118">
        <f>SUM('5:6'!O446)</f>
        <v>0</v>
      </c>
      <c r="P446" s="118">
        <f>SUM('5:6'!P446)</f>
        <v>0</v>
      </c>
      <c r="Q446" s="118">
        <f>SUM('5:6'!Q446)</f>
        <v>0</v>
      </c>
      <c r="R446" s="118">
        <f>SUM('5:6'!R446)</f>
        <v>0</v>
      </c>
      <c r="S446" s="118">
        <f>SUM('5:6'!S446)</f>
        <v>0</v>
      </c>
      <c r="T446" s="118">
        <f>SUM('5:6'!T446)</f>
        <v>0</v>
      </c>
      <c r="U446" s="118">
        <f>SUM('5:6'!U446)</f>
        <v>0</v>
      </c>
      <c r="V446" s="269"/>
      <c r="W446" s="40"/>
      <c r="X446" s="118">
        <f>SUM('5:6'!X446)</f>
        <v>0</v>
      </c>
      <c r="Y446" s="118">
        <f>SUM('5:6'!Y446)</f>
        <v>0</v>
      </c>
      <c r="Z446" s="118">
        <f>SUM('5:6'!Z446)</f>
        <v>0</v>
      </c>
      <c r="AA446" s="118">
        <f>SUM('5:6'!AA446)</f>
        <v>0</v>
      </c>
      <c r="AB446" s="82"/>
      <c r="AC446" s="61"/>
      <c r="AD446" s="234"/>
      <c r="AE446" s="61"/>
      <c r="AF446" s="61"/>
      <c r="AG446" s="61"/>
      <c r="AH446" s="61"/>
      <c r="AI446" s="64"/>
      <c r="AJ446" s="64"/>
      <c r="AK446" s="64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</row>
    <row r="447" spans="1:53" ht="15.75">
      <c r="A447" s="17">
        <v>201065</v>
      </c>
      <c r="B447" s="68" t="s">
        <v>373</v>
      </c>
      <c r="C447" s="17" t="s">
        <v>377</v>
      </c>
      <c r="D447" s="18">
        <v>5</v>
      </c>
      <c r="E447" s="18"/>
      <c r="F447" s="6"/>
      <c r="G447" s="118">
        <f>SUM('5:6'!G447)</f>
        <v>0</v>
      </c>
      <c r="H447" s="264">
        <f t="shared" si="84"/>
        <v>0</v>
      </c>
      <c r="I447" s="118">
        <f>SUM('5:6'!I447)</f>
        <v>0</v>
      </c>
      <c r="J447" s="38"/>
      <c r="K447" s="42">
        <f t="array" ref="K447">IF(ISERROR(G447/L447),"",G447/L447)</f>
        <v>0</v>
      </c>
      <c r="L447" s="107">
        <v>5</v>
      </c>
      <c r="M447" s="43">
        <f t="shared" si="81"/>
        <v>0</v>
      </c>
      <c r="N447" s="38">
        <f t="shared" si="82"/>
        <v>0</v>
      </c>
      <c r="O447" s="118">
        <f>SUM('5:6'!O447)</f>
        <v>0</v>
      </c>
      <c r="P447" s="118">
        <f>SUM('5:6'!P447)</f>
        <v>0</v>
      </c>
      <c r="Q447" s="118">
        <f>SUM('5:6'!Q447)</f>
        <v>0</v>
      </c>
      <c r="R447" s="118">
        <f>SUM('5:6'!R447)</f>
        <v>0</v>
      </c>
      <c r="S447" s="118">
        <f>SUM('5:6'!S447)</f>
        <v>0</v>
      </c>
      <c r="T447" s="118">
        <f>SUM('5:6'!T447)</f>
        <v>0</v>
      </c>
      <c r="U447" s="118">
        <f>SUM('5:6'!U447)</f>
        <v>0</v>
      </c>
      <c r="V447" s="269"/>
      <c r="W447" s="40"/>
      <c r="X447" s="118">
        <f>SUM('5:6'!X447)</f>
        <v>0</v>
      </c>
      <c r="Y447" s="118">
        <f>SUM('5:6'!Y447)</f>
        <v>0</v>
      </c>
      <c r="Z447" s="118">
        <f>SUM('5:6'!Z447)</f>
        <v>0</v>
      </c>
      <c r="AA447" s="118">
        <f>SUM('5:6'!AA447)</f>
        <v>0</v>
      </c>
      <c r="AB447" s="82"/>
      <c r="AC447" s="61"/>
      <c r="AD447" s="234"/>
      <c r="AE447" s="61"/>
      <c r="AF447" s="61"/>
      <c r="AG447" s="61"/>
      <c r="AH447" s="61"/>
      <c r="AI447" s="64"/>
      <c r="AJ447" s="64"/>
      <c r="AK447" s="64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</row>
    <row r="448" spans="1:53" ht="15.75">
      <c r="A448" s="24">
        <v>200088</v>
      </c>
      <c r="B448" s="72" t="s">
        <v>92</v>
      </c>
      <c r="C448" s="17" t="s">
        <v>61</v>
      </c>
      <c r="D448" s="18">
        <v>5.0599999999999996</v>
      </c>
      <c r="E448" s="18"/>
      <c r="F448" s="6"/>
      <c r="G448" s="118">
        <f>SUM('5:6'!G448)</f>
        <v>30</v>
      </c>
      <c r="H448" s="132">
        <f t="shared" si="84"/>
        <v>151.79999999999998</v>
      </c>
      <c r="I448" s="118">
        <f>SUM('5:6'!I448)</f>
        <v>2</v>
      </c>
      <c r="J448" s="38">
        <f t="array" ref="J448">IF(ISERROR(G448/I448),"",G448/I448)</f>
        <v>15</v>
      </c>
      <c r="K448" s="42">
        <f t="array" ref="K448">IF(ISERROR(G448/L448),"",G448/L448)</f>
        <v>1.935483870967742</v>
      </c>
      <c r="L448" s="107">
        <v>15.5</v>
      </c>
      <c r="M448" s="43">
        <f t="shared" si="81"/>
        <v>6.4516129032258007E-2</v>
      </c>
      <c r="N448" s="38">
        <f t="shared" si="82"/>
        <v>0</v>
      </c>
      <c r="O448" s="118">
        <f>SUM('5:6'!O448)</f>
        <v>0</v>
      </c>
      <c r="P448" s="118">
        <f>SUM('5:6'!P448)</f>
        <v>0</v>
      </c>
      <c r="Q448" s="118">
        <f>SUM('5:6'!Q448)</f>
        <v>0</v>
      </c>
      <c r="R448" s="118">
        <f>SUM('5:6'!R448)</f>
        <v>0</v>
      </c>
      <c r="S448" s="118">
        <f>SUM('5:6'!S448)</f>
        <v>0</v>
      </c>
      <c r="T448" s="118">
        <f>SUM('5:6'!T448)</f>
        <v>0</v>
      </c>
      <c r="U448" s="118">
        <f>SUM('5:6'!U448)</f>
        <v>0</v>
      </c>
      <c r="V448" s="269">
        <f t="shared" si="83"/>
        <v>0</v>
      </c>
      <c r="W448" s="40">
        <f t="shared" si="79"/>
        <v>0</v>
      </c>
      <c r="X448" s="118">
        <f>SUM('5:6'!X448)</f>
        <v>0</v>
      </c>
      <c r="Y448" s="118">
        <f>SUM('5:6'!Y448)</f>
        <v>0</v>
      </c>
      <c r="Z448" s="118">
        <f>SUM('5:6'!Z448)</f>
        <v>0</v>
      </c>
      <c r="AA448" s="118">
        <f>SUM('5:6'!AA448)</f>
        <v>0</v>
      </c>
      <c r="AB448" s="82"/>
      <c r="AC448" s="61"/>
      <c r="AD448" s="106"/>
      <c r="AE448" s="61"/>
      <c r="AF448" s="61"/>
      <c r="AG448" s="61"/>
      <c r="AH448" s="61"/>
      <c r="AI448" s="64"/>
      <c r="AJ448" s="64"/>
      <c r="AK448" s="64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</row>
    <row r="449" spans="1:53" ht="15.75">
      <c r="A449" s="24">
        <v>200089</v>
      </c>
      <c r="B449" s="72" t="s">
        <v>92</v>
      </c>
      <c r="C449" s="17" t="s">
        <v>72</v>
      </c>
      <c r="D449" s="18">
        <v>5.0599999999999996</v>
      </c>
      <c r="E449" s="18"/>
      <c r="F449" s="6"/>
      <c r="G449" s="118">
        <f>SUM('5:6'!G449)</f>
        <v>0</v>
      </c>
      <c r="H449" s="132">
        <f t="shared" si="84"/>
        <v>0</v>
      </c>
      <c r="I449" s="118">
        <f>SUM('5:6'!I449)</f>
        <v>0</v>
      </c>
      <c r="J449" s="38" t="str">
        <f t="array" ref="J449">IF(ISERROR(G449/I449),"",G449/I449)</f>
        <v/>
      </c>
      <c r="K449" s="42">
        <f t="array" ref="K449">IF(ISERROR(G449/L449),"",G449/L449)</f>
        <v>0</v>
      </c>
      <c r="L449" s="107">
        <v>15.5</v>
      </c>
      <c r="M449" s="43">
        <f t="shared" si="81"/>
        <v>0</v>
      </c>
      <c r="N449" s="38">
        <f t="shared" si="82"/>
        <v>0</v>
      </c>
      <c r="O449" s="118">
        <f>SUM('5:6'!O449)</f>
        <v>0</v>
      </c>
      <c r="P449" s="118">
        <f>SUM('5:6'!P449)</f>
        <v>0</v>
      </c>
      <c r="Q449" s="118">
        <f>SUM('5:6'!Q449)</f>
        <v>0</v>
      </c>
      <c r="R449" s="118">
        <f>SUM('5:6'!R449)</f>
        <v>0</v>
      </c>
      <c r="S449" s="118">
        <f>SUM('5:6'!S449)</f>
        <v>0</v>
      </c>
      <c r="T449" s="118">
        <f>SUM('5:6'!T449)</f>
        <v>0</v>
      </c>
      <c r="U449" s="118">
        <f>SUM('5:6'!U449)</f>
        <v>0</v>
      </c>
      <c r="V449" s="269">
        <f t="shared" si="83"/>
        <v>0</v>
      </c>
      <c r="W449" s="40" t="str">
        <f t="shared" si="79"/>
        <v/>
      </c>
      <c r="X449" s="118">
        <f>SUM('5:6'!X449)</f>
        <v>0</v>
      </c>
      <c r="Y449" s="118">
        <f>SUM('5:6'!Y449)</f>
        <v>0</v>
      </c>
      <c r="Z449" s="118">
        <f>SUM('5:6'!Z449)</f>
        <v>0</v>
      </c>
      <c r="AA449" s="118">
        <f>SUM('5:6'!AA449)</f>
        <v>0</v>
      </c>
      <c r="AB449" s="82"/>
      <c r="AC449" s="61"/>
      <c r="AD449" s="106"/>
      <c r="AE449" s="61"/>
      <c r="AF449" s="61"/>
      <c r="AG449" s="61"/>
      <c r="AH449" s="61"/>
      <c r="AI449" s="64"/>
      <c r="AJ449" s="64"/>
      <c r="AK449" s="64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</row>
    <row r="450" spans="1:53" ht="15.75">
      <c r="A450" s="24">
        <v>2001383</v>
      </c>
      <c r="B450" s="285" t="s">
        <v>446</v>
      </c>
      <c r="C450" s="232" t="s">
        <v>447</v>
      </c>
      <c r="D450" s="18"/>
      <c r="E450" s="18"/>
      <c r="F450" s="6"/>
      <c r="G450" s="118">
        <f>SUM('5:6'!G450)</f>
        <v>0</v>
      </c>
      <c r="H450" s="305">
        <f t="shared" si="84"/>
        <v>0</v>
      </c>
      <c r="I450" s="118">
        <f>SUM('5:6'!I450)</f>
        <v>0</v>
      </c>
      <c r="J450" s="38"/>
      <c r="K450" s="42">
        <f t="array" ref="K450">IF(ISERROR(G450/L450),"",G450/L450)</f>
        <v>0</v>
      </c>
      <c r="L450" s="107">
        <v>24</v>
      </c>
      <c r="M450" s="43">
        <f t="shared" si="81"/>
        <v>0</v>
      </c>
      <c r="N450" s="38"/>
      <c r="O450" s="118"/>
      <c r="P450" s="118"/>
      <c r="Q450" s="118"/>
      <c r="R450" s="118"/>
      <c r="S450" s="118"/>
      <c r="T450" s="118"/>
      <c r="U450" s="118"/>
      <c r="V450" s="269"/>
      <c r="W450" s="40"/>
      <c r="X450" s="118"/>
      <c r="Y450" s="118"/>
      <c r="Z450" s="118"/>
      <c r="AA450" s="118"/>
      <c r="AB450" s="82"/>
      <c r="AC450" s="61"/>
      <c r="AD450" s="284"/>
      <c r="AE450" s="61"/>
      <c r="AF450" s="61"/>
      <c r="AG450" s="61"/>
      <c r="AH450" s="61"/>
      <c r="AI450" s="64"/>
      <c r="AJ450" s="64"/>
      <c r="AK450" s="64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</row>
    <row r="451" spans="1:53" ht="15.75">
      <c r="A451" s="24">
        <v>2001384</v>
      </c>
      <c r="B451" s="285" t="s">
        <v>446</v>
      </c>
      <c r="C451" s="232" t="s">
        <v>448</v>
      </c>
      <c r="D451" s="18"/>
      <c r="E451" s="18"/>
      <c r="F451" s="6"/>
      <c r="G451" s="118">
        <f>SUM('5:6'!G451)</f>
        <v>0</v>
      </c>
      <c r="H451" s="305">
        <f t="shared" si="84"/>
        <v>0</v>
      </c>
      <c r="I451" s="118">
        <f>SUM('5:6'!I451)</f>
        <v>0</v>
      </c>
      <c r="J451" s="38"/>
      <c r="K451" s="42">
        <f t="array" ref="K451">IF(ISERROR(G451/L451),"",G451/L451)</f>
        <v>0</v>
      </c>
      <c r="L451" s="107">
        <v>24</v>
      </c>
      <c r="M451" s="43">
        <f t="shared" si="81"/>
        <v>0</v>
      </c>
      <c r="N451" s="38"/>
      <c r="O451" s="118"/>
      <c r="P451" s="118"/>
      <c r="Q451" s="118"/>
      <c r="R451" s="118"/>
      <c r="S451" s="118"/>
      <c r="T451" s="118"/>
      <c r="U451" s="118"/>
      <c r="V451" s="269"/>
      <c r="W451" s="40"/>
      <c r="X451" s="118"/>
      <c r="Y451" s="118"/>
      <c r="Z451" s="118"/>
      <c r="AA451" s="118"/>
      <c r="AB451" s="82"/>
      <c r="AC451" s="61"/>
      <c r="AD451" s="284"/>
      <c r="AE451" s="61"/>
      <c r="AF451" s="61"/>
      <c r="AG451" s="61"/>
      <c r="AH451" s="61"/>
      <c r="AI451" s="64"/>
      <c r="AJ451" s="64"/>
      <c r="AK451" s="64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</row>
    <row r="452" spans="1:53" ht="15.75">
      <c r="A452" s="24">
        <v>2001385</v>
      </c>
      <c r="B452" s="285" t="s">
        <v>446</v>
      </c>
      <c r="C452" s="232" t="s">
        <v>449</v>
      </c>
      <c r="D452" s="18"/>
      <c r="E452" s="18"/>
      <c r="F452" s="6"/>
      <c r="G452" s="118">
        <f>SUM('5:6'!G452)</f>
        <v>0</v>
      </c>
      <c r="H452" s="305">
        <f t="shared" si="84"/>
        <v>0</v>
      </c>
      <c r="I452" s="118">
        <f>SUM('5:6'!I452)</f>
        <v>0</v>
      </c>
      <c r="J452" s="38"/>
      <c r="K452" s="42">
        <f t="array" ref="K452">IF(ISERROR(G452/L452),"",G452/L452)</f>
        <v>0</v>
      </c>
      <c r="L452" s="107">
        <v>24</v>
      </c>
      <c r="M452" s="43">
        <f t="shared" si="81"/>
        <v>0</v>
      </c>
      <c r="N452" s="38"/>
      <c r="O452" s="118"/>
      <c r="P452" s="118"/>
      <c r="Q452" s="118"/>
      <c r="R452" s="118"/>
      <c r="S452" s="118"/>
      <c r="T452" s="118"/>
      <c r="U452" s="118"/>
      <c r="V452" s="269"/>
      <c r="W452" s="40"/>
      <c r="X452" s="118"/>
      <c r="Y452" s="118"/>
      <c r="Z452" s="118"/>
      <c r="AA452" s="118"/>
      <c r="AB452" s="82"/>
      <c r="AC452" s="61"/>
      <c r="AD452" s="284"/>
      <c r="AE452" s="61"/>
      <c r="AF452" s="61"/>
      <c r="AG452" s="61"/>
      <c r="AH452" s="61"/>
      <c r="AI452" s="64"/>
      <c r="AJ452" s="64"/>
      <c r="AK452" s="64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</row>
    <row r="453" spans="1:53" ht="15.75">
      <c r="A453" s="24">
        <v>200121</v>
      </c>
      <c r="B453" s="72" t="s">
        <v>93</v>
      </c>
      <c r="C453" s="17" t="s">
        <v>74</v>
      </c>
      <c r="D453" s="18">
        <v>5.07</v>
      </c>
      <c r="E453" s="18"/>
      <c r="F453" s="6"/>
      <c r="G453" s="118">
        <f>SUM('5:6'!G453)</f>
        <v>0</v>
      </c>
      <c r="H453" s="305">
        <f t="shared" si="84"/>
        <v>0</v>
      </c>
      <c r="I453" s="118">
        <f>SUM('5:6'!I453)</f>
        <v>0</v>
      </c>
      <c r="J453" s="38" t="str">
        <f t="array" ref="J453">IF(ISERROR(G453/I453),"",G453/I453)</f>
        <v/>
      </c>
      <c r="K453" s="42">
        <f t="array" ref="K453">IF(ISERROR(G453/L453),"",G453/L453)</f>
        <v>0</v>
      </c>
      <c r="L453" s="107">
        <v>9</v>
      </c>
      <c r="M453" s="43">
        <f t="shared" si="81"/>
        <v>0</v>
      </c>
      <c r="N453" s="38">
        <f t="shared" si="82"/>
        <v>0</v>
      </c>
      <c r="O453" s="118">
        <f>SUM('5:6'!O453)</f>
        <v>0</v>
      </c>
      <c r="P453" s="118">
        <f>SUM('5:6'!P453)</f>
        <v>0</v>
      </c>
      <c r="Q453" s="118">
        <f>SUM('5:6'!Q453)</f>
        <v>0</v>
      </c>
      <c r="R453" s="118">
        <f>SUM('5:6'!R453)</f>
        <v>0</v>
      </c>
      <c r="S453" s="118">
        <f>SUM('5:6'!S453)</f>
        <v>0</v>
      </c>
      <c r="T453" s="118">
        <f>SUM('5:6'!T453)</f>
        <v>0</v>
      </c>
      <c r="U453" s="118">
        <f>SUM('5:6'!U453)</f>
        <v>0</v>
      </c>
      <c r="V453" s="269">
        <f t="shared" si="83"/>
        <v>0</v>
      </c>
      <c r="W453" s="40" t="str">
        <f t="shared" si="79"/>
        <v/>
      </c>
      <c r="X453" s="118">
        <f>SUM('5:6'!X453)</f>
        <v>0</v>
      </c>
      <c r="Y453" s="118">
        <f>SUM('5:6'!Y453)</f>
        <v>0</v>
      </c>
      <c r="Z453" s="118">
        <f>SUM('5:6'!Z453)</f>
        <v>0</v>
      </c>
      <c r="AA453" s="118">
        <f>SUM('5:6'!AA453)</f>
        <v>0</v>
      </c>
      <c r="AB453" s="82"/>
      <c r="AC453" s="61"/>
      <c r="AD453" s="106"/>
      <c r="AE453" s="61"/>
      <c r="AF453" s="61"/>
      <c r="AG453" s="61"/>
      <c r="AH453" s="61"/>
      <c r="AI453" s="64"/>
      <c r="AJ453" s="64"/>
      <c r="AK453" s="64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</row>
    <row r="454" spans="1:53" ht="15.75">
      <c r="A454" s="24">
        <v>200164</v>
      </c>
      <c r="B454" s="72" t="s">
        <v>93</v>
      </c>
      <c r="C454" s="17" t="s">
        <v>53</v>
      </c>
      <c r="D454" s="18">
        <v>5.07</v>
      </c>
      <c r="E454" s="18"/>
      <c r="F454" s="6"/>
      <c r="G454" s="118">
        <f>SUM('5:6'!G454)</f>
        <v>0</v>
      </c>
      <c r="H454" s="305">
        <f t="shared" si="84"/>
        <v>0</v>
      </c>
      <c r="I454" s="118">
        <f>SUM('5:6'!I454)</f>
        <v>0</v>
      </c>
      <c r="J454" s="38" t="str">
        <f t="array" ref="J454">IF(ISERROR(G454/I454),"",G454/I454)</f>
        <v/>
      </c>
      <c r="K454" s="42">
        <f t="array" ref="K454">IF(ISERROR(G454/L454),"",G454/L454)</f>
        <v>0</v>
      </c>
      <c r="L454" s="107">
        <v>9</v>
      </c>
      <c r="M454" s="43">
        <f t="shared" si="81"/>
        <v>0</v>
      </c>
      <c r="N454" s="38">
        <f t="shared" si="82"/>
        <v>0</v>
      </c>
      <c r="O454" s="118">
        <f>SUM('5:6'!O454)</f>
        <v>0</v>
      </c>
      <c r="P454" s="118">
        <f>SUM('5:6'!P454)</f>
        <v>0</v>
      </c>
      <c r="Q454" s="118">
        <f>SUM('5:6'!Q454)</f>
        <v>0</v>
      </c>
      <c r="R454" s="118">
        <f>SUM('5:6'!R454)</f>
        <v>0</v>
      </c>
      <c r="S454" s="118">
        <f>SUM('5:6'!S454)</f>
        <v>0</v>
      </c>
      <c r="T454" s="118">
        <f>SUM('5:6'!T454)</f>
        <v>0</v>
      </c>
      <c r="U454" s="118">
        <f>SUM('5:6'!U454)</f>
        <v>0</v>
      </c>
      <c r="V454" s="269">
        <f t="shared" si="83"/>
        <v>0</v>
      </c>
      <c r="W454" s="40" t="str">
        <f t="shared" ref="W454:W497" si="85">IF(ISERROR(V454/G454),"",V454/G454)</f>
        <v/>
      </c>
      <c r="X454" s="118">
        <f>SUM('5:6'!X454)</f>
        <v>0</v>
      </c>
      <c r="Y454" s="118">
        <f>SUM('5:6'!Y454)</f>
        <v>0</v>
      </c>
      <c r="Z454" s="118">
        <f>SUM('5:6'!Z454)</f>
        <v>0</v>
      </c>
      <c r="AA454" s="118">
        <f>SUM('5:6'!AA454)</f>
        <v>0</v>
      </c>
      <c r="AB454" s="82"/>
      <c r="AC454" s="61"/>
      <c r="AD454" s="106"/>
      <c r="AE454" s="61"/>
      <c r="AF454" s="61"/>
      <c r="AG454" s="61"/>
      <c r="AH454" s="61"/>
      <c r="AI454" s="64"/>
      <c r="AJ454" s="64"/>
      <c r="AK454" s="64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</row>
    <row r="455" spans="1:53" ht="15.75">
      <c r="A455" s="24">
        <v>200165</v>
      </c>
      <c r="B455" s="72" t="s">
        <v>93</v>
      </c>
      <c r="C455" s="17" t="s">
        <v>60</v>
      </c>
      <c r="D455" s="18">
        <v>5.0599999999999996</v>
      </c>
      <c r="E455" s="18"/>
      <c r="F455" s="60"/>
      <c r="G455" s="118">
        <f>SUM('5:6'!G455)</f>
        <v>0</v>
      </c>
      <c r="H455" s="132">
        <f t="shared" si="84"/>
        <v>0</v>
      </c>
      <c r="I455" s="118">
        <f>SUM('5:6'!I455)</f>
        <v>0</v>
      </c>
      <c r="J455" s="38" t="str">
        <f t="array" ref="J455">IF(ISERROR(G455/I455),"",G455/I455)</f>
        <v/>
      </c>
      <c r="K455" s="111">
        <f t="array" ref="K455">IF(ISERROR(G455/L455),"",G455/L455)</f>
        <v>0</v>
      </c>
      <c r="L455" s="107">
        <v>9</v>
      </c>
      <c r="M455" s="43">
        <f t="shared" si="81"/>
        <v>0</v>
      </c>
      <c r="N455" s="38">
        <f t="shared" si="82"/>
        <v>0</v>
      </c>
      <c r="O455" s="118">
        <f>SUM('5:6'!O455)</f>
        <v>0</v>
      </c>
      <c r="P455" s="118">
        <f>SUM('5:6'!P455)</f>
        <v>0</v>
      </c>
      <c r="Q455" s="118">
        <f>SUM('5:6'!Q455)</f>
        <v>0</v>
      </c>
      <c r="R455" s="118">
        <f>SUM('5:6'!R455)</f>
        <v>0</v>
      </c>
      <c r="S455" s="118">
        <f>SUM('5:6'!S455)</f>
        <v>0</v>
      </c>
      <c r="T455" s="118">
        <f>SUM('5:6'!T455)</f>
        <v>0</v>
      </c>
      <c r="U455" s="118">
        <f>SUM('5:6'!U455)</f>
        <v>0</v>
      </c>
      <c r="V455" s="269">
        <f t="shared" si="83"/>
        <v>0</v>
      </c>
      <c r="W455" s="40" t="str">
        <f t="shared" si="85"/>
        <v/>
      </c>
      <c r="X455" s="118">
        <f>SUM('5:6'!X455)</f>
        <v>0</v>
      </c>
      <c r="Y455" s="118">
        <f>SUM('5:6'!Y455)</f>
        <v>0</v>
      </c>
      <c r="Z455" s="118">
        <f>SUM('5:6'!Z455)</f>
        <v>0</v>
      </c>
      <c r="AA455" s="118">
        <f>SUM('5:6'!AA455)</f>
        <v>0</v>
      </c>
      <c r="AB455" s="82"/>
      <c r="AC455" s="61"/>
      <c r="AD455" s="106"/>
      <c r="AE455" s="61"/>
      <c r="AF455" s="61"/>
      <c r="AG455" s="61"/>
      <c r="AH455" s="61"/>
      <c r="AI455" s="64"/>
      <c r="AJ455" s="64"/>
      <c r="AK455" s="64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</row>
    <row r="456" spans="1:53" ht="15.75">
      <c r="A456" s="585" t="s">
        <v>94</v>
      </c>
      <c r="B456" s="586"/>
      <c r="C456" s="113" t="s">
        <v>71</v>
      </c>
      <c r="D456" s="27"/>
      <c r="E456" s="27"/>
      <c r="F456" s="39"/>
      <c r="G456" s="127">
        <f>SUM(G422:G455)</f>
        <v>524</v>
      </c>
      <c r="H456" s="37">
        <f>SUM(H422:H455)</f>
        <v>2636.6200000000003</v>
      </c>
      <c r="I456" s="37">
        <f>SUM(I422:I455)</f>
        <v>42.5</v>
      </c>
      <c r="J456" s="38">
        <f t="array" ref="J456">IF(ISERROR(G456/I456),"",G456/I456)</f>
        <v>12.329411764705883</v>
      </c>
      <c r="K456" s="37">
        <f>SUM(K422:K455)</f>
        <v>55.053763440860209</v>
      </c>
      <c r="L456" s="123"/>
      <c r="M456" s="114">
        <f t="shared" ref="M456:V456" si="86">SUM(M422:M455)</f>
        <v>-12.553763440860211</v>
      </c>
      <c r="N456" s="37">
        <f t="shared" si="86"/>
        <v>0</v>
      </c>
      <c r="O456" s="116">
        <f t="shared" si="86"/>
        <v>0</v>
      </c>
      <c r="P456" s="116">
        <f t="shared" si="86"/>
        <v>0</v>
      </c>
      <c r="Q456" s="116">
        <f t="shared" si="86"/>
        <v>0</v>
      </c>
      <c r="R456" s="116">
        <f t="shared" si="86"/>
        <v>0</v>
      </c>
      <c r="S456" s="117">
        <f t="shared" si="86"/>
        <v>0</v>
      </c>
      <c r="T456" s="116">
        <f t="shared" si="86"/>
        <v>0</v>
      </c>
      <c r="U456" s="116">
        <f t="shared" si="86"/>
        <v>0</v>
      </c>
      <c r="V456" s="269">
        <f t="shared" si="86"/>
        <v>0</v>
      </c>
      <c r="W456" s="40">
        <f t="shared" si="85"/>
        <v>0</v>
      </c>
      <c r="X456" s="117">
        <f>SUM(X422:X455)</f>
        <v>0</v>
      </c>
      <c r="Y456" s="117">
        <f>SUM(Y422:Y455)</f>
        <v>0</v>
      </c>
      <c r="Z456" s="117">
        <f>SUM(Z422:Z455)</f>
        <v>0</v>
      </c>
      <c r="AA456" s="117">
        <f>SUM(AA422:AA455)</f>
        <v>0</v>
      </c>
      <c r="AB456" s="84"/>
      <c r="AC456" s="78"/>
      <c r="AD456" s="106"/>
      <c r="AE456" s="83"/>
      <c r="AF456" s="83"/>
      <c r="AG456" s="83"/>
      <c r="AH456" s="83"/>
      <c r="AI456" s="64"/>
      <c r="AJ456" s="64"/>
      <c r="AK456" s="64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</row>
    <row r="457" spans="1:53" ht="15.75">
      <c r="A457" s="17">
        <v>200036</v>
      </c>
      <c r="B457" s="69" t="s">
        <v>95</v>
      </c>
      <c r="C457" s="17" t="s">
        <v>96</v>
      </c>
      <c r="D457" s="18">
        <v>5.03</v>
      </c>
      <c r="E457" s="18"/>
      <c r="F457" s="6"/>
      <c r="G457" s="118">
        <f>SUM('5:6'!G457)</f>
        <v>0</v>
      </c>
      <c r="H457" s="111">
        <f>D457*G457</f>
        <v>0</v>
      </c>
      <c r="I457" s="118">
        <f>SUM('5:6'!I457)</f>
        <v>0</v>
      </c>
      <c r="J457" s="38" t="str">
        <f t="array" ref="J457">IF(ISERROR(G457/I457),"",G457/I457)</f>
        <v/>
      </c>
      <c r="K457" s="42">
        <f t="array" ref="K457">IF(ISERROR(G457/L457),"",G457/L457)</f>
        <v>0</v>
      </c>
      <c r="L457" s="107">
        <v>25</v>
      </c>
      <c r="M457" s="43">
        <f t="shared" ref="M457:M471" si="87">IF(ISERROR(I457-K457),"",I457-K457)</f>
        <v>0</v>
      </c>
      <c r="N457" s="38">
        <f t="shared" ref="N457:N471" si="88">SUM(O457:U457)</f>
        <v>0</v>
      </c>
      <c r="O457" s="118">
        <f>SUM('5:6'!O457)</f>
        <v>0</v>
      </c>
      <c r="P457" s="118">
        <f>SUM('5:6'!P457)</f>
        <v>0</v>
      </c>
      <c r="Q457" s="118">
        <f>SUM('5:6'!Q457)</f>
        <v>0</v>
      </c>
      <c r="R457" s="118">
        <f>SUM('5:6'!R457)</f>
        <v>0</v>
      </c>
      <c r="S457" s="118">
        <f>SUM('5:6'!S457)</f>
        <v>0</v>
      </c>
      <c r="T457" s="118">
        <f>SUM('5:6'!T457)</f>
        <v>0</v>
      </c>
      <c r="U457" s="118">
        <f>SUM('5:6'!U457)</f>
        <v>0</v>
      </c>
      <c r="V457" s="269">
        <f t="shared" ref="V457:V471" si="89">SUM(X457:AA457)</f>
        <v>0</v>
      </c>
      <c r="W457" s="40" t="str">
        <f t="shared" si="85"/>
        <v/>
      </c>
      <c r="X457" s="118">
        <f>SUM('5:6'!X457)</f>
        <v>0</v>
      </c>
      <c r="Y457" s="118">
        <f>SUM('5:6'!Y457)</f>
        <v>0</v>
      </c>
      <c r="Z457" s="118">
        <f>SUM('5:6'!Z457)</f>
        <v>0</v>
      </c>
      <c r="AA457" s="118">
        <f>SUM('5:6'!AA457)</f>
        <v>0</v>
      </c>
      <c r="AB457" s="82"/>
      <c r="AC457" s="61"/>
      <c r="AD457" s="106"/>
      <c r="AE457" s="61"/>
      <c r="AF457" s="61"/>
      <c r="AG457" s="61"/>
      <c r="AH457" s="61"/>
      <c r="AI457" s="64"/>
      <c r="AJ457" s="64"/>
      <c r="AK457" s="64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</row>
    <row r="458" spans="1:53" ht="15.75">
      <c r="A458" s="17">
        <v>200037</v>
      </c>
      <c r="B458" s="69" t="s">
        <v>95</v>
      </c>
      <c r="C458" s="17" t="s">
        <v>74</v>
      </c>
      <c r="D458" s="18">
        <v>5.03</v>
      </c>
      <c r="E458" s="18"/>
      <c r="F458" s="6"/>
      <c r="G458" s="118">
        <f>SUM('5:6'!G458)</f>
        <v>0</v>
      </c>
      <c r="H458" s="132">
        <f t="shared" ref="H458:H471" si="90">D458*G458</f>
        <v>0</v>
      </c>
      <c r="I458" s="118">
        <f>SUM('5:6'!I458)</f>
        <v>0</v>
      </c>
      <c r="J458" s="38" t="str">
        <f t="array" ref="J458">IF(ISERROR(G458/I458),"",G458/I458)</f>
        <v/>
      </c>
      <c r="K458" s="42">
        <f t="array" ref="K458">IF(ISERROR(G458/L458),"",G458/L458)</f>
        <v>0</v>
      </c>
      <c r="L458" s="107">
        <v>25</v>
      </c>
      <c r="M458" s="43">
        <f t="shared" si="87"/>
        <v>0</v>
      </c>
      <c r="N458" s="38">
        <f t="shared" si="88"/>
        <v>0</v>
      </c>
      <c r="O458" s="118">
        <f>SUM('5:6'!O458)</f>
        <v>0</v>
      </c>
      <c r="P458" s="118">
        <f>SUM('5:6'!P458)</f>
        <v>0</v>
      </c>
      <c r="Q458" s="118">
        <f>SUM('5:6'!Q458)</f>
        <v>0</v>
      </c>
      <c r="R458" s="118">
        <f>SUM('5:6'!R458)</f>
        <v>0</v>
      </c>
      <c r="S458" s="118">
        <f>SUM('5:6'!S458)</f>
        <v>0</v>
      </c>
      <c r="T458" s="118">
        <f>SUM('5:6'!T458)</f>
        <v>0</v>
      </c>
      <c r="U458" s="118">
        <f>SUM('5:6'!U458)</f>
        <v>0</v>
      </c>
      <c r="V458" s="269">
        <f t="shared" si="89"/>
        <v>0</v>
      </c>
      <c r="W458" s="40" t="str">
        <f t="shared" si="85"/>
        <v/>
      </c>
      <c r="X458" s="118">
        <f>SUM('5:6'!X458)</f>
        <v>0</v>
      </c>
      <c r="Y458" s="118">
        <f>SUM('5:6'!Y458)</f>
        <v>0</v>
      </c>
      <c r="Z458" s="118">
        <f>SUM('5:6'!Z458)</f>
        <v>0</v>
      </c>
      <c r="AA458" s="118">
        <f>SUM('5:6'!AA458)</f>
        <v>0</v>
      </c>
      <c r="AB458" s="82"/>
      <c r="AC458" s="61"/>
      <c r="AD458" s="106"/>
      <c r="AE458" s="61"/>
      <c r="AF458" s="61"/>
      <c r="AG458" s="61"/>
      <c r="AH458" s="61"/>
      <c r="AI458" s="64"/>
      <c r="AJ458" s="64"/>
      <c r="AK458" s="64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</row>
    <row r="459" spans="1:53" ht="15.75">
      <c r="A459" s="20">
        <v>200074</v>
      </c>
      <c r="B459" s="69" t="s">
        <v>58</v>
      </c>
      <c r="C459" s="17" t="s">
        <v>65</v>
      </c>
      <c r="D459" s="18">
        <v>5.04</v>
      </c>
      <c r="E459" s="18"/>
      <c r="F459" s="6"/>
      <c r="G459" s="118">
        <f>SUM('5:6'!G459)</f>
        <v>0</v>
      </c>
      <c r="H459" s="132">
        <f t="shared" si="90"/>
        <v>0</v>
      </c>
      <c r="I459" s="118">
        <f>SUM('5:6'!I459)</f>
        <v>0</v>
      </c>
      <c r="J459" s="38" t="str">
        <f t="array" ref="J459">IF(ISERROR(G459/I459),"",G459/I459)</f>
        <v/>
      </c>
      <c r="K459" s="42">
        <f t="array" ref="K459">IF(ISERROR(G459/L459),"",G459/L459)</f>
        <v>0</v>
      </c>
      <c r="L459" s="107">
        <v>20</v>
      </c>
      <c r="M459" s="43">
        <f t="shared" si="87"/>
        <v>0</v>
      </c>
      <c r="N459" s="38">
        <f t="shared" si="88"/>
        <v>0</v>
      </c>
      <c r="O459" s="118">
        <f>SUM('5:6'!O459)</f>
        <v>0</v>
      </c>
      <c r="P459" s="118">
        <f>SUM('5:6'!P459)</f>
        <v>0</v>
      </c>
      <c r="Q459" s="118">
        <f>SUM('5:6'!Q459)</f>
        <v>0</v>
      </c>
      <c r="R459" s="118">
        <f>SUM('5:6'!R459)</f>
        <v>0</v>
      </c>
      <c r="S459" s="118">
        <f>SUM('5:6'!S459)</f>
        <v>0</v>
      </c>
      <c r="T459" s="118">
        <f>SUM('5:6'!T459)</f>
        <v>0</v>
      </c>
      <c r="U459" s="118">
        <f>SUM('5:6'!U459)</f>
        <v>0</v>
      </c>
      <c r="V459" s="269">
        <f t="shared" si="89"/>
        <v>0</v>
      </c>
      <c r="W459" s="40" t="str">
        <f t="shared" si="85"/>
        <v/>
      </c>
      <c r="X459" s="118">
        <f>SUM('5:6'!X459)</f>
        <v>0</v>
      </c>
      <c r="Y459" s="118">
        <f>SUM('5:6'!Y459)</f>
        <v>0</v>
      </c>
      <c r="Z459" s="118">
        <f>SUM('5:6'!Z459)</f>
        <v>0</v>
      </c>
      <c r="AA459" s="118">
        <f>SUM('5:6'!AA459)</f>
        <v>0</v>
      </c>
      <c r="AB459" s="82"/>
      <c r="AC459" s="61"/>
      <c r="AD459" s="106"/>
      <c r="AE459" s="61"/>
      <c r="AF459" s="61"/>
      <c r="AG459" s="61"/>
      <c r="AH459" s="61"/>
      <c r="AI459" s="64"/>
      <c r="AJ459" s="64"/>
      <c r="AK459" s="64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</row>
    <row r="460" spans="1:53" ht="15.75">
      <c r="A460" s="22">
        <v>200904</v>
      </c>
      <c r="B460" s="70" t="s">
        <v>97</v>
      </c>
      <c r="C460" s="17" t="s">
        <v>82</v>
      </c>
      <c r="D460" s="18">
        <v>5.03</v>
      </c>
      <c r="E460" s="18"/>
      <c r="F460" s="6"/>
      <c r="G460" s="118">
        <f>SUM('5:6'!G460)</f>
        <v>0</v>
      </c>
      <c r="H460" s="132">
        <f t="shared" si="90"/>
        <v>0</v>
      </c>
      <c r="I460" s="118">
        <f>SUM('5:6'!I460)</f>
        <v>0</v>
      </c>
      <c r="J460" s="38" t="str">
        <f t="array" ref="J460">IF(ISERROR(G460/I460),"",G460/I460)</f>
        <v/>
      </c>
      <c r="K460" s="42">
        <f t="array" ref="K460">IF(ISERROR(G460/L460),"",G460/L460)</f>
        <v>0</v>
      </c>
      <c r="L460" s="107">
        <v>4</v>
      </c>
      <c r="M460" s="43">
        <f t="shared" si="87"/>
        <v>0</v>
      </c>
      <c r="N460" s="38">
        <f t="shared" si="88"/>
        <v>0</v>
      </c>
      <c r="O460" s="118">
        <f>SUM('5:6'!O460)</f>
        <v>0</v>
      </c>
      <c r="P460" s="118">
        <f>SUM('5:6'!P460)</f>
        <v>0</v>
      </c>
      <c r="Q460" s="118">
        <f>SUM('5:6'!Q460)</f>
        <v>0</v>
      </c>
      <c r="R460" s="118">
        <f>SUM('5:6'!R460)</f>
        <v>0</v>
      </c>
      <c r="S460" s="118">
        <f>SUM('5:6'!S460)</f>
        <v>0</v>
      </c>
      <c r="T460" s="118">
        <f>SUM('5:6'!T460)</f>
        <v>0</v>
      </c>
      <c r="U460" s="118">
        <f>SUM('5:6'!U460)</f>
        <v>0</v>
      </c>
      <c r="V460" s="269">
        <f t="shared" si="89"/>
        <v>0</v>
      </c>
      <c r="W460" s="40" t="str">
        <f t="shared" si="85"/>
        <v/>
      </c>
      <c r="X460" s="118">
        <f>SUM('5:6'!X460)</f>
        <v>0</v>
      </c>
      <c r="Y460" s="118">
        <f>SUM('5:6'!Y460)</f>
        <v>0</v>
      </c>
      <c r="Z460" s="118">
        <f>SUM('5:6'!Z460)</f>
        <v>0</v>
      </c>
      <c r="AA460" s="118">
        <f>SUM('5:6'!AA460)</f>
        <v>0</v>
      </c>
      <c r="AB460" s="82"/>
      <c r="AC460" s="61"/>
      <c r="AD460" s="106"/>
      <c r="AE460" s="61"/>
      <c r="AF460" s="61"/>
      <c r="AG460" s="61"/>
      <c r="AH460" s="61"/>
      <c r="AI460" s="64"/>
      <c r="AJ460" s="64"/>
      <c r="AK460" s="64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</row>
    <row r="461" spans="1:53" ht="15.75">
      <c r="A461" s="22">
        <v>200905</v>
      </c>
      <c r="B461" s="70" t="s">
        <v>97</v>
      </c>
      <c r="C461" s="112" t="s">
        <v>72</v>
      </c>
      <c r="D461" s="18">
        <v>5.03</v>
      </c>
      <c r="E461" s="18"/>
      <c r="F461" s="6"/>
      <c r="G461" s="118">
        <f>SUM('5:6'!G461)</f>
        <v>0</v>
      </c>
      <c r="H461" s="132">
        <f t="shared" si="90"/>
        <v>0</v>
      </c>
      <c r="I461" s="118">
        <f>SUM('5:6'!I461)</f>
        <v>0</v>
      </c>
      <c r="J461" s="38" t="str">
        <f t="array" ref="J461">IF(ISERROR(G461/I461),"",G461/I461)</f>
        <v/>
      </c>
      <c r="K461" s="42">
        <f t="array" ref="K461">IF(ISERROR(G461/L461),"",G461/L461)</f>
        <v>0</v>
      </c>
      <c r="L461" s="107">
        <v>4</v>
      </c>
      <c r="M461" s="43">
        <f t="shared" si="87"/>
        <v>0</v>
      </c>
      <c r="N461" s="38">
        <f t="shared" si="88"/>
        <v>0</v>
      </c>
      <c r="O461" s="118">
        <f>SUM('5:6'!O461)</f>
        <v>0</v>
      </c>
      <c r="P461" s="118">
        <f>SUM('5:6'!P461)</f>
        <v>0</v>
      </c>
      <c r="Q461" s="118">
        <f>SUM('5:6'!Q461)</f>
        <v>0</v>
      </c>
      <c r="R461" s="118">
        <f>SUM('5:6'!R461)</f>
        <v>0</v>
      </c>
      <c r="S461" s="118">
        <f>SUM('5:6'!S461)</f>
        <v>0</v>
      </c>
      <c r="T461" s="118">
        <f>SUM('5:6'!T461)</f>
        <v>0</v>
      </c>
      <c r="U461" s="118">
        <f>SUM('5:6'!U461)</f>
        <v>0</v>
      </c>
      <c r="V461" s="269">
        <f t="shared" si="89"/>
        <v>0</v>
      </c>
      <c r="W461" s="40" t="str">
        <f t="shared" si="85"/>
        <v/>
      </c>
      <c r="X461" s="118">
        <f>SUM('5:6'!X461)</f>
        <v>0</v>
      </c>
      <c r="Y461" s="118">
        <f>SUM('5:6'!Y461)</f>
        <v>0</v>
      </c>
      <c r="Z461" s="118">
        <f>SUM('5:6'!Z461)</f>
        <v>0</v>
      </c>
      <c r="AA461" s="118">
        <f>SUM('5:6'!AA461)</f>
        <v>0</v>
      </c>
      <c r="AB461" s="82"/>
      <c r="AC461" s="61"/>
      <c r="AD461" s="106"/>
      <c r="AE461" s="61"/>
      <c r="AF461" s="61"/>
      <c r="AG461" s="61"/>
      <c r="AH461" s="61"/>
      <c r="AI461" s="64"/>
      <c r="AJ461" s="64"/>
      <c r="AK461" s="64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</row>
    <row r="462" spans="1:53" ht="15.75">
      <c r="A462" s="22">
        <v>200906</v>
      </c>
      <c r="B462" s="70" t="s">
        <v>97</v>
      </c>
      <c r="C462" s="17" t="s">
        <v>73</v>
      </c>
      <c r="D462" s="18">
        <v>5.03</v>
      </c>
      <c r="E462" s="18"/>
      <c r="F462" s="6"/>
      <c r="G462" s="118">
        <f>SUM('5:6'!G462)</f>
        <v>0</v>
      </c>
      <c r="H462" s="282">
        <f t="shared" si="90"/>
        <v>0</v>
      </c>
      <c r="I462" s="118">
        <f>SUM('5:6'!I462)</f>
        <v>0</v>
      </c>
      <c r="J462" s="38" t="str">
        <f t="array" ref="J462">IF(ISERROR(G462/I462),"",G462/I462)</f>
        <v/>
      </c>
      <c r="K462" s="42">
        <f t="array" ref="K462">IF(ISERROR(G462/L462),"",G462/L462)</f>
        <v>0</v>
      </c>
      <c r="L462" s="107">
        <v>4</v>
      </c>
      <c r="M462" s="43">
        <f t="shared" si="87"/>
        <v>0</v>
      </c>
      <c r="N462" s="38">
        <f t="shared" si="88"/>
        <v>0</v>
      </c>
      <c r="O462" s="118">
        <f>SUM('5:6'!O462)</f>
        <v>0</v>
      </c>
      <c r="P462" s="118">
        <f>SUM('5:6'!P462)</f>
        <v>0</v>
      </c>
      <c r="Q462" s="118">
        <f>SUM('5:6'!Q462)</f>
        <v>0</v>
      </c>
      <c r="R462" s="118">
        <f>SUM('5:6'!R462)</f>
        <v>0</v>
      </c>
      <c r="S462" s="118">
        <f>SUM('5:6'!S462)</f>
        <v>0</v>
      </c>
      <c r="T462" s="118">
        <f>SUM('5:6'!T462)</f>
        <v>0</v>
      </c>
      <c r="U462" s="118">
        <f>SUM('5:6'!U462)</f>
        <v>0</v>
      </c>
      <c r="V462" s="269">
        <f t="shared" si="89"/>
        <v>0</v>
      </c>
      <c r="W462" s="40" t="str">
        <f t="shared" si="85"/>
        <v/>
      </c>
      <c r="X462" s="118">
        <f>SUM('5:6'!X462)</f>
        <v>0</v>
      </c>
      <c r="Y462" s="118">
        <f>SUM('5:6'!Y462)</f>
        <v>0</v>
      </c>
      <c r="Z462" s="118">
        <f>SUM('5:6'!Z462)</f>
        <v>0</v>
      </c>
      <c r="AA462" s="118">
        <f>SUM('5:6'!AA462)</f>
        <v>0</v>
      </c>
      <c r="AB462" s="82"/>
      <c r="AC462" s="61"/>
      <c r="AD462" s="106"/>
      <c r="AE462" s="61"/>
      <c r="AF462" s="61"/>
      <c r="AG462" s="61"/>
      <c r="AH462" s="61"/>
      <c r="AI462" s="64"/>
      <c r="AJ462" s="64"/>
      <c r="AK462" s="64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</row>
    <row r="463" spans="1:53" ht="15.75">
      <c r="A463" s="22">
        <v>200907</v>
      </c>
      <c r="B463" s="70" t="s">
        <v>97</v>
      </c>
      <c r="C463" s="17" t="s">
        <v>60</v>
      </c>
      <c r="D463" s="18">
        <v>5.03</v>
      </c>
      <c r="E463" s="18"/>
      <c r="F463" s="6"/>
      <c r="G463" s="118">
        <f>SUM('5:6'!G463)</f>
        <v>0</v>
      </c>
      <c r="H463" s="282">
        <f t="shared" si="90"/>
        <v>0</v>
      </c>
      <c r="I463" s="118">
        <f>SUM('5:6'!I463)</f>
        <v>0</v>
      </c>
      <c r="J463" s="38" t="str">
        <f t="array" ref="J463">IF(ISERROR(G463/I463),"",G463/I463)</f>
        <v/>
      </c>
      <c r="K463" s="42">
        <f t="array" ref="K463">IF(ISERROR(G463/L463),"",G463/L463)</f>
        <v>0</v>
      </c>
      <c r="L463" s="107">
        <v>4</v>
      </c>
      <c r="M463" s="43">
        <f t="shared" si="87"/>
        <v>0</v>
      </c>
      <c r="N463" s="38">
        <f t="shared" si="88"/>
        <v>0</v>
      </c>
      <c r="O463" s="118">
        <f>SUM('5:6'!O463)</f>
        <v>0</v>
      </c>
      <c r="P463" s="118">
        <f>SUM('5:6'!P463)</f>
        <v>0</v>
      </c>
      <c r="Q463" s="118">
        <f>SUM('5:6'!Q463)</f>
        <v>0</v>
      </c>
      <c r="R463" s="118">
        <f>SUM('5:6'!R463)</f>
        <v>0</v>
      </c>
      <c r="S463" s="118">
        <f>SUM('5:6'!S463)</f>
        <v>0</v>
      </c>
      <c r="T463" s="118">
        <f>SUM('5:6'!T463)</f>
        <v>0</v>
      </c>
      <c r="U463" s="118">
        <f>SUM('5:6'!U463)</f>
        <v>0</v>
      </c>
      <c r="V463" s="269">
        <f t="shared" si="89"/>
        <v>0</v>
      </c>
      <c r="W463" s="40" t="str">
        <f t="shared" si="85"/>
        <v/>
      </c>
      <c r="X463" s="118">
        <f>SUM('5:6'!X463)</f>
        <v>0</v>
      </c>
      <c r="Y463" s="118">
        <f>SUM('5:6'!Y463)</f>
        <v>0</v>
      </c>
      <c r="Z463" s="118">
        <f>SUM('5:6'!Z463)</f>
        <v>0</v>
      </c>
      <c r="AA463" s="118">
        <f>SUM('5:6'!AA463)</f>
        <v>0</v>
      </c>
      <c r="AB463" s="82"/>
      <c r="AC463" s="61"/>
      <c r="AD463" s="106"/>
      <c r="AE463" s="61"/>
      <c r="AF463" s="61"/>
      <c r="AG463" s="61"/>
      <c r="AH463" s="61"/>
      <c r="AI463" s="64"/>
      <c r="AJ463" s="64"/>
      <c r="AK463" s="64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</row>
    <row r="464" spans="1:53" ht="15.75">
      <c r="A464" s="22">
        <v>200908</v>
      </c>
      <c r="B464" s="70" t="s">
        <v>97</v>
      </c>
      <c r="C464" s="112" t="s">
        <v>98</v>
      </c>
      <c r="D464" s="18">
        <v>5.03</v>
      </c>
      <c r="E464" s="18"/>
      <c r="F464" s="6"/>
      <c r="G464" s="118">
        <f>SUM('5:6'!G464)</f>
        <v>0</v>
      </c>
      <c r="H464" s="282">
        <f t="shared" si="90"/>
        <v>0</v>
      </c>
      <c r="I464" s="118">
        <f>SUM('5:6'!I464)</f>
        <v>0</v>
      </c>
      <c r="J464" s="38" t="str">
        <f t="array" ref="J464">IF(ISERROR(G464/I464),"",G464/I464)</f>
        <v/>
      </c>
      <c r="K464" s="42">
        <f t="array" ref="K464">IF(ISERROR(G464/L464),"",G464/L464)</f>
        <v>0</v>
      </c>
      <c r="L464" s="107">
        <v>4</v>
      </c>
      <c r="M464" s="43">
        <f t="shared" si="87"/>
        <v>0</v>
      </c>
      <c r="N464" s="38">
        <f t="shared" si="88"/>
        <v>0</v>
      </c>
      <c r="O464" s="118">
        <f>SUM('5:6'!O464)</f>
        <v>0</v>
      </c>
      <c r="P464" s="118">
        <f>SUM('5:6'!P464)</f>
        <v>0</v>
      </c>
      <c r="Q464" s="118">
        <f>SUM('5:6'!Q464)</f>
        <v>0</v>
      </c>
      <c r="R464" s="118">
        <f>SUM('5:6'!R464)</f>
        <v>0</v>
      </c>
      <c r="S464" s="118">
        <f>SUM('5:6'!S464)</f>
        <v>0</v>
      </c>
      <c r="T464" s="118">
        <f>SUM('5:6'!T464)</f>
        <v>0</v>
      </c>
      <c r="U464" s="118">
        <f>SUM('5:6'!U464)</f>
        <v>0</v>
      </c>
      <c r="V464" s="269">
        <f t="shared" si="89"/>
        <v>0</v>
      </c>
      <c r="W464" s="40" t="str">
        <f t="shared" si="85"/>
        <v/>
      </c>
      <c r="X464" s="118">
        <f>SUM('5:6'!X464)</f>
        <v>0</v>
      </c>
      <c r="Y464" s="118">
        <f>SUM('5:6'!Y464)</f>
        <v>0</v>
      </c>
      <c r="Z464" s="118">
        <f>SUM('5:6'!Z464)</f>
        <v>0</v>
      </c>
      <c r="AA464" s="118">
        <f>SUM('5:6'!AA464)</f>
        <v>0</v>
      </c>
      <c r="AB464" s="82"/>
      <c r="AC464" s="61"/>
      <c r="AD464" s="106"/>
      <c r="AE464" s="61"/>
      <c r="AF464" s="61"/>
      <c r="AG464" s="61"/>
      <c r="AH464" s="61"/>
      <c r="AI464" s="64"/>
      <c r="AJ464" s="64"/>
      <c r="AK464" s="64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</row>
    <row r="465" spans="1:53" ht="15.75">
      <c r="A465" s="22">
        <v>200904</v>
      </c>
      <c r="B465" s="70" t="s">
        <v>99</v>
      </c>
      <c r="C465" s="112" t="s">
        <v>82</v>
      </c>
      <c r="D465" s="18">
        <v>5.03</v>
      </c>
      <c r="E465" s="18"/>
      <c r="F465" s="6"/>
      <c r="G465" s="118">
        <f>SUM('5:6'!G465)</f>
        <v>0</v>
      </c>
      <c r="H465" s="282">
        <f t="shared" si="90"/>
        <v>0</v>
      </c>
      <c r="I465" s="118">
        <f>SUM('5:6'!I465)</f>
        <v>0</v>
      </c>
      <c r="J465" s="38" t="str">
        <f t="array" ref="J465">IF(ISERROR(G465/I465),"",G465/I465)</f>
        <v/>
      </c>
      <c r="K465" s="42" t="str">
        <f t="array" ref="K465">IF(ISERROR(G465/L465),"",G465/L465)</f>
        <v/>
      </c>
      <c r="L465" s="107"/>
      <c r="M465" s="43" t="str">
        <f t="shared" si="87"/>
        <v/>
      </c>
      <c r="N465" s="38">
        <f t="shared" si="88"/>
        <v>0</v>
      </c>
      <c r="O465" s="118">
        <f>SUM('5:6'!O465)</f>
        <v>0</v>
      </c>
      <c r="P465" s="118">
        <f>SUM('5:6'!P465)</f>
        <v>0</v>
      </c>
      <c r="Q465" s="118">
        <f>SUM('5:6'!Q465)</f>
        <v>0</v>
      </c>
      <c r="R465" s="118">
        <f>SUM('5:6'!R465)</f>
        <v>0</v>
      </c>
      <c r="S465" s="118">
        <f>SUM('5:6'!S465)</f>
        <v>0</v>
      </c>
      <c r="T465" s="118">
        <f>SUM('5:6'!T465)</f>
        <v>0</v>
      </c>
      <c r="U465" s="118">
        <f>SUM('5:6'!U465)</f>
        <v>0</v>
      </c>
      <c r="V465" s="269">
        <f t="shared" si="89"/>
        <v>0</v>
      </c>
      <c r="W465" s="40" t="str">
        <f t="shared" si="85"/>
        <v/>
      </c>
      <c r="X465" s="118">
        <f>SUM('5:6'!X465)</f>
        <v>0</v>
      </c>
      <c r="Y465" s="118">
        <f>SUM('5:6'!Y465)</f>
        <v>0</v>
      </c>
      <c r="Z465" s="118">
        <f>SUM('5:6'!Z465)</f>
        <v>0</v>
      </c>
      <c r="AA465" s="118">
        <f>SUM('5:6'!AA465)</f>
        <v>0</v>
      </c>
      <c r="AB465" s="82"/>
      <c r="AC465" s="61"/>
      <c r="AD465" s="106"/>
      <c r="AE465" s="61"/>
      <c r="AF465" s="61"/>
      <c r="AG465" s="61"/>
      <c r="AH465" s="61"/>
      <c r="AI465" s="64"/>
      <c r="AJ465" s="64"/>
      <c r="AK465" s="64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</row>
    <row r="466" spans="1:53" ht="15.75">
      <c r="A466" s="22">
        <v>200905</v>
      </c>
      <c r="B466" s="70" t="s">
        <v>99</v>
      </c>
      <c r="C466" s="112" t="s">
        <v>72</v>
      </c>
      <c r="D466" s="18">
        <v>5.03</v>
      </c>
      <c r="E466" s="18"/>
      <c r="F466" s="6"/>
      <c r="G466" s="118">
        <f>SUM('5:6'!G466)</f>
        <v>0</v>
      </c>
      <c r="H466" s="282">
        <f t="shared" si="90"/>
        <v>0</v>
      </c>
      <c r="I466" s="118">
        <f>SUM('5:6'!I466)</f>
        <v>0</v>
      </c>
      <c r="J466" s="38" t="str">
        <f t="array" ref="J466">IF(ISERROR(G466/I466),"",G466/I466)</f>
        <v/>
      </c>
      <c r="K466" s="42" t="str">
        <f t="array" ref="K466">IF(ISERROR(G466/L466),"",G466/L466)</f>
        <v/>
      </c>
      <c r="L466" s="107"/>
      <c r="M466" s="43" t="str">
        <f t="shared" si="87"/>
        <v/>
      </c>
      <c r="N466" s="38">
        <f t="shared" si="88"/>
        <v>0</v>
      </c>
      <c r="O466" s="118">
        <f>SUM('5:6'!O466)</f>
        <v>0</v>
      </c>
      <c r="P466" s="118">
        <f>SUM('5:6'!P466)</f>
        <v>0</v>
      </c>
      <c r="Q466" s="118">
        <f>SUM('5:6'!Q466)</f>
        <v>0</v>
      </c>
      <c r="R466" s="118">
        <f>SUM('5:6'!R466)</f>
        <v>0</v>
      </c>
      <c r="S466" s="118">
        <f>SUM('5:6'!S466)</f>
        <v>0</v>
      </c>
      <c r="T466" s="118">
        <f>SUM('5:6'!T466)</f>
        <v>0</v>
      </c>
      <c r="U466" s="118">
        <f>SUM('5:6'!U466)</f>
        <v>0</v>
      </c>
      <c r="V466" s="269">
        <f t="shared" si="89"/>
        <v>0</v>
      </c>
      <c r="W466" s="40" t="str">
        <f t="shared" si="85"/>
        <v/>
      </c>
      <c r="X466" s="118">
        <f>SUM('5:6'!X466)</f>
        <v>0</v>
      </c>
      <c r="Y466" s="118">
        <f>SUM('5:6'!Y466)</f>
        <v>0</v>
      </c>
      <c r="Z466" s="118">
        <f>SUM('5:6'!Z466)</f>
        <v>0</v>
      </c>
      <c r="AA466" s="118">
        <f>SUM('5:6'!AA466)</f>
        <v>0</v>
      </c>
      <c r="AB466" s="82"/>
      <c r="AC466" s="61"/>
      <c r="AD466" s="106"/>
      <c r="AE466" s="61"/>
      <c r="AF466" s="61"/>
      <c r="AG466" s="61"/>
      <c r="AH466" s="61"/>
      <c r="AI466" s="64"/>
      <c r="AJ466" s="64"/>
      <c r="AK466" s="64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</row>
    <row r="467" spans="1:53" ht="15.75">
      <c r="A467" s="22">
        <v>200904</v>
      </c>
      <c r="B467" s="70" t="s">
        <v>99</v>
      </c>
      <c r="C467" s="112" t="s">
        <v>60</v>
      </c>
      <c r="D467" s="18">
        <v>5.03</v>
      </c>
      <c r="E467" s="18"/>
      <c r="F467" s="6"/>
      <c r="G467" s="118">
        <f>SUM('5:6'!G467)</f>
        <v>0</v>
      </c>
      <c r="H467" s="282">
        <f t="shared" si="90"/>
        <v>0</v>
      </c>
      <c r="I467" s="118">
        <f>SUM('5:6'!I467)</f>
        <v>0</v>
      </c>
      <c r="J467" s="38" t="str">
        <f t="array" ref="J467">IF(ISERROR(G467/I467),"",G467/I467)</f>
        <v/>
      </c>
      <c r="K467" s="42" t="str">
        <f t="array" ref="K467">IF(ISERROR(G467/L467),"",G467/L467)</f>
        <v/>
      </c>
      <c r="L467" s="107"/>
      <c r="M467" s="43" t="str">
        <f t="shared" si="87"/>
        <v/>
      </c>
      <c r="N467" s="38">
        <f t="shared" si="88"/>
        <v>0</v>
      </c>
      <c r="O467" s="118">
        <f>SUM('5:6'!O467)</f>
        <v>0</v>
      </c>
      <c r="P467" s="118">
        <f>SUM('5:6'!P467)</f>
        <v>0</v>
      </c>
      <c r="Q467" s="118">
        <f>SUM('5:6'!Q467)</f>
        <v>0</v>
      </c>
      <c r="R467" s="118">
        <f>SUM('5:6'!R467)</f>
        <v>0</v>
      </c>
      <c r="S467" s="118">
        <f>SUM('5:6'!S467)</f>
        <v>0</v>
      </c>
      <c r="T467" s="118">
        <f>SUM('5:6'!T467)</f>
        <v>0</v>
      </c>
      <c r="U467" s="118">
        <f>SUM('5:6'!U467)</f>
        <v>0</v>
      </c>
      <c r="V467" s="269">
        <f t="shared" si="89"/>
        <v>0</v>
      </c>
      <c r="W467" s="40" t="str">
        <f t="shared" si="85"/>
        <v/>
      </c>
      <c r="X467" s="118">
        <f>SUM('5:6'!X467)</f>
        <v>0</v>
      </c>
      <c r="Y467" s="118">
        <f>SUM('5:6'!Y467)</f>
        <v>0</v>
      </c>
      <c r="Z467" s="118">
        <f>SUM('5:6'!Z467)</f>
        <v>0</v>
      </c>
      <c r="AA467" s="118">
        <f>SUM('5:6'!AA467)</f>
        <v>0</v>
      </c>
      <c r="AB467" s="82"/>
      <c r="AC467" s="61"/>
      <c r="AD467" s="106"/>
      <c r="AE467" s="61"/>
      <c r="AF467" s="61"/>
      <c r="AG467" s="61"/>
      <c r="AH467" s="61"/>
      <c r="AI467" s="64"/>
      <c r="AJ467" s="64"/>
      <c r="AK467" s="64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</row>
    <row r="468" spans="1:53" ht="15.75">
      <c r="A468" s="22">
        <v>200904</v>
      </c>
      <c r="B468" s="70" t="s">
        <v>99</v>
      </c>
      <c r="C468" s="112" t="s">
        <v>98</v>
      </c>
      <c r="D468" s="18">
        <v>5.03</v>
      </c>
      <c r="E468" s="18"/>
      <c r="F468" s="6"/>
      <c r="G468" s="118">
        <f>SUM('5:6'!G468)</f>
        <v>0</v>
      </c>
      <c r="H468" s="282">
        <f t="shared" si="90"/>
        <v>0</v>
      </c>
      <c r="I468" s="118">
        <f>SUM('5:6'!I468)</f>
        <v>0</v>
      </c>
      <c r="J468" s="38" t="str">
        <f t="array" ref="J468">IF(ISERROR(G468/I468),"",G468/I468)</f>
        <v/>
      </c>
      <c r="K468" s="42" t="str">
        <f t="array" ref="K468">IF(ISERROR(G468/L468),"",G468/L468)</f>
        <v/>
      </c>
      <c r="L468" s="107"/>
      <c r="M468" s="43" t="str">
        <f t="shared" si="87"/>
        <v/>
      </c>
      <c r="N468" s="38">
        <f t="shared" si="88"/>
        <v>0</v>
      </c>
      <c r="O468" s="118">
        <f>SUM('5:6'!O468)</f>
        <v>0</v>
      </c>
      <c r="P468" s="118">
        <f>SUM('5:6'!P468)</f>
        <v>0</v>
      </c>
      <c r="Q468" s="118">
        <f>SUM('5:6'!Q468)</f>
        <v>0</v>
      </c>
      <c r="R468" s="118">
        <f>SUM('5:6'!R468)</f>
        <v>0</v>
      </c>
      <c r="S468" s="118">
        <f>SUM('5:6'!S468)</f>
        <v>0</v>
      </c>
      <c r="T468" s="118">
        <f>SUM('5:6'!T468)</f>
        <v>0</v>
      </c>
      <c r="U468" s="118">
        <f>SUM('5:6'!U468)</f>
        <v>0</v>
      </c>
      <c r="V468" s="269">
        <f t="shared" si="89"/>
        <v>0</v>
      </c>
      <c r="W468" s="40" t="str">
        <f t="shared" si="85"/>
        <v/>
      </c>
      <c r="X468" s="118">
        <f>SUM('5:6'!X468)</f>
        <v>0</v>
      </c>
      <c r="Y468" s="118">
        <f>SUM('5:6'!Y468)</f>
        <v>0</v>
      </c>
      <c r="Z468" s="118">
        <f>SUM('5:6'!Z468)</f>
        <v>0</v>
      </c>
      <c r="AA468" s="118">
        <f>SUM('5:6'!AA468)</f>
        <v>0</v>
      </c>
      <c r="AB468" s="82"/>
      <c r="AC468" s="61"/>
      <c r="AD468" s="106"/>
      <c r="AE468" s="61"/>
      <c r="AF468" s="61"/>
      <c r="AG468" s="61"/>
      <c r="AH468" s="61"/>
      <c r="AI468" s="64"/>
      <c r="AJ468" s="64"/>
      <c r="AK468" s="64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</row>
    <row r="469" spans="1:53" ht="15.75">
      <c r="A469" s="22">
        <v>200908</v>
      </c>
      <c r="B469" s="70" t="s">
        <v>99</v>
      </c>
      <c r="C469" s="112" t="s">
        <v>73</v>
      </c>
      <c r="D469" s="18">
        <v>5.03</v>
      </c>
      <c r="E469" s="18"/>
      <c r="F469" s="6"/>
      <c r="G469" s="118">
        <f>SUM('5:6'!G469)</f>
        <v>0</v>
      </c>
      <c r="H469" s="282">
        <f t="shared" si="90"/>
        <v>0</v>
      </c>
      <c r="I469" s="118">
        <f>SUM('5:6'!I469)</f>
        <v>0</v>
      </c>
      <c r="J469" s="38" t="str">
        <f t="array" ref="J469">IF(ISERROR(G469/I469),"",G469/I469)</f>
        <v/>
      </c>
      <c r="K469" s="42" t="str">
        <f t="array" ref="K469">IF(ISERROR(G469/L469),"",G469/L469)</f>
        <v/>
      </c>
      <c r="L469" s="107"/>
      <c r="M469" s="43" t="str">
        <f t="shared" si="87"/>
        <v/>
      </c>
      <c r="N469" s="38">
        <f t="shared" si="88"/>
        <v>0</v>
      </c>
      <c r="O469" s="118">
        <f>SUM('5:6'!O469)</f>
        <v>0</v>
      </c>
      <c r="P469" s="118">
        <f>SUM('5:6'!P469)</f>
        <v>0</v>
      </c>
      <c r="Q469" s="118">
        <f>SUM('5:6'!Q469)</f>
        <v>0</v>
      </c>
      <c r="R469" s="118">
        <f>SUM('5:6'!R469)</f>
        <v>0</v>
      </c>
      <c r="S469" s="118">
        <f>SUM('5:6'!S469)</f>
        <v>0</v>
      </c>
      <c r="T469" s="118">
        <f>SUM('5:6'!T469)</f>
        <v>0</v>
      </c>
      <c r="U469" s="118">
        <f>SUM('5:6'!U469)</f>
        <v>0</v>
      </c>
      <c r="V469" s="269">
        <f t="shared" si="89"/>
        <v>0</v>
      </c>
      <c r="W469" s="40" t="str">
        <f t="shared" si="85"/>
        <v/>
      </c>
      <c r="X469" s="118">
        <f>SUM('5:6'!X469)</f>
        <v>0</v>
      </c>
      <c r="Y469" s="118">
        <f>SUM('5:6'!Y469)</f>
        <v>0</v>
      </c>
      <c r="Z469" s="118">
        <f>SUM('5:6'!Z469)</f>
        <v>0</v>
      </c>
      <c r="AA469" s="118">
        <f>SUM('5:6'!AA469)</f>
        <v>0</v>
      </c>
      <c r="AB469" s="82"/>
      <c r="AC469" s="61"/>
      <c r="AD469" s="106"/>
      <c r="AE469" s="61"/>
      <c r="AF469" s="61"/>
      <c r="AG469" s="61"/>
      <c r="AH469" s="61"/>
      <c r="AI469" s="64"/>
      <c r="AJ469" s="64"/>
      <c r="AK469" s="64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</row>
    <row r="470" spans="1:53" ht="15.75">
      <c r="A470" s="20">
        <v>200096</v>
      </c>
      <c r="B470" s="69" t="s">
        <v>100</v>
      </c>
      <c r="C470" s="17" t="s">
        <v>74</v>
      </c>
      <c r="D470" s="18">
        <v>5.0599999999999996</v>
      </c>
      <c r="E470" s="18"/>
      <c r="F470" s="6"/>
      <c r="G470" s="118">
        <f>SUM('5:6'!G470)</f>
        <v>0</v>
      </c>
      <c r="H470" s="132">
        <f t="shared" si="90"/>
        <v>0</v>
      </c>
      <c r="I470" s="118">
        <f>SUM('5:6'!I470)</f>
        <v>0</v>
      </c>
      <c r="J470" s="38" t="str">
        <f t="array" ref="J470">IF(ISERROR(G470/I470),"",G470/I470)</f>
        <v/>
      </c>
      <c r="K470" s="42">
        <f t="array" ref="K470">IF(ISERROR(G470/L470),"",G470/L470)</f>
        <v>0</v>
      </c>
      <c r="L470" s="107">
        <v>25</v>
      </c>
      <c r="M470" s="43">
        <f t="shared" si="87"/>
        <v>0</v>
      </c>
      <c r="N470" s="38">
        <f t="shared" si="88"/>
        <v>0</v>
      </c>
      <c r="O470" s="118">
        <f>SUM('5:6'!O470)</f>
        <v>0</v>
      </c>
      <c r="P470" s="118">
        <f>SUM('5:6'!P470)</f>
        <v>0</v>
      </c>
      <c r="Q470" s="118">
        <f>SUM('5:6'!Q470)</f>
        <v>0</v>
      </c>
      <c r="R470" s="118">
        <f>SUM('5:6'!R470)</f>
        <v>0</v>
      </c>
      <c r="S470" s="118">
        <f>SUM('5:6'!S470)</f>
        <v>0</v>
      </c>
      <c r="T470" s="118">
        <f>SUM('5:6'!T470)</f>
        <v>0</v>
      </c>
      <c r="U470" s="118">
        <f>SUM('5:6'!U470)</f>
        <v>0</v>
      </c>
      <c r="V470" s="269">
        <f t="shared" si="89"/>
        <v>0</v>
      </c>
      <c r="W470" s="40" t="str">
        <f t="shared" si="85"/>
        <v/>
      </c>
      <c r="X470" s="118">
        <f>SUM('5:6'!X470)</f>
        <v>0</v>
      </c>
      <c r="Y470" s="118">
        <f>SUM('5:6'!Y470)</f>
        <v>0</v>
      </c>
      <c r="Z470" s="118">
        <f>SUM('5:6'!Z470)</f>
        <v>0</v>
      </c>
      <c r="AA470" s="118">
        <f>SUM('5:6'!AA470)</f>
        <v>0</v>
      </c>
      <c r="AB470" s="82"/>
      <c r="AC470" s="61"/>
      <c r="AD470" s="106"/>
      <c r="AE470" s="61"/>
      <c r="AF470" s="61"/>
      <c r="AG470" s="61"/>
      <c r="AH470" s="61"/>
      <c r="AI470" s="64"/>
      <c r="AJ470" s="64"/>
      <c r="AK470" s="64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</row>
    <row r="471" spans="1:53" ht="15.75">
      <c r="A471" s="20">
        <v>200097</v>
      </c>
      <c r="B471" s="69" t="s">
        <v>100</v>
      </c>
      <c r="C471" s="17" t="s">
        <v>96</v>
      </c>
      <c r="D471" s="18">
        <v>5.0599999999999996</v>
      </c>
      <c r="E471" s="18"/>
      <c r="F471" s="6"/>
      <c r="G471" s="118">
        <f>SUM('5:6'!G471)</f>
        <v>0</v>
      </c>
      <c r="H471" s="132">
        <f t="shared" si="90"/>
        <v>0</v>
      </c>
      <c r="I471" s="118">
        <f>SUM('5:6'!I471)</f>
        <v>0</v>
      </c>
      <c r="J471" s="38" t="str">
        <f t="array" ref="J471">IF(ISERROR(G471/I471),"",G471/I471)</f>
        <v/>
      </c>
      <c r="K471" s="42">
        <f t="array" ref="K471">IF(ISERROR(G471/L471),"",G471/L471)</f>
        <v>0</v>
      </c>
      <c r="L471" s="107">
        <v>25</v>
      </c>
      <c r="M471" s="43">
        <f t="shared" si="87"/>
        <v>0</v>
      </c>
      <c r="N471" s="38">
        <f t="shared" si="88"/>
        <v>0</v>
      </c>
      <c r="O471" s="118">
        <f>SUM('5:6'!O471)</f>
        <v>0</v>
      </c>
      <c r="P471" s="118">
        <f>SUM('5:6'!P471)</f>
        <v>0</v>
      </c>
      <c r="Q471" s="118">
        <f>SUM('5:6'!Q471)</f>
        <v>0</v>
      </c>
      <c r="R471" s="118">
        <f>SUM('5:6'!R471)</f>
        <v>0</v>
      </c>
      <c r="S471" s="118">
        <f>SUM('5:6'!S471)</f>
        <v>0</v>
      </c>
      <c r="T471" s="118">
        <f>SUM('5:6'!T471)</f>
        <v>0</v>
      </c>
      <c r="U471" s="118">
        <f>SUM('5:6'!U471)</f>
        <v>0</v>
      </c>
      <c r="V471" s="269">
        <f t="shared" si="89"/>
        <v>0</v>
      </c>
      <c r="W471" s="40" t="str">
        <f t="shared" si="85"/>
        <v/>
      </c>
      <c r="X471" s="118">
        <f>SUM('5:6'!X471)</f>
        <v>0</v>
      </c>
      <c r="Y471" s="118">
        <f>SUM('5:6'!Y471)</f>
        <v>0</v>
      </c>
      <c r="Z471" s="118">
        <f>SUM('5:6'!Z471)</f>
        <v>0</v>
      </c>
      <c r="AA471" s="118">
        <f>SUM('5:6'!AA471)</f>
        <v>0</v>
      </c>
      <c r="AB471" s="82"/>
      <c r="AC471" s="61"/>
      <c r="AD471" s="106"/>
      <c r="AE471" s="61"/>
      <c r="AF471" s="61"/>
      <c r="AG471" s="61"/>
      <c r="AH471" s="61"/>
      <c r="AI471" s="64"/>
      <c r="AJ471" s="64"/>
      <c r="AK471" s="64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</row>
    <row r="472" spans="1:53" ht="15.75">
      <c r="A472" s="585" t="s">
        <v>101</v>
      </c>
      <c r="B472" s="586"/>
      <c r="C472" s="113" t="s">
        <v>71</v>
      </c>
      <c r="D472" s="27"/>
      <c r="E472" s="27"/>
      <c r="F472" s="39"/>
      <c r="G472" s="127">
        <f>SUM(G457:G471)</f>
        <v>0</v>
      </c>
      <c r="H472" s="37">
        <f>SUM(H457:H471)</f>
        <v>0</v>
      </c>
      <c r="I472" s="37">
        <f>SUM(I457:I471)</f>
        <v>0</v>
      </c>
      <c r="J472" s="38" t="str">
        <f t="array" ref="J472">IF(ISERROR(G472/I472),"",G472/I472)</f>
        <v/>
      </c>
      <c r="K472" s="37">
        <f>SUM(K457:K471)</f>
        <v>0</v>
      </c>
      <c r="L472" s="123"/>
      <c r="M472" s="114">
        <f t="shared" ref="M472:V472" si="91">SUM(M457:M471)</f>
        <v>0</v>
      </c>
      <c r="N472" s="37">
        <f t="shared" si="91"/>
        <v>0</v>
      </c>
      <c r="O472" s="37">
        <f t="shared" si="91"/>
        <v>0</v>
      </c>
      <c r="P472" s="37">
        <f t="shared" si="91"/>
        <v>0</v>
      </c>
      <c r="Q472" s="37">
        <f t="shared" si="91"/>
        <v>0</v>
      </c>
      <c r="R472" s="37">
        <f t="shared" si="91"/>
        <v>0</v>
      </c>
      <c r="S472" s="37">
        <f t="shared" si="91"/>
        <v>0</v>
      </c>
      <c r="T472" s="37">
        <f t="shared" si="91"/>
        <v>0</v>
      </c>
      <c r="U472" s="37">
        <f t="shared" si="91"/>
        <v>0</v>
      </c>
      <c r="V472" s="271">
        <f t="shared" si="91"/>
        <v>0</v>
      </c>
      <c r="W472" s="40" t="str">
        <f t="shared" si="85"/>
        <v/>
      </c>
      <c r="X472" s="119">
        <f>SUM(X457:X471)</f>
        <v>0</v>
      </c>
      <c r="Y472" s="119">
        <f>SUM(Y457:Y471)</f>
        <v>0</v>
      </c>
      <c r="Z472" s="119">
        <f>SUM(Z457:Z471)</f>
        <v>0</v>
      </c>
      <c r="AA472" s="119">
        <f>SUM(AA457:AA471)</f>
        <v>0</v>
      </c>
      <c r="AB472" s="84"/>
      <c r="AC472" s="78"/>
      <c r="AD472" s="106"/>
      <c r="AE472" s="83"/>
      <c r="AF472" s="83"/>
      <c r="AG472" s="83"/>
      <c r="AH472" s="83"/>
      <c r="AI472" s="64"/>
      <c r="AJ472" s="64"/>
      <c r="AK472" s="64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</row>
    <row r="473" spans="1:53" ht="15.75">
      <c r="A473" s="20">
        <v>200544</v>
      </c>
      <c r="B473" s="242" t="s">
        <v>452</v>
      </c>
      <c r="C473" s="17" t="s">
        <v>53</v>
      </c>
      <c r="D473" s="18">
        <v>5.04</v>
      </c>
      <c r="E473" s="18"/>
      <c r="F473" s="6"/>
      <c r="G473" s="118">
        <f>SUM('5:6'!G473)</f>
        <v>0</v>
      </c>
      <c r="H473" s="111">
        <f t="shared" ref="H473:H479" si="92">D473*G473</f>
        <v>0</v>
      </c>
      <c r="I473" s="118">
        <f>SUM('5:6'!I473)</f>
        <v>0</v>
      </c>
      <c r="J473" s="38" t="str">
        <f t="array" ref="J473">IF(ISERROR(G473/I473),"",G473/I473)</f>
        <v/>
      </c>
      <c r="K473" s="42">
        <f t="array" ref="K473">IF(ISERROR(G473/L473),"",G473/L473)</f>
        <v>0</v>
      </c>
      <c r="L473" s="107">
        <v>22</v>
      </c>
      <c r="M473" s="43">
        <f t="shared" ref="M473:M479" si="93">IF(ISERROR(I473-K473),"",I473-K473)</f>
        <v>0</v>
      </c>
      <c r="N473" s="38">
        <f t="shared" ref="N473:N479" si="94">SUM(O473:U473)</f>
        <v>0</v>
      </c>
      <c r="O473" s="118">
        <f>SUM('5:6'!O473)</f>
        <v>0</v>
      </c>
      <c r="P473" s="118">
        <f>SUM('5:6'!P473)</f>
        <v>0</v>
      </c>
      <c r="Q473" s="118">
        <f>SUM('5:6'!Q473)</f>
        <v>0</v>
      </c>
      <c r="R473" s="118">
        <f>SUM('5:6'!R473)</f>
        <v>0</v>
      </c>
      <c r="S473" s="118">
        <f>SUM('5:6'!S473)</f>
        <v>0</v>
      </c>
      <c r="T473" s="118">
        <f>SUM('5:6'!T473)</f>
        <v>0</v>
      </c>
      <c r="U473" s="118">
        <f>SUM('5:6'!U473)</f>
        <v>0</v>
      </c>
      <c r="V473" s="269">
        <f t="shared" ref="V473:V479" si="95">SUM(X473:AA473)</f>
        <v>0</v>
      </c>
      <c r="W473" s="40" t="str">
        <f t="shared" si="85"/>
        <v/>
      </c>
      <c r="X473" s="118">
        <f>SUM('5:6'!X473)</f>
        <v>0</v>
      </c>
      <c r="Y473" s="118">
        <f>SUM('5:6'!Y473)</f>
        <v>0</v>
      </c>
      <c r="Z473" s="118">
        <f>SUM('5:6'!Z473)</f>
        <v>0</v>
      </c>
      <c r="AA473" s="118">
        <f>SUM('5:6'!AA473)</f>
        <v>0</v>
      </c>
      <c r="AB473" s="82"/>
      <c r="AC473" s="61"/>
      <c r="AD473" s="106"/>
      <c r="AE473" s="61"/>
      <c r="AF473" s="61"/>
      <c r="AG473" s="61"/>
      <c r="AH473" s="61"/>
      <c r="AI473" s="64"/>
      <c r="AJ473" s="64"/>
      <c r="AK473" s="64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</row>
    <row r="474" spans="1:53" ht="15.75">
      <c r="A474" s="20">
        <v>200545</v>
      </c>
      <c r="B474" s="242" t="s">
        <v>452</v>
      </c>
      <c r="C474" s="17" t="s">
        <v>60</v>
      </c>
      <c r="D474" s="18">
        <v>5.04</v>
      </c>
      <c r="E474" s="18"/>
      <c r="F474" s="6"/>
      <c r="G474" s="118">
        <f>SUM('5:6'!G474)</f>
        <v>0</v>
      </c>
      <c r="H474" s="132">
        <f t="shared" si="92"/>
        <v>0</v>
      </c>
      <c r="I474" s="118">
        <f>SUM('5:6'!I474)</f>
        <v>0</v>
      </c>
      <c r="J474" s="38" t="str">
        <f t="array" ref="J474">IF(ISERROR(G474/I474),"",G474/I474)</f>
        <v/>
      </c>
      <c r="K474" s="42">
        <f t="array" ref="K474">IF(ISERROR(G474/L474),"",G474/L474)</f>
        <v>0</v>
      </c>
      <c r="L474" s="107">
        <v>22</v>
      </c>
      <c r="M474" s="43">
        <f t="shared" si="93"/>
        <v>0</v>
      </c>
      <c r="N474" s="38">
        <f t="shared" si="94"/>
        <v>0</v>
      </c>
      <c r="O474" s="118">
        <f>SUM('5:6'!O474)</f>
        <v>0</v>
      </c>
      <c r="P474" s="118">
        <f>SUM('5:6'!P474)</f>
        <v>0</v>
      </c>
      <c r="Q474" s="118">
        <f>SUM('5:6'!Q474)</f>
        <v>0</v>
      </c>
      <c r="R474" s="118">
        <f>SUM('5:6'!R474)</f>
        <v>0</v>
      </c>
      <c r="S474" s="118">
        <f>SUM('5:6'!S474)</f>
        <v>0</v>
      </c>
      <c r="T474" s="118">
        <f>SUM('5:6'!T474)</f>
        <v>0</v>
      </c>
      <c r="U474" s="118">
        <f>SUM('5:6'!U474)</f>
        <v>0</v>
      </c>
      <c r="V474" s="269">
        <f t="shared" si="95"/>
        <v>0</v>
      </c>
      <c r="W474" s="40" t="str">
        <f t="shared" si="85"/>
        <v/>
      </c>
      <c r="X474" s="118">
        <f>SUM('5:6'!X474)</f>
        <v>0</v>
      </c>
      <c r="Y474" s="118">
        <f>SUM('5:6'!Y474)</f>
        <v>0</v>
      </c>
      <c r="Z474" s="118">
        <f>SUM('5:6'!Z474)</f>
        <v>0</v>
      </c>
      <c r="AA474" s="118">
        <f>SUM('5:6'!AA474)</f>
        <v>0</v>
      </c>
      <c r="AB474" s="82"/>
      <c r="AC474" s="61"/>
      <c r="AD474" s="106"/>
      <c r="AE474" s="61"/>
      <c r="AF474" s="61"/>
      <c r="AG474" s="61"/>
      <c r="AH474" s="61"/>
      <c r="AI474" s="64"/>
      <c r="AJ474" s="64"/>
      <c r="AK474" s="64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</row>
    <row r="475" spans="1:53" ht="15.75">
      <c r="A475" s="20">
        <v>200546</v>
      </c>
      <c r="B475" s="242" t="s">
        <v>452</v>
      </c>
      <c r="C475" s="17" t="s">
        <v>74</v>
      </c>
      <c r="D475" s="18">
        <v>5.04</v>
      </c>
      <c r="E475" s="18"/>
      <c r="F475" s="6"/>
      <c r="G475" s="118">
        <f>SUM('5:6'!G475)</f>
        <v>0</v>
      </c>
      <c r="H475" s="132">
        <f t="shared" si="92"/>
        <v>0</v>
      </c>
      <c r="I475" s="118">
        <f>SUM('5:6'!I475)</f>
        <v>0</v>
      </c>
      <c r="J475" s="38" t="str">
        <f t="array" ref="J475">IF(ISERROR(G475/I475),"",G475/I475)</f>
        <v/>
      </c>
      <c r="K475" s="42">
        <f t="array" ref="K475">IF(ISERROR(G475/L475),"",G475/L475)</f>
        <v>0</v>
      </c>
      <c r="L475" s="107">
        <v>22</v>
      </c>
      <c r="M475" s="43">
        <f t="shared" si="93"/>
        <v>0</v>
      </c>
      <c r="N475" s="38">
        <f t="shared" si="94"/>
        <v>0</v>
      </c>
      <c r="O475" s="118">
        <f>SUM('5:6'!O475)</f>
        <v>0</v>
      </c>
      <c r="P475" s="118">
        <f>SUM('5:6'!P475)</f>
        <v>0</v>
      </c>
      <c r="Q475" s="118">
        <f>SUM('5:6'!Q475)</f>
        <v>0</v>
      </c>
      <c r="R475" s="118">
        <f>SUM('5:6'!R475)</f>
        <v>0</v>
      </c>
      <c r="S475" s="118">
        <f>SUM('5:6'!S475)</f>
        <v>0</v>
      </c>
      <c r="T475" s="118">
        <f>SUM('5:6'!T475)</f>
        <v>0</v>
      </c>
      <c r="U475" s="118">
        <f>SUM('5:6'!U475)</f>
        <v>0</v>
      </c>
      <c r="V475" s="269">
        <f t="shared" si="95"/>
        <v>0</v>
      </c>
      <c r="W475" s="40" t="str">
        <f t="shared" si="85"/>
        <v/>
      </c>
      <c r="X475" s="118">
        <f>SUM('5:6'!X475)</f>
        <v>0</v>
      </c>
      <c r="Y475" s="118">
        <f>SUM('5:6'!Y475)</f>
        <v>0</v>
      </c>
      <c r="Z475" s="118">
        <f>SUM('5:6'!Z475)</f>
        <v>0</v>
      </c>
      <c r="AA475" s="118">
        <f>SUM('5:6'!AA475)</f>
        <v>0</v>
      </c>
      <c r="AB475" s="82"/>
      <c r="AC475" s="61"/>
      <c r="AD475" s="106"/>
      <c r="AE475" s="61"/>
      <c r="AF475" s="61"/>
      <c r="AG475" s="61"/>
      <c r="AH475" s="61"/>
      <c r="AI475" s="64"/>
      <c r="AJ475" s="64"/>
      <c r="AK475" s="64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</row>
    <row r="476" spans="1:53" ht="15.75">
      <c r="A476" s="20">
        <v>200547</v>
      </c>
      <c r="B476" s="242" t="s">
        <v>452</v>
      </c>
      <c r="C476" s="17" t="s">
        <v>66</v>
      </c>
      <c r="D476" s="18">
        <v>5.04</v>
      </c>
      <c r="E476" s="18"/>
      <c r="F476" s="6"/>
      <c r="G476" s="118">
        <f>SUM('5:6'!G476)</f>
        <v>0</v>
      </c>
      <c r="H476" s="132">
        <f t="shared" si="92"/>
        <v>0</v>
      </c>
      <c r="I476" s="118">
        <f>SUM('5:6'!I476)</f>
        <v>0</v>
      </c>
      <c r="J476" s="38" t="str">
        <f t="array" ref="J476">IF(ISERROR(G476/I476),"",G476/I476)</f>
        <v/>
      </c>
      <c r="K476" s="42">
        <f t="array" ref="K476">IF(ISERROR(G476/L476),"",G476/L476)</f>
        <v>0</v>
      </c>
      <c r="L476" s="107">
        <v>22</v>
      </c>
      <c r="M476" s="43">
        <f t="shared" si="93"/>
        <v>0</v>
      </c>
      <c r="N476" s="38">
        <f t="shared" si="94"/>
        <v>0</v>
      </c>
      <c r="O476" s="118">
        <f>SUM('5:6'!O476)</f>
        <v>0</v>
      </c>
      <c r="P476" s="118">
        <f>SUM('5:6'!P476)</f>
        <v>0</v>
      </c>
      <c r="Q476" s="118">
        <f>SUM('5:6'!Q476)</f>
        <v>0</v>
      </c>
      <c r="R476" s="118">
        <f>SUM('5:6'!R476)</f>
        <v>0</v>
      </c>
      <c r="S476" s="118">
        <f>SUM('5:6'!S476)</f>
        <v>0</v>
      </c>
      <c r="T476" s="118">
        <f>SUM('5:6'!T476)</f>
        <v>0</v>
      </c>
      <c r="U476" s="118">
        <f>SUM('5:6'!U476)</f>
        <v>0</v>
      </c>
      <c r="V476" s="269">
        <f t="shared" si="95"/>
        <v>0</v>
      </c>
      <c r="W476" s="40" t="str">
        <f t="shared" si="85"/>
        <v/>
      </c>
      <c r="X476" s="118">
        <f>SUM('5:6'!X476)</f>
        <v>0</v>
      </c>
      <c r="Y476" s="118">
        <f>SUM('5:6'!Y476)</f>
        <v>0</v>
      </c>
      <c r="Z476" s="118">
        <f>SUM('5:6'!Z476)</f>
        <v>0</v>
      </c>
      <c r="AA476" s="118">
        <f>SUM('5:6'!AA476)</f>
        <v>0</v>
      </c>
      <c r="AB476" s="82"/>
      <c r="AC476" s="61"/>
      <c r="AD476" s="106"/>
      <c r="AE476" s="61"/>
      <c r="AF476" s="61"/>
      <c r="AG476" s="61"/>
      <c r="AH476" s="61"/>
      <c r="AI476" s="64"/>
      <c r="AJ476" s="64"/>
      <c r="AK476" s="64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</row>
    <row r="477" spans="1:53" ht="15.75">
      <c r="A477" s="20">
        <v>200548</v>
      </c>
      <c r="B477" s="242" t="s">
        <v>452</v>
      </c>
      <c r="C477" s="17" t="s">
        <v>103</v>
      </c>
      <c r="D477" s="18">
        <v>5.04</v>
      </c>
      <c r="E477" s="18"/>
      <c r="F477" s="6"/>
      <c r="G477" s="118">
        <f>SUM('5:6'!G477)</f>
        <v>0</v>
      </c>
      <c r="H477" s="132">
        <f t="shared" si="92"/>
        <v>0</v>
      </c>
      <c r="I477" s="118">
        <f>SUM('5:6'!I477)</f>
        <v>0</v>
      </c>
      <c r="J477" s="38" t="str">
        <f t="array" ref="J477">IF(ISERROR(G477/I477),"",G477/I477)</f>
        <v/>
      </c>
      <c r="K477" s="42">
        <f t="array" ref="K477">IF(ISERROR(G477/L477),"",G477/L477)</f>
        <v>0</v>
      </c>
      <c r="L477" s="107">
        <v>22</v>
      </c>
      <c r="M477" s="43">
        <f t="shared" si="93"/>
        <v>0</v>
      </c>
      <c r="N477" s="38">
        <f t="shared" si="94"/>
        <v>0</v>
      </c>
      <c r="O477" s="118">
        <f>SUM('5:6'!O477)</f>
        <v>0</v>
      </c>
      <c r="P477" s="118">
        <f>SUM('5:6'!P477)</f>
        <v>0</v>
      </c>
      <c r="Q477" s="118">
        <f>SUM('5:6'!Q477)</f>
        <v>0</v>
      </c>
      <c r="R477" s="118">
        <f>SUM('5:6'!R477)</f>
        <v>0</v>
      </c>
      <c r="S477" s="118">
        <f>SUM('5:6'!S477)</f>
        <v>0</v>
      </c>
      <c r="T477" s="118">
        <f>SUM('5:6'!T477)</f>
        <v>0</v>
      </c>
      <c r="U477" s="118">
        <f>SUM('5:6'!U477)</f>
        <v>0</v>
      </c>
      <c r="V477" s="269">
        <f t="shared" si="95"/>
        <v>0</v>
      </c>
      <c r="W477" s="40" t="str">
        <f t="shared" si="85"/>
        <v/>
      </c>
      <c r="X477" s="118">
        <f>SUM('5:6'!X477)</f>
        <v>0</v>
      </c>
      <c r="Y477" s="118">
        <f>SUM('5:6'!Y477)</f>
        <v>0</v>
      </c>
      <c r="Z477" s="118">
        <f>SUM('5:6'!Z477)</f>
        <v>0</v>
      </c>
      <c r="AA477" s="118">
        <f>SUM('5:6'!AA477)</f>
        <v>0</v>
      </c>
      <c r="AB477" s="82"/>
      <c r="AC477" s="61"/>
      <c r="AD477" s="106"/>
      <c r="AE477" s="61"/>
      <c r="AF477" s="61"/>
      <c r="AG477" s="61"/>
      <c r="AH477" s="61"/>
      <c r="AI477" s="64"/>
      <c r="AJ477" s="64"/>
      <c r="AK477" s="64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</row>
    <row r="478" spans="1:53" ht="15.75">
      <c r="A478" s="20">
        <v>201407</v>
      </c>
      <c r="B478" s="242" t="s">
        <v>476</v>
      </c>
      <c r="C478" s="232" t="s">
        <v>478</v>
      </c>
      <c r="D478" s="18">
        <v>5.04</v>
      </c>
      <c r="E478" s="18"/>
      <c r="F478" s="6"/>
      <c r="G478" s="118">
        <f>SUM('5:6'!G478)</f>
        <v>0</v>
      </c>
      <c r="H478" s="358">
        <f t="shared" si="92"/>
        <v>0</v>
      </c>
      <c r="I478" s="118">
        <f>SUM('5:6'!I478)</f>
        <v>0</v>
      </c>
      <c r="J478" s="38"/>
      <c r="K478" s="42"/>
      <c r="L478" s="107"/>
      <c r="M478" s="43"/>
      <c r="N478" s="38"/>
      <c r="O478" s="118"/>
      <c r="P478" s="118"/>
      <c r="Q478" s="118"/>
      <c r="R478" s="118"/>
      <c r="S478" s="118"/>
      <c r="T478" s="118"/>
      <c r="U478" s="118"/>
      <c r="V478" s="269"/>
      <c r="W478" s="40"/>
      <c r="X478" s="118"/>
      <c r="Y478" s="118"/>
      <c r="Z478" s="118"/>
      <c r="AA478" s="118"/>
      <c r="AB478" s="82"/>
      <c r="AC478" s="61"/>
      <c r="AD478" s="359"/>
      <c r="AE478" s="61"/>
      <c r="AF478" s="61"/>
      <c r="AG478" s="61"/>
      <c r="AH478" s="61"/>
      <c r="AI478" s="64"/>
      <c r="AJ478" s="64"/>
      <c r="AK478" s="64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</row>
    <row r="479" spans="1:53" ht="15.75">
      <c r="A479" s="20">
        <v>200549</v>
      </c>
      <c r="B479" s="242" t="s">
        <v>452</v>
      </c>
      <c r="C479" s="17" t="s">
        <v>55</v>
      </c>
      <c r="D479" s="18">
        <v>5.04</v>
      </c>
      <c r="E479" s="18"/>
      <c r="F479" s="6"/>
      <c r="G479" s="118">
        <f>SUM('5:6'!G479)</f>
        <v>0</v>
      </c>
      <c r="H479" s="132">
        <f t="shared" si="92"/>
        <v>0</v>
      </c>
      <c r="I479" s="118">
        <f>SUM('5:6'!I479)</f>
        <v>0</v>
      </c>
      <c r="J479" s="38" t="str">
        <f t="array" ref="J479">IF(ISERROR(G479/I479),"",G479/I479)</f>
        <v/>
      </c>
      <c r="K479" s="42">
        <f t="array" ref="K479">IF(ISERROR(G479/L479),"",G479/L479)</f>
        <v>0</v>
      </c>
      <c r="L479" s="107">
        <v>22</v>
      </c>
      <c r="M479" s="43">
        <f t="shared" si="93"/>
        <v>0</v>
      </c>
      <c r="N479" s="38">
        <f t="shared" si="94"/>
        <v>0</v>
      </c>
      <c r="O479" s="118">
        <f>SUM('5:6'!O479)</f>
        <v>0</v>
      </c>
      <c r="P479" s="118">
        <f>SUM('5:6'!P479)</f>
        <v>0</v>
      </c>
      <c r="Q479" s="118">
        <f>SUM('5:6'!Q479)</f>
        <v>0</v>
      </c>
      <c r="R479" s="118">
        <f>SUM('5:6'!R479)</f>
        <v>0</v>
      </c>
      <c r="S479" s="118">
        <f>SUM('5:6'!S479)</f>
        <v>0</v>
      </c>
      <c r="T479" s="118">
        <f>SUM('5:6'!T479)</f>
        <v>0</v>
      </c>
      <c r="U479" s="118">
        <f>SUM('5:6'!U479)</f>
        <v>0</v>
      </c>
      <c r="V479" s="269">
        <f t="shared" si="95"/>
        <v>0</v>
      </c>
      <c r="W479" s="40" t="str">
        <f t="shared" si="85"/>
        <v/>
      </c>
      <c r="X479" s="118">
        <f>SUM('5:6'!X479)</f>
        <v>0</v>
      </c>
      <c r="Y479" s="118">
        <f>SUM('5:6'!Y479)</f>
        <v>0</v>
      </c>
      <c r="Z479" s="118">
        <f>SUM('5:6'!Z479)</f>
        <v>0</v>
      </c>
      <c r="AA479" s="118">
        <f>SUM('5:6'!AA479)</f>
        <v>0</v>
      </c>
      <c r="AB479" s="82"/>
      <c r="AC479" s="61"/>
      <c r="AD479" s="106"/>
      <c r="AE479" s="61"/>
      <c r="AF479" s="61"/>
      <c r="AG479" s="61"/>
      <c r="AH479" s="61"/>
      <c r="AI479" s="64"/>
      <c r="AJ479" s="64"/>
      <c r="AK479" s="64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</row>
    <row r="480" spans="1:53" ht="15.75">
      <c r="A480" s="585" t="s">
        <v>104</v>
      </c>
      <c r="B480" s="586"/>
      <c r="C480" s="113" t="s">
        <v>71</v>
      </c>
      <c r="D480" s="27"/>
      <c r="E480" s="27"/>
      <c r="F480" s="39"/>
      <c r="G480" s="127">
        <f>SUM(G473:G479)</f>
        <v>0</v>
      </c>
      <c r="H480" s="37">
        <f>SUM(H473:H479)</f>
        <v>0</v>
      </c>
      <c r="I480" s="37">
        <f>SUM(I473:I479)</f>
        <v>0</v>
      </c>
      <c r="J480" s="38" t="str">
        <f t="array" ref="J480">IF(ISERROR(G480/I480),"",G480/I480)</f>
        <v/>
      </c>
      <c r="K480" s="37">
        <f>SUM(K473:K479)</f>
        <v>0</v>
      </c>
      <c r="L480" s="123"/>
      <c r="M480" s="114">
        <f>SUM(M473:M479)</f>
        <v>0</v>
      </c>
      <c r="N480" s="37">
        <f>SUM(N473:N479)</f>
        <v>0</v>
      </c>
      <c r="O480" s="116">
        <f>SUM(O473:O479)</f>
        <v>0</v>
      </c>
      <c r="P480" s="116">
        <f>SUM(P473:P479)</f>
        <v>0</v>
      </c>
      <c r="Q480" s="116">
        <f>SUM(Q473:Q479)</f>
        <v>0</v>
      </c>
      <c r="R480" s="116"/>
      <c r="S480" s="117">
        <f>SUM(S473:S479)</f>
        <v>0</v>
      </c>
      <c r="T480" s="116">
        <f>SUM(T473:T479)</f>
        <v>0</v>
      </c>
      <c r="U480" s="116">
        <f>SUM(U473:U479)</f>
        <v>0</v>
      </c>
      <c r="V480" s="269">
        <f>SUM(V473:V479)</f>
        <v>0</v>
      </c>
      <c r="W480" s="40" t="str">
        <f t="shared" si="85"/>
        <v/>
      </c>
      <c r="X480" s="117">
        <f>SUM(X473:X479)</f>
        <v>0</v>
      </c>
      <c r="Y480" s="117">
        <f>SUM(Y473:Y479)</f>
        <v>0</v>
      </c>
      <c r="Z480" s="117">
        <f>SUM(Z473:Z479)</f>
        <v>0</v>
      </c>
      <c r="AA480" s="117">
        <f>SUM(AA473:AA479)</f>
        <v>0</v>
      </c>
      <c r="AB480" s="84"/>
      <c r="AC480" s="78"/>
      <c r="AD480" s="106"/>
      <c r="AE480" s="83"/>
      <c r="AF480" s="83"/>
      <c r="AG480" s="83"/>
      <c r="AH480" s="83"/>
      <c r="AI480" s="64"/>
      <c r="AJ480" s="64"/>
      <c r="AK480" s="64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</row>
    <row r="481" spans="1:53" ht="15.75">
      <c r="A481" s="17">
        <v>200112</v>
      </c>
      <c r="B481" s="71" t="s">
        <v>105</v>
      </c>
      <c r="C481" s="109"/>
      <c r="D481" s="18">
        <v>3.65</v>
      </c>
      <c r="E481" s="18"/>
      <c r="F481" s="60"/>
      <c r="G481" s="118">
        <f>SUM('5:6'!G481)</f>
        <v>0</v>
      </c>
      <c r="H481" s="111">
        <f>D481*G481</f>
        <v>0</v>
      </c>
      <c r="I481" s="118">
        <f>SUM('5:6'!I481)</f>
        <v>0</v>
      </c>
      <c r="J481" s="38" t="str">
        <f t="array" ref="J481">IF(ISERROR(G481/I481),"",G481/I481)</f>
        <v/>
      </c>
      <c r="K481" s="111">
        <f t="array" ref="K481">IF(ISERROR(G481/L481),"",G481/L481)</f>
        <v>0</v>
      </c>
      <c r="L481" s="107">
        <v>5</v>
      </c>
      <c r="M481" s="43">
        <f t="shared" ref="M481:M491" si="96">IF(ISERROR(I481-K481),"",I481-K481)</f>
        <v>0</v>
      </c>
      <c r="N481" s="38">
        <f t="shared" ref="N481:N491" si="97">SUM(O481:U481)</f>
        <v>0</v>
      </c>
      <c r="O481" s="118">
        <f>SUM('5:6'!O481)</f>
        <v>0</v>
      </c>
      <c r="P481" s="118">
        <f>SUM('5:6'!P481)</f>
        <v>0</v>
      </c>
      <c r="Q481" s="118">
        <f>SUM('5:6'!Q481)</f>
        <v>0</v>
      </c>
      <c r="R481" s="118">
        <f>SUM('5:6'!R481)</f>
        <v>0</v>
      </c>
      <c r="S481" s="118">
        <f>SUM('5:6'!S481)</f>
        <v>0</v>
      </c>
      <c r="T481" s="118">
        <f>SUM('5:6'!T481)</f>
        <v>0</v>
      </c>
      <c r="U481" s="118">
        <f>SUM('5:6'!U481)</f>
        <v>0</v>
      </c>
      <c r="V481" s="269">
        <f t="shared" ref="V481:V491" si="98">SUM(X481:AA481)</f>
        <v>0</v>
      </c>
      <c r="W481" s="40" t="str">
        <f t="shared" si="85"/>
        <v/>
      </c>
      <c r="X481" s="118">
        <f>SUM('5:6'!X481)</f>
        <v>0</v>
      </c>
      <c r="Y481" s="118">
        <f>SUM('5:6'!Y481)</f>
        <v>0</v>
      </c>
      <c r="Z481" s="118">
        <f>SUM('5:6'!Z481)</f>
        <v>0</v>
      </c>
      <c r="AA481" s="118">
        <f>SUM('5:6'!AA481)</f>
        <v>0</v>
      </c>
      <c r="AB481" s="82"/>
      <c r="AC481" s="61"/>
      <c r="AD481" s="106"/>
      <c r="AE481" s="61"/>
      <c r="AF481" s="61"/>
      <c r="AG481" s="61"/>
      <c r="AH481" s="61"/>
      <c r="AI481" s="64"/>
      <c r="AJ481" s="64"/>
      <c r="AK481" s="64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</row>
    <row r="482" spans="1:53" ht="15.75">
      <c r="A482" s="17">
        <v>200116</v>
      </c>
      <c r="B482" s="71" t="s">
        <v>0</v>
      </c>
      <c r="C482" s="109"/>
      <c r="D482" s="18">
        <v>6.58</v>
      </c>
      <c r="E482" s="18"/>
      <c r="F482" s="6"/>
      <c r="G482" s="118">
        <f>SUM('5:6'!G482)</f>
        <v>0</v>
      </c>
      <c r="H482" s="282">
        <f t="shared" ref="H482:H487" si="99">D482*G482</f>
        <v>0</v>
      </c>
      <c r="I482" s="118">
        <f>SUM('5:6'!I482)</f>
        <v>0</v>
      </c>
      <c r="J482" s="38" t="str">
        <f t="array" ref="J482">IF(ISERROR(G482/I482),"",G482/I482)</f>
        <v/>
      </c>
      <c r="K482" s="42">
        <f t="array" ref="K482">IF(ISERROR(G482/L482),"",G482/L482)</f>
        <v>0</v>
      </c>
      <c r="L482" s="107">
        <v>5</v>
      </c>
      <c r="M482" s="43">
        <f t="shared" si="96"/>
        <v>0</v>
      </c>
      <c r="N482" s="38">
        <f t="shared" si="97"/>
        <v>0</v>
      </c>
      <c r="O482" s="118">
        <f>SUM('5:6'!O482)</f>
        <v>0</v>
      </c>
      <c r="P482" s="118">
        <f>SUM('5:6'!P482)</f>
        <v>0</v>
      </c>
      <c r="Q482" s="118">
        <f>SUM('5:6'!Q482)</f>
        <v>0</v>
      </c>
      <c r="R482" s="118">
        <f>SUM('5:6'!R482)</f>
        <v>0</v>
      </c>
      <c r="S482" s="118">
        <f>SUM('5:6'!S482)</f>
        <v>0</v>
      </c>
      <c r="T482" s="118">
        <f>SUM('5:6'!T482)</f>
        <v>0</v>
      </c>
      <c r="U482" s="118">
        <f>SUM('5:6'!U482)</f>
        <v>0</v>
      </c>
      <c r="V482" s="269">
        <f t="shared" si="98"/>
        <v>0</v>
      </c>
      <c r="W482" s="40" t="str">
        <f t="shared" si="85"/>
        <v/>
      </c>
      <c r="X482" s="118">
        <f>SUM('5:6'!X482)</f>
        <v>0</v>
      </c>
      <c r="Y482" s="118">
        <f>SUM('5:6'!Y482)</f>
        <v>0</v>
      </c>
      <c r="Z482" s="118">
        <f>SUM('5:6'!Z482)</f>
        <v>0</v>
      </c>
      <c r="AA482" s="118">
        <f>SUM('5:6'!AA482)</f>
        <v>0</v>
      </c>
      <c r="AB482" s="82"/>
      <c r="AC482" s="61"/>
      <c r="AD482" s="106"/>
      <c r="AE482" s="61"/>
      <c r="AF482" s="61"/>
      <c r="AG482" s="61"/>
      <c r="AH482" s="61"/>
      <c r="AI482" s="64"/>
      <c r="AJ482" s="64"/>
      <c r="AK482" s="64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</row>
    <row r="483" spans="1:53" ht="15.75">
      <c r="A483" s="17">
        <v>200120</v>
      </c>
      <c r="B483" s="71" t="s">
        <v>1</v>
      </c>
      <c r="C483" s="109"/>
      <c r="D483" s="18">
        <v>7.8</v>
      </c>
      <c r="E483" s="18"/>
      <c r="F483" s="6"/>
      <c r="G483" s="118">
        <f>SUM('5:6'!G483)</f>
        <v>0</v>
      </c>
      <c r="H483" s="282">
        <f t="shared" si="99"/>
        <v>0</v>
      </c>
      <c r="I483" s="118">
        <f>SUM('5:6'!I483)</f>
        <v>0</v>
      </c>
      <c r="J483" s="38" t="str">
        <f t="array" ref="J483">IF(ISERROR(G483/I483),"",G483/I483)</f>
        <v/>
      </c>
      <c r="K483" s="42">
        <f t="array" ref="K483">IF(ISERROR(G483/L483),"",G483/L483)</f>
        <v>0</v>
      </c>
      <c r="L483" s="107">
        <v>4.5999999999999996</v>
      </c>
      <c r="M483" s="43">
        <f t="shared" si="96"/>
        <v>0</v>
      </c>
      <c r="N483" s="38">
        <f t="shared" si="97"/>
        <v>0</v>
      </c>
      <c r="O483" s="118">
        <f>SUM('5:6'!O483)</f>
        <v>0</v>
      </c>
      <c r="P483" s="118">
        <f>SUM('5:6'!P483)</f>
        <v>0</v>
      </c>
      <c r="Q483" s="118">
        <f>SUM('5:6'!Q483)</f>
        <v>0</v>
      </c>
      <c r="R483" s="118">
        <f>SUM('5:6'!R483)</f>
        <v>0</v>
      </c>
      <c r="S483" s="118">
        <f>SUM('5:6'!S483)</f>
        <v>0</v>
      </c>
      <c r="T483" s="118">
        <f>SUM('5:6'!T483)</f>
        <v>0</v>
      </c>
      <c r="U483" s="118">
        <f>SUM('5:6'!U483)</f>
        <v>0</v>
      </c>
      <c r="V483" s="269">
        <f t="shared" si="98"/>
        <v>0</v>
      </c>
      <c r="W483" s="40" t="str">
        <f t="shared" si="85"/>
        <v/>
      </c>
      <c r="X483" s="118">
        <f>SUM('5:6'!X483)</f>
        <v>0</v>
      </c>
      <c r="Y483" s="118">
        <f>SUM('5:6'!Y483)</f>
        <v>0</v>
      </c>
      <c r="Z483" s="118">
        <f>SUM('5:6'!Z483)</f>
        <v>0</v>
      </c>
      <c r="AA483" s="118">
        <f>SUM('5:6'!AA483)</f>
        <v>0</v>
      </c>
      <c r="AB483" s="82"/>
      <c r="AC483" s="61"/>
      <c r="AD483" s="106"/>
      <c r="AE483" s="61"/>
      <c r="AF483" s="61"/>
      <c r="AG483" s="61"/>
      <c r="AH483" s="61"/>
      <c r="AI483" s="64"/>
      <c r="AJ483" s="64"/>
      <c r="AK483" s="64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</row>
    <row r="484" spans="1:53" ht="15.75">
      <c r="A484" s="17">
        <v>200528</v>
      </c>
      <c r="B484" s="71" t="s">
        <v>2</v>
      </c>
      <c r="C484" s="109"/>
      <c r="D484" s="18">
        <v>4.4000000000000004</v>
      </c>
      <c r="E484" s="18"/>
      <c r="F484" s="6"/>
      <c r="G484" s="118">
        <f>SUM('5:6'!G484)</f>
        <v>0</v>
      </c>
      <c r="H484" s="282">
        <f t="shared" si="99"/>
        <v>0</v>
      </c>
      <c r="I484" s="118">
        <f>SUM('5:6'!I484)</f>
        <v>0</v>
      </c>
      <c r="J484" s="38" t="str">
        <f t="array" ref="J484">IF(ISERROR(G484/I484),"",G484/I484)</f>
        <v/>
      </c>
      <c r="K484" s="42">
        <f t="array" ref="K484">IF(ISERROR(G484/L484),"",G484/L484)</f>
        <v>0</v>
      </c>
      <c r="L484" s="107">
        <v>5.8</v>
      </c>
      <c r="M484" s="43">
        <f t="shared" si="96"/>
        <v>0</v>
      </c>
      <c r="N484" s="38">
        <f t="shared" si="97"/>
        <v>0</v>
      </c>
      <c r="O484" s="118">
        <f>SUM('5:6'!O484)</f>
        <v>0</v>
      </c>
      <c r="P484" s="118">
        <f>SUM('5:6'!P484)</f>
        <v>0</v>
      </c>
      <c r="Q484" s="118">
        <f>SUM('5:6'!Q484)</f>
        <v>0</v>
      </c>
      <c r="R484" s="118">
        <f>SUM('5:6'!R484)</f>
        <v>0</v>
      </c>
      <c r="S484" s="118">
        <f>SUM('5:6'!S484)</f>
        <v>0</v>
      </c>
      <c r="T484" s="118">
        <f>SUM('5:6'!T484)</f>
        <v>0</v>
      </c>
      <c r="U484" s="118">
        <f>SUM('5:6'!U484)</f>
        <v>0</v>
      </c>
      <c r="V484" s="269">
        <f t="shared" si="98"/>
        <v>0</v>
      </c>
      <c r="W484" s="40" t="str">
        <f t="shared" si="85"/>
        <v/>
      </c>
      <c r="X484" s="118">
        <f>SUM('5:6'!X484)</f>
        <v>0</v>
      </c>
      <c r="Y484" s="118">
        <f>SUM('5:6'!Y484)</f>
        <v>0</v>
      </c>
      <c r="Z484" s="118">
        <f>SUM('5:6'!Z484)</f>
        <v>0</v>
      </c>
      <c r="AA484" s="118">
        <f>SUM('5:6'!AA484)</f>
        <v>0</v>
      </c>
      <c r="AB484" s="82"/>
      <c r="AC484" s="61"/>
      <c r="AD484" s="106"/>
      <c r="AE484" s="61"/>
      <c r="AF484" s="61"/>
      <c r="AG484" s="61"/>
      <c r="AH484" s="61"/>
      <c r="AI484" s="64"/>
      <c r="AJ484" s="64"/>
      <c r="AK484" s="64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</row>
    <row r="485" spans="1:53" ht="15.75">
      <c r="A485" s="17">
        <v>201067</v>
      </c>
      <c r="B485" s="71" t="s">
        <v>378</v>
      </c>
      <c r="C485" s="233" t="s">
        <v>396</v>
      </c>
      <c r="D485" s="18"/>
      <c r="E485" s="18"/>
      <c r="F485" s="6"/>
      <c r="G485" s="118">
        <f>SUM('5:6'!G485)</f>
        <v>0</v>
      </c>
      <c r="H485" s="282">
        <f t="shared" si="99"/>
        <v>0</v>
      </c>
      <c r="I485" s="118">
        <f>SUM('5:6'!I485)</f>
        <v>0</v>
      </c>
      <c r="J485" s="38"/>
      <c r="K485" s="42"/>
      <c r="L485" s="107"/>
      <c r="M485" s="43"/>
      <c r="N485" s="38"/>
      <c r="O485" s="118">
        <f>SUM('5:6'!O485)</f>
        <v>0</v>
      </c>
      <c r="P485" s="118">
        <f>SUM('5:6'!P485)</f>
        <v>0</v>
      </c>
      <c r="Q485" s="118">
        <f>SUM('5:6'!Q485)</f>
        <v>0</v>
      </c>
      <c r="R485" s="118">
        <f>SUM('5:6'!R485)</f>
        <v>0</v>
      </c>
      <c r="S485" s="118">
        <f>SUM('5:6'!S485)</f>
        <v>0</v>
      </c>
      <c r="T485" s="118">
        <f>SUM('5:6'!T485)</f>
        <v>0</v>
      </c>
      <c r="U485" s="118">
        <f>SUM('5:6'!U485)</f>
        <v>0</v>
      </c>
      <c r="V485" s="269"/>
      <c r="W485" s="40"/>
      <c r="X485" s="118">
        <f>SUM('5:6'!X485)</f>
        <v>0</v>
      </c>
      <c r="Y485" s="118">
        <f>SUM('5:6'!Y485)</f>
        <v>0</v>
      </c>
      <c r="Z485" s="118">
        <f>SUM('5:6'!Z485)</f>
        <v>0</v>
      </c>
      <c r="AA485" s="118">
        <f>SUM('5:6'!AA485)</f>
        <v>0</v>
      </c>
      <c r="AB485" s="82"/>
      <c r="AC485" s="61"/>
      <c r="AD485" s="234"/>
      <c r="AE485" s="61"/>
      <c r="AF485" s="61"/>
      <c r="AG485" s="61"/>
      <c r="AH485" s="61"/>
      <c r="AI485" s="64"/>
      <c r="AJ485" s="64"/>
      <c r="AK485" s="64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</row>
    <row r="486" spans="1:53" ht="15.75">
      <c r="A486" s="17">
        <v>201062</v>
      </c>
      <c r="B486" s="241" t="s">
        <v>379</v>
      </c>
      <c r="C486" s="237"/>
      <c r="D486" s="18"/>
      <c r="E486" s="18"/>
      <c r="F486" s="6"/>
      <c r="G486" s="118">
        <f>SUM('5:6'!G486)</f>
        <v>0</v>
      </c>
      <c r="H486" s="282">
        <f t="shared" si="99"/>
        <v>0</v>
      </c>
      <c r="I486" s="118">
        <f>SUM('5:6'!I486)</f>
        <v>0</v>
      </c>
      <c r="J486" s="38"/>
      <c r="K486" s="42"/>
      <c r="L486" s="107">
        <v>6</v>
      </c>
      <c r="M486" s="43"/>
      <c r="N486" s="38"/>
      <c r="O486" s="118">
        <f>SUM('5:6'!O486)</f>
        <v>0</v>
      </c>
      <c r="P486" s="118">
        <f>SUM('5:6'!P486)</f>
        <v>0</v>
      </c>
      <c r="Q486" s="118">
        <f>SUM('5:6'!Q486)</f>
        <v>0</v>
      </c>
      <c r="R486" s="118">
        <f>SUM('5:6'!R486)</f>
        <v>0</v>
      </c>
      <c r="S486" s="118">
        <f>SUM('5:6'!S486)</f>
        <v>0</v>
      </c>
      <c r="T486" s="118">
        <f>SUM('5:6'!T486)</f>
        <v>0</v>
      </c>
      <c r="U486" s="118">
        <f>SUM('5:6'!U486)</f>
        <v>0</v>
      </c>
      <c r="V486" s="269"/>
      <c r="W486" s="40"/>
      <c r="X486" s="118">
        <f>SUM('5:6'!X486)</f>
        <v>0</v>
      </c>
      <c r="Y486" s="118">
        <f>SUM('5:6'!Y486)</f>
        <v>0</v>
      </c>
      <c r="Z486" s="118">
        <f>SUM('5:6'!Z486)</f>
        <v>0</v>
      </c>
      <c r="AA486" s="118">
        <f>SUM('5:6'!AA486)</f>
        <v>0</v>
      </c>
      <c r="AB486" s="82"/>
      <c r="AC486" s="61"/>
      <c r="AD486" s="238"/>
      <c r="AE486" s="61"/>
      <c r="AF486" s="61"/>
      <c r="AG486" s="61"/>
      <c r="AH486" s="61"/>
      <c r="AI486" s="64"/>
      <c r="AJ486" s="64"/>
      <c r="AK486" s="64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</row>
    <row r="487" spans="1:53" ht="15.75">
      <c r="A487" s="19">
        <v>200298</v>
      </c>
      <c r="B487" s="73" t="s">
        <v>106</v>
      </c>
      <c r="C487" s="109" t="s">
        <v>53</v>
      </c>
      <c r="D487" s="18">
        <v>6.04</v>
      </c>
      <c r="E487" s="18"/>
      <c r="F487" s="6"/>
      <c r="G487" s="118">
        <f>SUM('5:6'!G487)</f>
        <v>0</v>
      </c>
      <c r="H487" s="282">
        <f t="shared" si="99"/>
        <v>0</v>
      </c>
      <c r="I487" s="118">
        <f>SUM('5:6'!I487)</f>
        <v>0</v>
      </c>
      <c r="J487" s="38" t="str">
        <f t="array" ref="J487">IF(ISERROR(G487/I487),"",G487/I487)</f>
        <v/>
      </c>
      <c r="K487" s="42">
        <f t="array" ref="K487">IF(ISERROR(G487/L487),"",G487/L487)</f>
        <v>0</v>
      </c>
      <c r="L487" s="107">
        <v>6</v>
      </c>
      <c r="M487" s="43">
        <f t="shared" si="96"/>
        <v>0</v>
      </c>
      <c r="N487" s="38">
        <f t="shared" si="97"/>
        <v>0</v>
      </c>
      <c r="O487" s="118">
        <f>SUM('5:6'!O487)</f>
        <v>0</v>
      </c>
      <c r="P487" s="118">
        <f>SUM('5:6'!P487)</f>
        <v>0</v>
      </c>
      <c r="Q487" s="118">
        <f>SUM('5:6'!Q487)</f>
        <v>0</v>
      </c>
      <c r="R487" s="118">
        <f>SUM('5:6'!R487)</f>
        <v>0</v>
      </c>
      <c r="S487" s="118">
        <f>SUM('5:6'!S487)</f>
        <v>0</v>
      </c>
      <c r="T487" s="118">
        <f>SUM('5:6'!T487)</f>
        <v>0</v>
      </c>
      <c r="U487" s="118">
        <f>SUM('5:6'!U487)</f>
        <v>0</v>
      </c>
      <c r="V487" s="269">
        <f t="shared" si="98"/>
        <v>0</v>
      </c>
      <c r="W487" s="40" t="str">
        <f t="shared" si="85"/>
        <v/>
      </c>
      <c r="X487" s="118">
        <f>SUM('5:6'!X487)</f>
        <v>0</v>
      </c>
      <c r="Y487" s="118">
        <f>SUM('5:6'!Y487)</f>
        <v>0</v>
      </c>
      <c r="Z487" s="118">
        <f>SUM('5:6'!Z487)</f>
        <v>0</v>
      </c>
      <c r="AA487" s="118">
        <f>SUM('5:6'!AA487)</f>
        <v>0</v>
      </c>
      <c r="AB487" s="82"/>
      <c r="AC487" s="61"/>
      <c r="AD487" s="106"/>
      <c r="AE487" s="61"/>
      <c r="AF487" s="61"/>
      <c r="AG487" s="61"/>
      <c r="AH487" s="61"/>
      <c r="AI487" s="64"/>
      <c r="AJ487" s="64"/>
      <c r="AK487" s="64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</row>
    <row r="488" spans="1:53" ht="15.75">
      <c r="A488" s="19">
        <v>200299</v>
      </c>
      <c r="B488" s="73" t="s">
        <v>106</v>
      </c>
      <c r="C488" s="109" t="s">
        <v>60</v>
      </c>
      <c r="D488" s="18">
        <v>6.04</v>
      </c>
      <c r="E488" s="18"/>
      <c r="F488" s="6"/>
      <c r="G488" s="118">
        <f>SUM('5:6'!G488)</f>
        <v>0</v>
      </c>
      <c r="H488" s="132">
        <f t="shared" ref="H488:H495" si="100">D488*G488</f>
        <v>0</v>
      </c>
      <c r="I488" s="118">
        <f>SUM('5:6'!I488)</f>
        <v>0</v>
      </c>
      <c r="J488" s="38" t="str">
        <f t="array" ref="J488">IF(ISERROR(G488/I488),"",G488/I488)</f>
        <v/>
      </c>
      <c r="K488" s="42">
        <f t="array" ref="K488">IF(ISERROR(G488/L488),"",G488/L488)</f>
        <v>0</v>
      </c>
      <c r="L488" s="107">
        <v>6</v>
      </c>
      <c r="M488" s="43">
        <f t="shared" si="96"/>
        <v>0</v>
      </c>
      <c r="N488" s="38">
        <f t="shared" si="97"/>
        <v>0</v>
      </c>
      <c r="O488" s="118">
        <f>SUM('5:6'!O488)</f>
        <v>0</v>
      </c>
      <c r="P488" s="118">
        <f>SUM('5:6'!P488)</f>
        <v>0</v>
      </c>
      <c r="Q488" s="118">
        <f>SUM('5:6'!Q488)</f>
        <v>0</v>
      </c>
      <c r="R488" s="118">
        <f>SUM('5:6'!R488)</f>
        <v>0</v>
      </c>
      <c r="S488" s="118">
        <f>SUM('5:6'!S488)</f>
        <v>0</v>
      </c>
      <c r="T488" s="118">
        <f>SUM('5:6'!T488)</f>
        <v>0</v>
      </c>
      <c r="U488" s="118">
        <f>SUM('5:6'!U488)</f>
        <v>0</v>
      </c>
      <c r="V488" s="269">
        <f t="shared" si="98"/>
        <v>0</v>
      </c>
      <c r="W488" s="40" t="str">
        <f t="shared" si="85"/>
        <v/>
      </c>
      <c r="X488" s="118">
        <f>SUM('5:6'!X488)</f>
        <v>0</v>
      </c>
      <c r="Y488" s="118">
        <f>SUM('5:6'!Y488)</f>
        <v>0</v>
      </c>
      <c r="Z488" s="118">
        <f>SUM('5:6'!Z488)</f>
        <v>0</v>
      </c>
      <c r="AA488" s="118">
        <f>SUM('5:6'!AA488)</f>
        <v>0</v>
      </c>
      <c r="AB488" s="82"/>
      <c r="AC488" s="61"/>
      <c r="AD488" s="106"/>
      <c r="AE488" s="61"/>
      <c r="AF488" s="61"/>
      <c r="AG488" s="61"/>
      <c r="AH488" s="61"/>
      <c r="AI488" s="64"/>
      <c r="AJ488" s="64"/>
      <c r="AK488" s="64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</row>
    <row r="489" spans="1:53" ht="15.75">
      <c r="A489" s="19">
        <v>201492</v>
      </c>
      <c r="B489" s="409" t="s">
        <v>479</v>
      </c>
      <c r="C489" s="419" t="s">
        <v>53</v>
      </c>
      <c r="D489" s="18"/>
      <c r="E489" s="18"/>
      <c r="F489" s="6"/>
      <c r="G489" s="118">
        <f>SUM('5:6'!G489)</f>
        <v>0</v>
      </c>
      <c r="H489" s="420"/>
      <c r="I489" s="118"/>
      <c r="J489" s="38"/>
      <c r="K489" s="42"/>
      <c r="L489" s="107"/>
      <c r="M489" s="43"/>
      <c r="N489" s="38"/>
      <c r="O489" s="118"/>
      <c r="P489" s="118"/>
      <c r="Q489" s="118"/>
      <c r="R489" s="118"/>
      <c r="S489" s="118"/>
      <c r="T489" s="118"/>
      <c r="U489" s="118"/>
      <c r="V489" s="269"/>
      <c r="W489" s="40"/>
      <c r="X489" s="118"/>
      <c r="Y489" s="118"/>
      <c r="Z489" s="118"/>
      <c r="AA489" s="118"/>
      <c r="AB489" s="82"/>
      <c r="AC489" s="61"/>
      <c r="AD489" s="421"/>
      <c r="AE489" s="61"/>
      <c r="AF489" s="61"/>
      <c r="AG489" s="61"/>
      <c r="AH489" s="61"/>
      <c r="AI489" s="64"/>
      <c r="AJ489" s="64"/>
      <c r="AK489" s="64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</row>
    <row r="490" spans="1:53" ht="15.75">
      <c r="A490" s="19">
        <v>201491</v>
      </c>
      <c r="B490" s="409" t="s">
        <v>479</v>
      </c>
      <c r="C490" s="419" t="s">
        <v>60</v>
      </c>
      <c r="D490" s="18"/>
      <c r="E490" s="18"/>
      <c r="F490" s="6"/>
      <c r="G490" s="118">
        <f>SUM('5:6'!G490)</f>
        <v>0</v>
      </c>
      <c r="H490" s="420"/>
      <c r="I490" s="118"/>
      <c r="J490" s="38"/>
      <c r="K490" s="42"/>
      <c r="L490" s="107"/>
      <c r="M490" s="43"/>
      <c r="N490" s="38"/>
      <c r="O490" s="118"/>
      <c r="P490" s="118"/>
      <c r="Q490" s="118"/>
      <c r="R490" s="118"/>
      <c r="S490" s="118"/>
      <c r="T490" s="118"/>
      <c r="U490" s="118"/>
      <c r="V490" s="269"/>
      <c r="W490" s="40"/>
      <c r="X490" s="118"/>
      <c r="Y490" s="118"/>
      <c r="Z490" s="118"/>
      <c r="AA490" s="118"/>
      <c r="AB490" s="82"/>
      <c r="AC490" s="61"/>
      <c r="AD490" s="421"/>
      <c r="AE490" s="61"/>
      <c r="AF490" s="61"/>
      <c r="AG490" s="61"/>
      <c r="AH490" s="61"/>
      <c r="AI490" s="64"/>
      <c r="AJ490" s="64"/>
      <c r="AK490" s="64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</row>
    <row r="491" spans="1:53" ht="15.75">
      <c r="A491" s="17">
        <v>200948</v>
      </c>
      <c r="B491" s="68" t="s">
        <v>107</v>
      </c>
      <c r="C491" s="17"/>
      <c r="D491" s="18">
        <f>78*120/1000</f>
        <v>9.36</v>
      </c>
      <c r="E491" s="18"/>
      <c r="F491" s="6"/>
      <c r="G491" s="118">
        <f>SUM('5:6'!G491)</f>
        <v>0</v>
      </c>
      <c r="H491" s="282">
        <f t="shared" si="100"/>
        <v>0</v>
      </c>
      <c r="I491" s="118">
        <f>SUM('5:6'!I491)</f>
        <v>0</v>
      </c>
      <c r="J491" s="38" t="str">
        <f t="array" ref="J491">IF(ISERROR(G491/I491),"",G491/I491)</f>
        <v/>
      </c>
      <c r="K491" s="42">
        <f t="array" ref="K491">IF(ISERROR(G491/L491),"",G491/L491)</f>
        <v>0</v>
      </c>
      <c r="L491" s="107">
        <v>7.5</v>
      </c>
      <c r="M491" s="43">
        <f t="shared" si="96"/>
        <v>0</v>
      </c>
      <c r="N491" s="38">
        <f t="shared" si="97"/>
        <v>0</v>
      </c>
      <c r="O491" s="118">
        <f>SUM('5:6'!O491)</f>
        <v>0</v>
      </c>
      <c r="P491" s="118">
        <f>SUM('5:6'!P491)</f>
        <v>0</v>
      </c>
      <c r="Q491" s="118">
        <f>SUM('5:6'!Q491)</f>
        <v>0</v>
      </c>
      <c r="R491" s="118">
        <f>SUM('5:6'!R491)</f>
        <v>0</v>
      </c>
      <c r="S491" s="118">
        <f>SUM('5:6'!S491)</f>
        <v>0</v>
      </c>
      <c r="T491" s="118">
        <f>SUM('5:6'!T491)</f>
        <v>0</v>
      </c>
      <c r="U491" s="118">
        <f>SUM('5:6'!U491)</f>
        <v>0</v>
      </c>
      <c r="V491" s="269">
        <f t="shared" si="98"/>
        <v>0</v>
      </c>
      <c r="W491" s="40" t="str">
        <f t="shared" si="85"/>
        <v/>
      </c>
      <c r="X491" s="118">
        <f>SUM('5:6'!X491)</f>
        <v>0</v>
      </c>
      <c r="Y491" s="118">
        <f>SUM('5:6'!Y491)</f>
        <v>0</v>
      </c>
      <c r="Z491" s="118">
        <f>SUM('5:6'!Z491)</f>
        <v>0</v>
      </c>
      <c r="AA491" s="118">
        <f>SUM('5:6'!AA491)</f>
        <v>0</v>
      </c>
      <c r="AB491" s="82"/>
      <c r="AC491" s="61"/>
      <c r="AD491" s="106"/>
      <c r="AE491" s="61"/>
      <c r="AF491" s="61"/>
      <c r="AG491" s="61"/>
      <c r="AH491" s="61"/>
      <c r="AI491" s="64"/>
      <c r="AJ491" s="64"/>
      <c r="AK491" s="64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</row>
    <row r="492" spans="1:53" ht="15.75">
      <c r="A492" s="17">
        <v>201012</v>
      </c>
      <c r="B492" s="254" t="s">
        <v>397</v>
      </c>
      <c r="C492" s="17"/>
      <c r="D492" s="18"/>
      <c r="E492" s="18"/>
      <c r="F492" s="6"/>
      <c r="G492" s="118">
        <f>SUM('5:6'!G492)</f>
        <v>0</v>
      </c>
      <c r="H492" s="282">
        <f t="shared" si="100"/>
        <v>0</v>
      </c>
      <c r="I492" s="118">
        <f>SUM('5:6'!I492)</f>
        <v>0</v>
      </c>
      <c r="J492" s="38"/>
      <c r="K492" s="42"/>
      <c r="L492" s="107"/>
      <c r="M492" s="43"/>
      <c r="N492" s="38"/>
      <c r="O492" s="118">
        <f>SUM('5:6'!O492)</f>
        <v>0</v>
      </c>
      <c r="P492" s="118">
        <f>SUM('5:6'!P492)</f>
        <v>0</v>
      </c>
      <c r="Q492" s="118">
        <f>SUM('5:6'!Q492)</f>
        <v>0</v>
      </c>
      <c r="R492" s="118">
        <f>SUM('5:6'!R492)</f>
        <v>0</v>
      </c>
      <c r="S492" s="118">
        <f>SUM('5:6'!S492)</f>
        <v>0</v>
      </c>
      <c r="T492" s="118">
        <f>SUM('5:6'!T492)</f>
        <v>0</v>
      </c>
      <c r="U492" s="118">
        <f>SUM('5:6'!U492)</f>
        <v>0</v>
      </c>
      <c r="V492" s="269"/>
      <c r="W492" s="40"/>
      <c r="X492" s="118">
        <f>SUM('5:6'!X492)</f>
        <v>0</v>
      </c>
      <c r="Y492" s="118">
        <f>SUM('5:6'!Y492)</f>
        <v>0</v>
      </c>
      <c r="Z492" s="118">
        <f>SUM('5:6'!Z492)</f>
        <v>0</v>
      </c>
      <c r="AA492" s="118">
        <f>SUM('5:6'!AA492)</f>
        <v>0</v>
      </c>
      <c r="AB492" s="82"/>
      <c r="AC492" s="61"/>
      <c r="AD492" s="252"/>
      <c r="AE492" s="61"/>
      <c r="AF492" s="61"/>
      <c r="AG492" s="61"/>
      <c r="AH492" s="61"/>
      <c r="AI492" s="64"/>
      <c r="AJ492" s="64"/>
      <c r="AK492" s="64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</row>
    <row r="493" spans="1:53" ht="15.75">
      <c r="A493" s="17">
        <v>201370</v>
      </c>
      <c r="B493" s="254" t="s">
        <v>451</v>
      </c>
      <c r="C493" s="17"/>
      <c r="D493" s="18"/>
      <c r="E493" s="18"/>
      <c r="F493" s="6"/>
      <c r="G493" s="118">
        <f>SUM('5:6'!G493)</f>
        <v>0</v>
      </c>
      <c r="H493" s="302">
        <f t="shared" ref="H493:H494" si="101">D493*G493</f>
        <v>0</v>
      </c>
      <c r="I493" s="118">
        <f>SUM('5:6'!I493)</f>
        <v>0</v>
      </c>
      <c r="J493" s="38"/>
      <c r="K493" s="42"/>
      <c r="L493" s="107"/>
      <c r="M493" s="43"/>
      <c r="N493" s="38"/>
      <c r="O493" s="118"/>
      <c r="P493" s="118"/>
      <c r="Q493" s="118"/>
      <c r="R493" s="118"/>
      <c r="S493" s="118"/>
      <c r="T493" s="118"/>
      <c r="U493" s="118"/>
      <c r="V493" s="269"/>
      <c r="W493" s="40"/>
      <c r="X493" s="118"/>
      <c r="Y493" s="118"/>
      <c r="Z493" s="118"/>
      <c r="AA493" s="118"/>
      <c r="AB493" s="82"/>
      <c r="AC493" s="61"/>
      <c r="AD493" s="301"/>
      <c r="AE493" s="61"/>
      <c r="AF493" s="61"/>
      <c r="AG493" s="61"/>
      <c r="AH493" s="61"/>
      <c r="AI493" s="64"/>
      <c r="AJ493" s="64"/>
      <c r="AK493" s="64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</row>
    <row r="494" spans="1:53" ht="15.75">
      <c r="A494" s="17">
        <v>201010</v>
      </c>
      <c r="B494" s="125" t="s">
        <v>165</v>
      </c>
      <c r="C494" s="17"/>
      <c r="D494" s="18">
        <v>4.5</v>
      </c>
      <c r="E494" s="18"/>
      <c r="F494" s="6"/>
      <c r="G494" s="118">
        <f>SUM('5:6'!G494)</f>
        <v>0</v>
      </c>
      <c r="H494" s="302">
        <f t="shared" si="101"/>
        <v>0</v>
      </c>
      <c r="I494" s="118">
        <f>SUM('5:6'!I494)</f>
        <v>0</v>
      </c>
      <c r="J494" s="38"/>
      <c r="K494" s="42"/>
      <c r="L494" s="107"/>
      <c r="M494" s="43"/>
      <c r="N494" s="38"/>
      <c r="O494" s="118">
        <f>SUM('5:6'!O494)</f>
        <v>0</v>
      </c>
      <c r="P494" s="118">
        <f>SUM('5:6'!P494)</f>
        <v>0</v>
      </c>
      <c r="Q494" s="118">
        <f>SUM('5:6'!Q494)</f>
        <v>0</v>
      </c>
      <c r="R494" s="118">
        <f>SUM('5:6'!R494)</f>
        <v>0</v>
      </c>
      <c r="S494" s="118">
        <f>SUM('5:6'!S494)</f>
        <v>0</v>
      </c>
      <c r="T494" s="118">
        <f>SUM('5:6'!T494)</f>
        <v>0</v>
      </c>
      <c r="U494" s="118">
        <f>SUM('5:6'!U494)</f>
        <v>0</v>
      </c>
      <c r="V494" s="269"/>
      <c r="W494" s="40"/>
      <c r="X494" s="118">
        <f>SUM('5:6'!X494)</f>
        <v>0</v>
      </c>
      <c r="Y494" s="118">
        <f>SUM('5:6'!Y494)</f>
        <v>0</v>
      </c>
      <c r="Z494" s="118">
        <f>SUM('5:6'!Z494)</f>
        <v>0</v>
      </c>
      <c r="AA494" s="118">
        <f>SUM('5:6'!AA494)</f>
        <v>0</v>
      </c>
      <c r="AB494" s="82"/>
      <c r="AC494" s="61"/>
      <c r="AD494" s="126"/>
      <c r="AE494" s="61"/>
      <c r="AF494" s="61"/>
      <c r="AG494" s="61"/>
      <c r="AH494" s="61"/>
      <c r="AI494" s="64"/>
      <c r="AJ494" s="64"/>
      <c r="AK494" s="64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</row>
    <row r="495" spans="1:53" ht="15.75">
      <c r="A495" s="17">
        <v>201011</v>
      </c>
      <c r="B495" s="125" t="s">
        <v>166</v>
      </c>
      <c r="C495" s="17"/>
      <c r="D495" s="18">
        <v>4.5</v>
      </c>
      <c r="E495" s="18"/>
      <c r="F495" s="6"/>
      <c r="G495" s="118">
        <f>SUM('5:6'!G495)</f>
        <v>0</v>
      </c>
      <c r="H495" s="132">
        <f t="shared" si="100"/>
        <v>0</v>
      </c>
      <c r="I495" s="118">
        <f>SUM('5:6'!I495)</f>
        <v>0</v>
      </c>
      <c r="J495" s="38"/>
      <c r="K495" s="42"/>
      <c r="L495" s="107"/>
      <c r="M495" s="43"/>
      <c r="N495" s="38"/>
      <c r="O495" s="118">
        <f>SUM('5:6'!O495)</f>
        <v>0</v>
      </c>
      <c r="P495" s="118">
        <f>SUM('5:6'!P495)</f>
        <v>0</v>
      </c>
      <c r="Q495" s="118">
        <f>SUM('5:6'!Q495)</f>
        <v>0</v>
      </c>
      <c r="R495" s="118">
        <f>SUM('5:6'!R495)</f>
        <v>0</v>
      </c>
      <c r="S495" s="118">
        <f>SUM('5:6'!S495)</f>
        <v>0</v>
      </c>
      <c r="T495" s="118">
        <f>SUM('5:6'!T495)</f>
        <v>0</v>
      </c>
      <c r="U495" s="118">
        <f>SUM('5:6'!U495)</f>
        <v>0</v>
      </c>
      <c r="V495" s="269"/>
      <c r="W495" s="40"/>
      <c r="X495" s="118">
        <f>SUM('5:6'!X495)</f>
        <v>0</v>
      </c>
      <c r="Y495" s="118">
        <f>SUM('5:6'!Y495)</f>
        <v>0</v>
      </c>
      <c r="Z495" s="118">
        <f>SUM('5:6'!Z495)</f>
        <v>0</v>
      </c>
      <c r="AA495" s="118">
        <f>SUM('5:6'!AA495)</f>
        <v>0</v>
      </c>
      <c r="AB495" s="82"/>
      <c r="AC495" s="61"/>
      <c r="AD495" s="126"/>
      <c r="AE495" s="61"/>
      <c r="AF495" s="61"/>
      <c r="AG495" s="61"/>
      <c r="AH495" s="61"/>
      <c r="AI495" s="64"/>
      <c r="AJ495" s="64"/>
      <c r="AK495" s="64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</row>
    <row r="496" spans="1:53" ht="15.75">
      <c r="A496" s="585" t="s">
        <v>108</v>
      </c>
      <c r="B496" s="586"/>
      <c r="C496" s="113" t="s">
        <v>71</v>
      </c>
      <c r="D496" s="27"/>
      <c r="E496" s="27"/>
      <c r="F496" s="39"/>
      <c r="G496" s="119">
        <f>SUM(G481:G495)</f>
        <v>0</v>
      </c>
      <c r="H496" s="37">
        <f>SUM(H481:H495)</f>
        <v>0</v>
      </c>
      <c r="I496" s="37">
        <f>SUM(I481:I495)</f>
        <v>0</v>
      </c>
      <c r="J496" s="38" t="str">
        <f t="array" ref="J496">IF(ISERROR(G496/I496),"",G496/I496)</f>
        <v/>
      </c>
      <c r="K496" s="37">
        <f>SUM(K481:K491)</f>
        <v>0</v>
      </c>
      <c r="L496" s="123"/>
      <c r="M496" s="114">
        <f t="shared" ref="M496:V496" si="102">SUM(M481:M491)</f>
        <v>0</v>
      </c>
      <c r="N496" s="27">
        <f t="shared" si="102"/>
        <v>0</v>
      </c>
      <c r="O496" s="116">
        <f t="shared" si="102"/>
        <v>0</v>
      </c>
      <c r="P496" s="116">
        <f t="shared" si="102"/>
        <v>0</v>
      </c>
      <c r="Q496" s="116">
        <f t="shared" si="102"/>
        <v>0</v>
      </c>
      <c r="R496" s="116">
        <f t="shared" si="102"/>
        <v>0</v>
      </c>
      <c r="S496" s="117">
        <f t="shared" si="102"/>
        <v>0</v>
      </c>
      <c r="T496" s="116">
        <f t="shared" si="102"/>
        <v>0</v>
      </c>
      <c r="U496" s="116">
        <f t="shared" si="102"/>
        <v>0</v>
      </c>
      <c r="V496" s="269">
        <f t="shared" si="102"/>
        <v>0</v>
      </c>
      <c r="W496" s="40" t="str">
        <f t="shared" si="85"/>
        <v/>
      </c>
      <c r="X496" s="117">
        <f>SUM(X481:X491)</f>
        <v>0</v>
      </c>
      <c r="Y496" s="117">
        <f>SUM(Y481:Y491)</f>
        <v>0</v>
      </c>
      <c r="Z496" s="117">
        <f>SUM(Z481:Z491)</f>
        <v>0</v>
      </c>
      <c r="AA496" s="117">
        <f>SUM(AA481:AA491)</f>
        <v>0</v>
      </c>
      <c r="AB496" s="78"/>
      <c r="AC496" s="78"/>
      <c r="AD496" s="65"/>
      <c r="AE496" s="78"/>
      <c r="AF496" s="78"/>
      <c r="AG496" s="78"/>
      <c r="AH496" s="78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65"/>
      <c r="AW496" s="65"/>
      <c r="AX496" s="65"/>
      <c r="AY496" s="65"/>
      <c r="AZ496" s="65"/>
      <c r="BA496" s="65"/>
    </row>
    <row r="497" spans="1:53" ht="15.75">
      <c r="A497" s="587" t="s">
        <v>110</v>
      </c>
      <c r="B497" s="588"/>
      <c r="C497" s="588"/>
      <c r="D497" s="588"/>
      <c r="E497" s="588"/>
      <c r="F497" s="589"/>
      <c r="G497" s="243">
        <f>SUM(G363,G421,G456,G472,G480,G496)</f>
        <v>524</v>
      </c>
      <c r="H497" s="243">
        <f>SUM(H363,H421,H456,H472,H480,H496)</f>
        <v>2636.6200000000003</v>
      </c>
      <c r="I497" s="243">
        <f>SUM(I363,I421,I456,I472,I480,I496)</f>
        <v>42.5</v>
      </c>
      <c r="J497" s="59">
        <f t="array" ref="J497">IF(ISERROR(G497/I497),"",G497/I497)</f>
        <v>12.329411764705883</v>
      </c>
      <c r="K497" s="243">
        <f>SUM(K363,K421,K456,K472,K480,K496)</f>
        <v>55.053763440860209</v>
      </c>
      <c r="L497" s="59">
        <f>IF(ISERROR(G497/K497),"",G497/K497)</f>
        <v>9.5179687500000014</v>
      </c>
      <c r="M497" s="243">
        <f t="shared" ref="M497:V497" si="103">SUM(M363,M421,M456,M472,M480,M496)</f>
        <v>-12.553763440860211</v>
      </c>
      <c r="N497" s="243">
        <f t="shared" si="103"/>
        <v>0</v>
      </c>
      <c r="O497" s="243">
        <f t="shared" si="103"/>
        <v>0</v>
      </c>
      <c r="P497" s="243">
        <f t="shared" si="103"/>
        <v>0</v>
      </c>
      <c r="Q497" s="243">
        <f t="shared" si="103"/>
        <v>0</v>
      </c>
      <c r="R497" s="243">
        <f t="shared" si="103"/>
        <v>0</v>
      </c>
      <c r="S497" s="243">
        <f t="shared" si="103"/>
        <v>0</v>
      </c>
      <c r="T497" s="243">
        <f t="shared" si="103"/>
        <v>0</v>
      </c>
      <c r="U497" s="243">
        <f t="shared" si="103"/>
        <v>0</v>
      </c>
      <c r="V497" s="243">
        <f t="shared" si="103"/>
        <v>0</v>
      </c>
      <c r="W497" s="87">
        <f t="shared" si="85"/>
        <v>0</v>
      </c>
      <c r="X497" s="243">
        <f>SUM(X363,X421,X456,X472,X480,X496)</f>
        <v>0</v>
      </c>
      <c r="Y497" s="243">
        <f>SUM(Y363,Y421,Y456,Y472,Y480,Y496)</f>
        <v>0</v>
      </c>
      <c r="Z497" s="243">
        <f>SUM(Z363,Z421,Z456,Z472,Z480,Z496)</f>
        <v>0</v>
      </c>
      <c r="AA497" s="243">
        <f>SUM(AA363,AA421,AA456,AA472,AA480,AA496)</f>
        <v>0</v>
      </c>
      <c r="AB497" s="85"/>
      <c r="AC497" s="79"/>
      <c r="AD497" s="106"/>
      <c r="AE497" s="86"/>
      <c r="AF497" s="86"/>
      <c r="AG497" s="86"/>
      <c r="AH497" s="86"/>
      <c r="AI497" s="64"/>
      <c r="AJ497" s="64"/>
      <c r="AK497" s="64"/>
      <c r="AL497" s="549"/>
      <c r="AM497" s="549"/>
      <c r="AN497" s="549"/>
      <c r="AO497" s="549"/>
      <c r="AP497" s="549"/>
      <c r="AQ497" s="549"/>
      <c r="AR497" s="549"/>
      <c r="AS497" s="549"/>
      <c r="AT497" s="549"/>
      <c r="AU497" s="549"/>
      <c r="AV497" s="549"/>
      <c r="AW497" s="549"/>
      <c r="AX497" s="549"/>
      <c r="AY497" s="549"/>
      <c r="AZ497" s="549"/>
      <c r="BA497" s="549"/>
    </row>
    <row r="498" spans="1:53" ht="15.75" customHeight="1">
      <c r="A498" s="579" t="s">
        <v>111</v>
      </c>
      <c r="B498" s="110" t="s">
        <v>112</v>
      </c>
      <c r="C498" s="545" t="s">
        <v>113</v>
      </c>
      <c r="D498" s="545"/>
      <c r="E498" s="546" t="s">
        <v>114</v>
      </c>
      <c r="F498" s="546"/>
      <c r="G498" s="541" t="s">
        <v>115</v>
      </c>
      <c r="H498" s="541"/>
      <c r="I498" s="546" t="s">
        <v>116</v>
      </c>
      <c r="J498" s="546"/>
      <c r="K498" s="546" t="s">
        <v>36</v>
      </c>
      <c r="L498" s="546"/>
      <c r="M498" s="546" t="s">
        <v>117</v>
      </c>
      <c r="N498" s="546"/>
      <c r="O498" s="546" t="s">
        <v>118</v>
      </c>
      <c r="P498" s="541" t="s">
        <v>119</v>
      </c>
      <c r="Q498" s="541"/>
      <c r="R498" s="541" t="s">
        <v>36</v>
      </c>
      <c r="S498" s="541"/>
      <c r="T498" s="541" t="s">
        <v>120</v>
      </c>
      <c r="U498" s="541"/>
      <c r="V498" s="541" t="s">
        <v>121</v>
      </c>
      <c r="W498" s="541"/>
      <c r="X498" s="541" t="s">
        <v>36</v>
      </c>
      <c r="Y498" s="541"/>
      <c r="Z498" s="541" t="s">
        <v>120</v>
      </c>
      <c r="AA498" s="541"/>
      <c r="AB498" s="12"/>
      <c r="AC498" s="12"/>
      <c r="AD498" s="12"/>
      <c r="AE498" s="3"/>
      <c r="AF498" s="3"/>
      <c r="AG498" s="3"/>
      <c r="AH498" s="104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28"/>
      <c r="AV498" s="28"/>
      <c r="AW498" s="28"/>
      <c r="AX498" s="28"/>
      <c r="AY498" s="28"/>
      <c r="AZ498" s="28"/>
      <c r="BA498" s="28"/>
    </row>
    <row r="499" spans="1:53" ht="15.75">
      <c r="A499" s="580"/>
      <c r="B499" s="110" t="s">
        <v>122</v>
      </c>
      <c r="C499" s="557">
        <f>SUM('5:6'!C499)</f>
        <v>0</v>
      </c>
      <c r="D499" s="558"/>
      <c r="E499" s="559">
        <f>D499*11</f>
        <v>0</v>
      </c>
      <c r="F499" s="559"/>
      <c r="G499" s="488">
        <v>0</v>
      </c>
      <c r="H499" s="489"/>
      <c r="I499" s="546">
        <f>G499*11</f>
        <v>0</v>
      </c>
      <c r="J499" s="546"/>
      <c r="K499" s="546">
        <f>E499-I499</f>
        <v>0</v>
      </c>
      <c r="L499" s="546"/>
      <c r="M499" s="547" t="str">
        <f>IF(ISERROR(K499/E499),"",K499/E499)</f>
        <v/>
      </c>
      <c r="N499" s="547"/>
      <c r="O499" s="546"/>
      <c r="P499" s="541" t="s">
        <v>70</v>
      </c>
      <c r="Q499" s="541"/>
      <c r="R499" s="548">
        <f>SUM(O363:U363)</f>
        <v>0</v>
      </c>
      <c r="S499" s="548"/>
      <c r="T499" s="543" t="str">
        <f t="array" ref="T499">IF(ISERROR(R499/R506),"",R499/R506)</f>
        <v/>
      </c>
      <c r="U499" s="543"/>
      <c r="V499" s="541" t="s">
        <v>41</v>
      </c>
      <c r="W499" s="541"/>
      <c r="X499" s="548">
        <f>SUM(O363,O421,O456,O472,O480,O496)</f>
        <v>0</v>
      </c>
      <c r="Y499" s="548"/>
      <c r="Z499" s="543" t="str">
        <f t="array" ref="Z499">IF(ISERROR(X499/X506),"",X499/X506)</f>
        <v/>
      </c>
      <c r="AA499" s="543"/>
      <c r="AB499" s="12"/>
      <c r="AC499" s="29"/>
      <c r="AD499" s="29"/>
      <c r="AE499" s="3"/>
      <c r="AF499" s="3"/>
      <c r="AG499" s="3"/>
      <c r="AH499" s="106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28"/>
      <c r="AV499" s="28"/>
      <c r="AW499" s="28"/>
      <c r="AX499" s="28"/>
      <c r="AY499" s="28"/>
      <c r="AZ499" s="28"/>
      <c r="BA499" s="28"/>
    </row>
    <row r="500" spans="1:53" ht="15.75" customHeight="1">
      <c r="A500" s="580"/>
      <c r="B500" s="110" t="s">
        <v>123</v>
      </c>
      <c r="C500" s="557">
        <f>SUM('5:6'!C500)</f>
        <v>0</v>
      </c>
      <c r="D500" s="558"/>
      <c r="E500" s="559">
        <f>D500*11</f>
        <v>0</v>
      </c>
      <c r="F500" s="559"/>
      <c r="G500" s="488">
        <v>0</v>
      </c>
      <c r="H500" s="489"/>
      <c r="I500" s="546">
        <f>G500*11</f>
        <v>0</v>
      </c>
      <c r="J500" s="546"/>
      <c r="K500" s="546">
        <f>E500-I500</f>
        <v>0</v>
      </c>
      <c r="L500" s="546"/>
      <c r="M500" s="547" t="str">
        <f>IF(ISERROR(K500/E500),"",K500/E500)</f>
        <v/>
      </c>
      <c r="N500" s="547"/>
      <c r="O500" s="546"/>
      <c r="P500" s="541" t="s">
        <v>86</v>
      </c>
      <c r="Q500" s="541"/>
      <c r="R500" s="548">
        <f>SUM(O421:U421)</f>
        <v>0</v>
      </c>
      <c r="S500" s="548"/>
      <c r="T500" s="543" t="str">
        <f>IF(ISERROR(R500/R506),"",R500/R506)</f>
        <v/>
      </c>
      <c r="U500" s="543"/>
      <c r="V500" s="541" t="s">
        <v>42</v>
      </c>
      <c r="W500" s="541"/>
      <c r="X500" s="548">
        <f>SUM(O364,O422,O457,O473,O481,O497)</f>
        <v>0</v>
      </c>
      <c r="Y500" s="548"/>
      <c r="Z500" s="543" t="str">
        <f>IF(ISERROR(X500/X506),"",X500/X506)</f>
        <v/>
      </c>
      <c r="AA500" s="543"/>
      <c r="AB500" s="12"/>
      <c r="AC500" s="29"/>
      <c r="AD500" s="29"/>
      <c r="AE500" s="3"/>
      <c r="AF500" s="3"/>
      <c r="AG500" s="3"/>
      <c r="AH500" s="106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28"/>
      <c r="AV500" s="28"/>
      <c r="AW500" s="28"/>
      <c r="AX500" s="28"/>
      <c r="AY500" s="28"/>
      <c r="AZ500" s="28"/>
      <c r="BA500" s="28"/>
    </row>
    <row r="501" spans="1:53" ht="15.75">
      <c r="A501" s="580"/>
      <c r="B501" s="110" t="s">
        <v>124</v>
      </c>
      <c r="C501" s="557">
        <f>SUM('5:6'!C501)</f>
        <v>0</v>
      </c>
      <c r="D501" s="558"/>
      <c r="E501" s="559">
        <f>D501*11</f>
        <v>0</v>
      </c>
      <c r="F501" s="559"/>
      <c r="G501" s="488">
        <v>0</v>
      </c>
      <c r="H501" s="489"/>
      <c r="I501" s="546">
        <f>G501*11</f>
        <v>0</v>
      </c>
      <c r="J501" s="546"/>
      <c r="K501" s="546">
        <f>E501-I501</f>
        <v>0</v>
      </c>
      <c r="L501" s="546"/>
      <c r="M501" s="547" t="str">
        <f>IF(ISERROR(K501/E501),"",K501/E501)</f>
        <v/>
      </c>
      <c r="N501" s="547"/>
      <c r="O501" s="546"/>
      <c r="P501" s="541" t="s">
        <v>94</v>
      </c>
      <c r="Q501" s="541"/>
      <c r="R501" s="548">
        <f>SUM(O456:U456)</f>
        <v>0</v>
      </c>
      <c r="S501" s="548"/>
      <c r="T501" s="543" t="str">
        <f>IF(ISERROR(R501/R506),"",R501/R506)</f>
        <v/>
      </c>
      <c r="U501" s="543"/>
      <c r="V501" s="541" t="s">
        <v>43</v>
      </c>
      <c r="W501" s="541"/>
      <c r="X501" s="548">
        <f>SUM(O366,O423,O458,O474,O482,O498)</f>
        <v>0</v>
      </c>
      <c r="Y501" s="548"/>
      <c r="Z501" s="543" t="str">
        <f>IF(ISERROR(X501/X506),"",X501/X506)</f>
        <v/>
      </c>
      <c r="AA501" s="543"/>
      <c r="AB501" s="12"/>
      <c r="AC501" s="29"/>
      <c r="AD501" s="29"/>
      <c r="AE501" s="3"/>
      <c r="AF501" s="3"/>
      <c r="AG501" s="106"/>
      <c r="AH501" s="106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28"/>
      <c r="AV501" s="28"/>
      <c r="AW501" s="28"/>
      <c r="AX501" s="28"/>
      <c r="AY501" s="28"/>
      <c r="AZ501" s="28"/>
      <c r="BA501" s="28"/>
    </row>
    <row r="502" spans="1:53" ht="15.75">
      <c r="A502" s="580"/>
      <c r="B502" s="110" t="s">
        <v>47</v>
      </c>
      <c r="C502" s="473">
        <v>1</v>
      </c>
      <c r="D502" s="474"/>
      <c r="E502" s="559">
        <f>D502*11</f>
        <v>0</v>
      </c>
      <c r="F502" s="559"/>
      <c r="G502" s="488">
        <v>1</v>
      </c>
      <c r="H502" s="489"/>
      <c r="I502" s="546">
        <f>G502*11</f>
        <v>11</v>
      </c>
      <c r="J502" s="546"/>
      <c r="K502" s="546">
        <f>E502-I502</f>
        <v>-11</v>
      </c>
      <c r="L502" s="546"/>
      <c r="M502" s="547" t="str">
        <f>IF(ISERROR(K502/E502),"",K502/E502)</f>
        <v/>
      </c>
      <c r="N502" s="547"/>
      <c r="O502" s="546"/>
      <c r="P502" s="541" t="s">
        <v>101</v>
      </c>
      <c r="Q502" s="541"/>
      <c r="R502" s="548">
        <f>SUM(O472:U472)</f>
        <v>0</v>
      </c>
      <c r="S502" s="548"/>
      <c r="T502" s="543" t="str">
        <f>IF(ISERROR(R502/R506),"",R502/R506)</f>
        <v/>
      </c>
      <c r="U502" s="543"/>
      <c r="V502" s="541" t="s">
        <v>44</v>
      </c>
      <c r="W502" s="541"/>
      <c r="X502" s="548">
        <f>SUM(O367,O424,O459,O475,O483,O499)</f>
        <v>0</v>
      </c>
      <c r="Y502" s="548"/>
      <c r="Z502" s="543" t="str">
        <f>IF(ISERROR(X502/X506),"",X502/X506)</f>
        <v/>
      </c>
      <c r="AA502" s="543"/>
      <c r="AB502" s="12"/>
      <c r="AC502" s="29"/>
      <c r="AD502" s="29"/>
      <c r="AE502" s="3"/>
      <c r="AF502" s="3"/>
      <c r="AG502" s="106"/>
      <c r="AH502" s="106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28"/>
      <c r="AV502" s="28"/>
      <c r="AW502" s="28"/>
      <c r="AX502" s="28"/>
      <c r="AY502" s="28"/>
      <c r="AZ502" s="28"/>
      <c r="BA502" s="28"/>
    </row>
    <row r="503" spans="1:53" ht="15.75">
      <c r="A503" s="581"/>
      <c r="B503" s="110" t="s">
        <v>125</v>
      </c>
      <c r="C503" s="556">
        <f>SUM(C499:D502)</f>
        <v>1</v>
      </c>
      <c r="D503" s="546"/>
      <c r="E503" s="546">
        <f>SUM(F499:F502)</f>
        <v>0</v>
      </c>
      <c r="F503" s="546"/>
      <c r="G503" s="556">
        <f>SUM(G499:H502)</f>
        <v>1</v>
      </c>
      <c r="H503" s="546"/>
      <c r="I503" s="546">
        <f>SUM(I499:J502)</f>
        <v>11</v>
      </c>
      <c r="J503" s="546"/>
      <c r="K503" s="546">
        <f>SUM(K499:L502)</f>
        <v>-11</v>
      </c>
      <c r="L503" s="546"/>
      <c r="M503" s="547" t="str">
        <f>IF(ISERROR(K503/E503),"",K503/E503)</f>
        <v/>
      </c>
      <c r="N503" s="547"/>
      <c r="O503" s="546"/>
      <c r="P503" s="541" t="s">
        <v>104</v>
      </c>
      <c r="Q503" s="541"/>
      <c r="R503" s="548">
        <f>SUM(O480:U480)</f>
        <v>0</v>
      </c>
      <c r="S503" s="548"/>
      <c r="T503" s="543" t="str">
        <f>IF(ISERROR(R503/R506),"",R503/R506)</f>
        <v/>
      </c>
      <c r="U503" s="543"/>
      <c r="V503" s="541" t="s">
        <v>45</v>
      </c>
      <c r="W503" s="541"/>
      <c r="X503" s="548">
        <f>SUM(O368,O425,O460,O476,O484,O500)</f>
        <v>0</v>
      </c>
      <c r="Y503" s="548"/>
      <c r="Z503" s="543" t="str">
        <f>IF(ISERROR(X503/X506),"",X503/X506)</f>
        <v/>
      </c>
      <c r="AA503" s="543"/>
      <c r="AB503" s="12"/>
      <c r="AC503" s="29"/>
      <c r="AD503" s="29"/>
      <c r="AE503" s="3"/>
      <c r="AF503" s="3"/>
      <c r="AG503" s="106"/>
      <c r="AH503" s="106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03"/>
      <c r="AV503" s="103"/>
      <c r="AW503" s="103"/>
      <c r="AX503" s="103"/>
      <c r="AY503" s="103"/>
      <c r="AZ503" s="103"/>
      <c r="BA503" s="103"/>
    </row>
    <row r="504" spans="1:53" ht="15.75">
      <c r="A504" s="81" t="s">
        <v>158</v>
      </c>
      <c r="B504" s="110">
        <f>G497</f>
        <v>524</v>
      </c>
      <c r="C504" s="548" t="s">
        <v>161</v>
      </c>
      <c r="D504" s="548"/>
      <c r="E504" s="541">
        <f>H497</f>
        <v>2636.6200000000003</v>
      </c>
      <c r="F504" s="541"/>
      <c r="G504" s="541" t="s">
        <v>34</v>
      </c>
      <c r="H504" s="541"/>
      <c r="I504" s="560">
        <f>L497</f>
        <v>9.5179687500000014</v>
      </c>
      <c r="J504" s="560"/>
      <c r="K504" s="546" t="s">
        <v>32</v>
      </c>
      <c r="L504" s="546"/>
      <c r="M504" s="560">
        <f>J497</f>
        <v>12.329411764705883</v>
      </c>
      <c r="N504" s="560"/>
      <c r="O504" s="546"/>
      <c r="P504" s="541" t="s">
        <v>108</v>
      </c>
      <c r="Q504" s="541"/>
      <c r="R504" s="548">
        <f>SUM(O496:U496)</f>
        <v>0</v>
      </c>
      <c r="S504" s="548"/>
      <c r="T504" s="543" t="str">
        <f>IF(ISERROR(R504/R506),"",R504/R506)</f>
        <v/>
      </c>
      <c r="U504" s="543"/>
      <c r="V504" s="541" t="s">
        <v>46</v>
      </c>
      <c r="W504" s="541"/>
      <c r="X504" s="548">
        <f>SUM(O369,O426,O461,O477,O485,O501)</f>
        <v>0</v>
      </c>
      <c r="Y504" s="548"/>
      <c r="Z504" s="543" t="str">
        <f>IF(ISERROR(X504/X506),"",X504/X506)</f>
        <v/>
      </c>
      <c r="AA504" s="543"/>
      <c r="AB504" s="12"/>
      <c r="AC504" s="29"/>
      <c r="AD504" s="29"/>
      <c r="AE504" s="3"/>
      <c r="AF504" s="3"/>
      <c r="AG504" s="106"/>
      <c r="AH504" s="106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03"/>
      <c r="AV504" s="103"/>
      <c r="AW504" s="103"/>
      <c r="AX504" s="103"/>
      <c r="AY504" s="103"/>
      <c r="AZ504" s="103"/>
      <c r="BA504" s="103"/>
    </row>
    <row r="505" spans="1:53" ht="15.75" customHeight="1">
      <c r="A505" s="77" t="s">
        <v>159</v>
      </c>
      <c r="B505" s="110">
        <f>I497+C503</f>
        <v>43.5</v>
      </c>
      <c r="C505" s="541" t="s">
        <v>116</v>
      </c>
      <c r="D505" s="541"/>
      <c r="E505" s="545">
        <f>K497+I503</f>
        <v>66.053763440860209</v>
      </c>
      <c r="F505" s="545"/>
      <c r="G505" s="541" t="s">
        <v>156</v>
      </c>
      <c r="H505" s="541"/>
      <c r="I505" s="560">
        <f>B505-E505</f>
        <v>-22.553763440860209</v>
      </c>
      <c r="J505" s="560"/>
      <c r="K505" s="546" t="s">
        <v>157</v>
      </c>
      <c r="L505" s="546"/>
      <c r="M505" s="547">
        <f>IF(ISERROR(I505/B505),"",I505/B505)</f>
        <v>-0.51847732047954498</v>
      </c>
      <c r="N505" s="547"/>
      <c r="O505" s="546"/>
      <c r="P505" s="541" t="s">
        <v>109</v>
      </c>
      <c r="Q505" s="541"/>
      <c r="R505" s="548"/>
      <c r="S505" s="548"/>
      <c r="T505" s="543" t="str">
        <f>IF(ISERROR(R505/R506),"",R505/R506)</f>
        <v/>
      </c>
      <c r="U505" s="543"/>
      <c r="V505" s="541" t="s">
        <v>47</v>
      </c>
      <c r="W505" s="541"/>
      <c r="X505" s="548">
        <f>SUM(O370,O427,O462,O479,O486,O502)</f>
        <v>0</v>
      </c>
      <c r="Y505" s="548"/>
      <c r="Z505" s="543" t="str">
        <f>IF(ISERROR(X505/X506),"",X505/X506)</f>
        <v/>
      </c>
      <c r="AA505" s="543"/>
      <c r="AB505" s="12"/>
      <c r="AC505" s="29"/>
      <c r="AD505" s="29"/>
      <c r="AE505" s="3"/>
      <c r="AF505" s="3"/>
      <c r="AG505" s="106"/>
      <c r="AH505" s="106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03"/>
      <c r="AV505" s="103"/>
      <c r="AW505" s="103"/>
      <c r="AX505" s="103"/>
      <c r="AY505" s="103"/>
      <c r="AZ505" s="103"/>
      <c r="BA505" s="103"/>
    </row>
    <row r="506" spans="1:53" ht="15.75" customHeight="1">
      <c r="A506" s="77" t="s">
        <v>160</v>
      </c>
      <c r="B506" s="110">
        <f>N497</f>
        <v>0</v>
      </c>
      <c r="C506" s="541" t="s">
        <v>155</v>
      </c>
      <c r="D506" s="541"/>
      <c r="E506" s="543">
        <f>IF(ISERROR(B506/B505),"",B506/B505)</f>
        <v>0</v>
      </c>
      <c r="F506" s="543"/>
      <c r="G506" s="541" t="s">
        <v>164</v>
      </c>
      <c r="H506" s="541"/>
      <c r="I506" s="546">
        <f>V497</f>
        <v>0</v>
      </c>
      <c r="J506" s="546"/>
      <c r="K506" s="546" t="s">
        <v>162</v>
      </c>
      <c r="L506" s="546"/>
      <c r="M506" s="547">
        <f t="array" ref="M506">IF(ISERROR(I506/B504),"",I506/B504)</f>
        <v>0</v>
      </c>
      <c r="N506" s="547"/>
      <c r="O506" s="546"/>
      <c r="P506" s="541" t="s">
        <v>125</v>
      </c>
      <c r="Q506" s="541"/>
      <c r="R506" s="548">
        <f>SUM(R499:S505)</f>
        <v>0</v>
      </c>
      <c r="S506" s="548"/>
      <c r="T506" s="543">
        <f>SUM(T499:U505)</f>
        <v>0</v>
      </c>
      <c r="U506" s="543"/>
      <c r="V506" s="541" t="s">
        <v>125</v>
      </c>
      <c r="W506" s="541"/>
      <c r="X506" s="548">
        <f>SUM(X499:Y505)</f>
        <v>0</v>
      </c>
      <c r="Y506" s="548"/>
      <c r="Z506" s="543">
        <f>SUM(Z499:AA505)</f>
        <v>0</v>
      </c>
      <c r="AA506" s="543"/>
      <c r="AB506" s="12"/>
      <c r="AC506" s="29"/>
      <c r="AD506" s="29"/>
      <c r="AE506" s="3"/>
      <c r="AF506" s="3"/>
      <c r="AG506" s="106"/>
      <c r="AH506" s="106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03"/>
      <c r="AV506" s="103"/>
      <c r="AW506" s="103"/>
      <c r="AX506" s="103"/>
      <c r="AY506" s="103"/>
      <c r="AZ506" s="103"/>
      <c r="BA506" s="103"/>
    </row>
    <row r="507" spans="1:53" ht="15.75">
      <c r="A507" s="7" t="s">
        <v>132</v>
      </c>
      <c r="B507" s="102"/>
      <c r="C507" s="7"/>
      <c r="D507" s="7"/>
      <c r="E507" s="16"/>
      <c r="F507" s="16"/>
      <c r="G507" s="544" t="str">
        <f>IF(ISERROR(#REF!/#REF!),"",#REF!/#REF!)</f>
        <v/>
      </c>
      <c r="H507" s="544"/>
      <c r="I507" s="544"/>
      <c r="J507" s="8"/>
      <c r="K507" s="54"/>
      <c r="L507" s="12"/>
      <c r="M507" s="12"/>
      <c r="N507" s="544" t="str">
        <f>IF(ISERROR(G507/#REF!),"",G507/#REF!)</f>
        <v/>
      </c>
      <c r="O507" s="544"/>
      <c r="P507" s="544"/>
      <c r="Q507" s="544"/>
      <c r="R507" s="544"/>
      <c r="S507" s="106"/>
      <c r="T507" s="16"/>
      <c r="U507" s="16"/>
      <c r="V507" s="272"/>
      <c r="W507" s="8"/>
      <c r="X507" s="9"/>
      <c r="Y507" s="9"/>
      <c r="Z507" s="9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9"/>
      <c r="AN507" s="9"/>
      <c r="AO507" s="9"/>
      <c r="AP507" s="9"/>
      <c r="AQ507" s="9"/>
      <c r="AR507" s="9"/>
      <c r="AS507" s="12"/>
      <c r="AT507" s="12"/>
      <c r="AU507" s="12"/>
      <c r="AV507" s="12"/>
      <c r="AW507" s="12"/>
      <c r="AX507" s="12"/>
      <c r="AY507" s="12"/>
      <c r="AZ507" s="12"/>
      <c r="BA507" s="12"/>
    </row>
    <row r="508" spans="1:53" ht="15.75" customHeight="1">
      <c r="A508" s="26" t="s">
        <v>133</v>
      </c>
      <c r="B508" s="102"/>
      <c r="C508" s="7"/>
      <c r="D508" s="7"/>
      <c r="E508" s="7"/>
      <c r="F508" s="7"/>
      <c r="G508" s="11"/>
      <c r="H508" s="7"/>
      <c r="I508" s="11"/>
      <c r="J508" s="51"/>
      <c r="K508" s="55"/>
      <c r="L508" s="7"/>
      <c r="M508" s="7"/>
      <c r="N508" s="7"/>
      <c r="O508" s="7"/>
      <c r="P508" s="7"/>
      <c r="Q508" s="7"/>
      <c r="R508" s="7"/>
      <c r="S508" s="7"/>
      <c r="T508" s="7"/>
      <c r="U508" s="25"/>
      <c r="V508" s="273"/>
      <c r="W508" s="25"/>
      <c r="X508" s="7"/>
      <c r="Y508" s="7"/>
      <c r="Z508" s="7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7"/>
      <c r="AN508" s="7"/>
      <c r="AO508" s="7"/>
      <c r="AP508" s="7"/>
      <c r="AQ508" s="7"/>
      <c r="AR508" s="7"/>
      <c r="AS508" s="16"/>
      <c r="AT508" s="16"/>
      <c r="AU508" s="16"/>
      <c r="AV508" s="16"/>
      <c r="AW508" s="16"/>
      <c r="AX508" s="16"/>
      <c r="AY508" s="16"/>
      <c r="AZ508" s="16"/>
      <c r="BA508" s="16"/>
    </row>
    <row r="509" spans="1:53" ht="15.75">
      <c r="A509" s="548" t="s">
        <v>163</v>
      </c>
      <c r="B509" s="548"/>
      <c r="C509" s="545">
        <f>SUM(B170,B337,B504)</f>
        <v>3474</v>
      </c>
      <c r="D509" s="545"/>
      <c r="E509" s="548" t="s">
        <v>126</v>
      </c>
      <c r="F509" s="548"/>
      <c r="G509" s="545">
        <f>SUM(E170,E337,E504)</f>
        <v>17836.11</v>
      </c>
      <c r="H509" s="545"/>
      <c r="I509" s="541" t="s">
        <v>34</v>
      </c>
      <c r="J509" s="548"/>
      <c r="K509" s="599">
        <f>IF(ISERROR(C509/G510),"",C509/G510)</f>
        <v>10.254397988443186</v>
      </c>
      <c r="L509" s="600"/>
      <c r="M509" s="541" t="s">
        <v>32</v>
      </c>
      <c r="N509" s="541"/>
      <c r="O509" s="601">
        <f t="array" ref="O509">IF(ISERROR(C509/C510),"",C509/C510)</f>
        <v>12.362989323843417</v>
      </c>
      <c r="P509" s="602"/>
      <c r="Q509" s="7"/>
      <c r="R509" s="7"/>
      <c r="S509" s="7"/>
      <c r="T509" s="7"/>
      <c r="U509" s="25"/>
      <c r="V509" s="273"/>
      <c r="W509" s="25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6"/>
      <c r="AT509" s="16"/>
      <c r="AU509" s="16"/>
      <c r="AV509" s="16"/>
      <c r="AW509" s="16"/>
      <c r="AX509" s="16"/>
      <c r="AY509" s="16"/>
      <c r="AZ509" s="16"/>
      <c r="BA509" s="16"/>
    </row>
    <row r="510" spans="1:53" ht="15.75">
      <c r="A510" s="541" t="s">
        <v>127</v>
      </c>
      <c r="B510" s="541"/>
      <c r="C510" s="545">
        <f>SUM(B171,B338,B505)</f>
        <v>281</v>
      </c>
      <c r="D510" s="545"/>
      <c r="E510" s="541" t="s">
        <v>116</v>
      </c>
      <c r="F510" s="541"/>
      <c r="G510" s="545">
        <f>SUM(E171,E338,E505)</f>
        <v>338.78146761177345</v>
      </c>
      <c r="H510" s="545"/>
      <c r="I510" s="530" t="s">
        <v>156</v>
      </c>
      <c r="J510" s="531"/>
      <c r="K510" s="539">
        <f>C510-G510</f>
        <v>-57.781467611773451</v>
      </c>
      <c r="L510" s="540"/>
      <c r="M510" s="539" t="s">
        <v>157</v>
      </c>
      <c r="N510" s="540"/>
      <c r="O510" s="603">
        <f>IF(ISERROR(K510/C510),"",K510/C510)</f>
        <v>-0.20562799861841086</v>
      </c>
      <c r="P510" s="604"/>
      <c r="Q510" s="7"/>
      <c r="R510" s="7"/>
      <c r="S510" s="7"/>
      <c r="T510" s="7"/>
      <c r="U510" s="25"/>
      <c r="V510" s="273"/>
      <c r="W510" s="25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6"/>
      <c r="AT510" s="16"/>
      <c r="AU510" s="16"/>
      <c r="AV510" s="16"/>
      <c r="AW510" s="16"/>
      <c r="AX510" s="16"/>
      <c r="AY510" s="16"/>
      <c r="AZ510" s="16"/>
      <c r="BA510" s="16"/>
    </row>
    <row r="511" spans="1:53" ht="15.75">
      <c r="A511" s="530" t="s">
        <v>154</v>
      </c>
      <c r="B511" s="531"/>
      <c r="C511" s="545">
        <f>SUM(B172,B339,B506)</f>
        <v>0</v>
      </c>
      <c r="D511" s="545"/>
      <c r="E511" s="530" t="s">
        <v>155</v>
      </c>
      <c r="F511" s="531"/>
      <c r="G511" s="603">
        <f>IF(ISERROR(C511/C510),"",C511/C510)</f>
        <v>0</v>
      </c>
      <c r="H511" s="604"/>
      <c r="I511" s="541" t="s">
        <v>128</v>
      </c>
      <c r="J511" s="548"/>
      <c r="K511" s="545">
        <f>SUM(I172,I339,I506)</f>
        <v>0</v>
      </c>
      <c r="L511" s="545"/>
      <c r="M511" s="548" t="s">
        <v>129</v>
      </c>
      <c r="N511" s="548"/>
      <c r="O511" s="603">
        <f t="array" ref="O511">IF(ISERROR(K511/C509),"",K511/C509)</f>
        <v>0</v>
      </c>
      <c r="P511" s="604"/>
      <c r="Q511" s="7"/>
      <c r="R511" s="7"/>
      <c r="S511" s="7"/>
      <c r="T511" s="7"/>
      <c r="U511" s="25"/>
      <c r="V511" s="273"/>
      <c r="W511" s="25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6"/>
      <c r="AT511" s="16"/>
      <c r="AU511" s="16"/>
      <c r="AV511" s="16"/>
      <c r="AW511" s="16"/>
      <c r="AX511" s="16"/>
      <c r="AY511" s="16"/>
      <c r="AZ511" s="16"/>
      <c r="BA511" s="16"/>
    </row>
    <row r="512" spans="1:53" ht="15.75">
      <c r="A512" s="26" t="s">
        <v>134</v>
      </c>
      <c r="B512" s="26"/>
      <c r="C512" s="33"/>
      <c r="D512" s="33"/>
      <c r="E512" s="32"/>
      <c r="F512" s="32"/>
      <c r="G512" s="106"/>
      <c r="H512" s="29"/>
      <c r="I512" s="106"/>
      <c r="J512" s="8"/>
      <c r="K512" s="61"/>
      <c r="L512" s="104"/>
      <c r="M512" s="104"/>
      <c r="N512" s="16"/>
      <c r="O512" s="16"/>
      <c r="P512" s="16"/>
      <c r="Q512" s="16"/>
      <c r="R512" s="16"/>
      <c r="S512" s="16"/>
      <c r="T512" s="104"/>
      <c r="U512" s="104"/>
      <c r="V512" s="274"/>
      <c r="W512" s="104"/>
      <c r="X512" s="12"/>
      <c r="Y512" s="12"/>
      <c r="Z512" s="12"/>
      <c r="AA512" s="4"/>
      <c r="AB512" s="4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6"/>
      <c r="AT512" s="16"/>
      <c r="AU512" s="16"/>
      <c r="AV512" s="16"/>
      <c r="AW512" s="16"/>
      <c r="AX512" s="16"/>
      <c r="AY512" s="16"/>
      <c r="AZ512" s="16"/>
      <c r="BA512" s="16"/>
    </row>
    <row r="513" spans="1:53" ht="15.75">
      <c r="A513" s="530" t="s">
        <v>135</v>
      </c>
      <c r="B513" s="531"/>
      <c r="C513" s="530" t="s">
        <v>136</v>
      </c>
      <c r="D513" s="531"/>
      <c r="E513" s="530" t="s">
        <v>120</v>
      </c>
      <c r="F513" s="531"/>
      <c r="G513" s="579" t="s">
        <v>118</v>
      </c>
      <c r="H513" s="596"/>
      <c r="I513" s="530" t="s">
        <v>119</v>
      </c>
      <c r="J513" s="540"/>
      <c r="K513" s="530" t="s">
        <v>14</v>
      </c>
      <c r="L513" s="531"/>
      <c r="M513" s="530" t="s">
        <v>120</v>
      </c>
      <c r="N513" s="531"/>
      <c r="O513" s="541" t="s">
        <v>121</v>
      </c>
      <c r="P513" s="541"/>
      <c r="Q513" s="530" t="s">
        <v>14</v>
      </c>
      <c r="R513" s="531"/>
      <c r="S513" s="530" t="s">
        <v>120</v>
      </c>
      <c r="T513" s="531"/>
      <c r="U513" s="15"/>
      <c r="V513" s="266"/>
      <c r="W513" s="12"/>
      <c r="X513" s="3"/>
      <c r="Y513" s="15"/>
      <c r="Z513" s="16"/>
      <c r="AA513" s="16"/>
      <c r="AB513" s="16"/>
      <c r="AC513" s="16"/>
      <c r="AD513" s="16"/>
      <c r="AE513" s="16"/>
      <c r="AF513" s="16"/>
      <c r="AG513" s="16"/>
      <c r="AH513" s="11"/>
      <c r="AI513" s="11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</row>
    <row r="514" spans="1:53" ht="23.25" customHeight="1">
      <c r="A514" s="536" t="s">
        <v>70</v>
      </c>
      <c r="B514" s="531"/>
      <c r="C514" s="542">
        <f>SUM(G28,G198,G363)</f>
        <v>2265</v>
      </c>
      <c r="D514" s="531"/>
      <c r="E514" s="534">
        <f>IF(ISERROR(C514/C520),"",C514/C520)</f>
        <v>0.65198618307426592</v>
      </c>
      <c r="F514" s="535"/>
      <c r="G514" s="580"/>
      <c r="H514" s="597"/>
      <c r="I514" s="537" t="s">
        <v>15</v>
      </c>
      <c r="J514" s="538"/>
      <c r="K514" s="539">
        <f t="shared" ref="K514:K519" si="104">SUM(R165,U332,U499)</f>
        <v>0</v>
      </c>
      <c r="L514" s="540"/>
      <c r="M514" s="534" t="str">
        <f t="array" ref="M514">IF(ISERROR(K514/K520),"",K514/K520)</f>
        <v/>
      </c>
      <c r="N514" s="535"/>
      <c r="O514" s="541" t="s">
        <v>41</v>
      </c>
      <c r="P514" s="541"/>
      <c r="Q514" s="532">
        <f t="shared" ref="Q514:Q519" si="105">SUM(X165,AA332,AA499)</f>
        <v>0</v>
      </c>
      <c r="R514" s="533"/>
      <c r="S514" s="534" t="str">
        <f t="array" ref="S514">IF(ISERROR(Q514/Q520),"",Q514/Q520)</f>
        <v/>
      </c>
      <c r="T514" s="535"/>
      <c r="U514" s="15"/>
      <c r="V514" s="266"/>
      <c r="W514" s="29"/>
      <c r="X514" s="3"/>
      <c r="Y514" s="15"/>
      <c r="Z514" s="16"/>
      <c r="AA514" s="16"/>
      <c r="AB514" s="16"/>
      <c r="AC514" s="16"/>
      <c r="AD514" s="16"/>
      <c r="AE514" s="16"/>
      <c r="AF514" s="16"/>
      <c r="AG514" s="16"/>
      <c r="AH514" s="11"/>
      <c r="AI514" s="11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</row>
    <row r="515" spans="1:53" ht="15.75">
      <c r="A515" s="536" t="s">
        <v>86</v>
      </c>
      <c r="B515" s="531"/>
      <c r="C515" s="530">
        <f>SUM(G86,G256,G421)</f>
        <v>333</v>
      </c>
      <c r="D515" s="531"/>
      <c r="E515" s="534">
        <f>IF(ISERROR(C515/C520),"",C515/C520)</f>
        <v>9.585492227979274E-2</v>
      </c>
      <c r="F515" s="535"/>
      <c r="G515" s="580"/>
      <c r="H515" s="597"/>
      <c r="I515" s="537" t="s">
        <v>16</v>
      </c>
      <c r="J515" s="538"/>
      <c r="K515" s="539">
        <f t="shared" si="104"/>
        <v>0</v>
      </c>
      <c r="L515" s="540"/>
      <c r="M515" s="534" t="str">
        <f>IF(ISERROR(K515/K520),"",K515/K520)</f>
        <v/>
      </c>
      <c r="N515" s="535"/>
      <c r="O515" s="541" t="s">
        <v>42</v>
      </c>
      <c r="P515" s="541"/>
      <c r="Q515" s="530">
        <f t="shared" si="105"/>
        <v>0</v>
      </c>
      <c r="R515" s="531"/>
      <c r="S515" s="534" t="str">
        <f>IF(ISERROR(Q515/Q520),"",Q515/Q520)</f>
        <v/>
      </c>
      <c r="T515" s="535"/>
      <c r="U515" s="15"/>
      <c r="V515" s="266"/>
      <c r="W515" s="29"/>
      <c r="X515" s="3"/>
      <c r="Y515" s="15"/>
      <c r="Z515" s="16"/>
      <c r="AA515" s="16"/>
      <c r="AB515" s="16"/>
      <c r="AC515" s="16"/>
      <c r="AD515" s="16"/>
      <c r="AE515" s="16"/>
      <c r="AF515" s="16"/>
      <c r="AG515" s="16"/>
      <c r="AH515" s="11"/>
      <c r="AI515" s="11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</row>
    <row r="516" spans="1:53" ht="15.75">
      <c r="A516" s="536" t="s">
        <v>94</v>
      </c>
      <c r="B516" s="531"/>
      <c r="C516" s="530">
        <f>SUM(G121,G291,G456)</f>
        <v>524</v>
      </c>
      <c r="D516" s="531"/>
      <c r="E516" s="534">
        <f>IF(ISERROR(C516/C520),"",C516/C520)</f>
        <v>0.15083477259643063</v>
      </c>
      <c r="F516" s="535"/>
      <c r="G516" s="580"/>
      <c r="H516" s="597"/>
      <c r="I516" s="537" t="s">
        <v>17</v>
      </c>
      <c r="J516" s="538"/>
      <c r="K516" s="539">
        <f t="shared" si="104"/>
        <v>0</v>
      </c>
      <c r="L516" s="540"/>
      <c r="M516" s="534" t="str">
        <f>IF(ISERROR(K516/K520),"",K516/K520)</f>
        <v/>
      </c>
      <c r="N516" s="535"/>
      <c r="O516" s="541" t="s">
        <v>43</v>
      </c>
      <c r="P516" s="541"/>
      <c r="Q516" s="530">
        <f t="shared" si="105"/>
        <v>0</v>
      </c>
      <c r="R516" s="531"/>
      <c r="S516" s="534" t="str">
        <f>IF(ISERROR(Q516/Q520),"",Q516/Q520)</f>
        <v/>
      </c>
      <c r="T516" s="535"/>
      <c r="U516" s="15"/>
      <c r="V516" s="266"/>
      <c r="W516" s="29"/>
      <c r="X516" s="3"/>
      <c r="Y516" s="15"/>
      <c r="Z516" s="16"/>
      <c r="AA516" s="16"/>
      <c r="AB516" s="16"/>
      <c r="AC516" s="16"/>
      <c r="AD516" s="16"/>
      <c r="AE516" s="16"/>
      <c r="AF516" s="16"/>
      <c r="AG516" s="16"/>
      <c r="AH516" s="7"/>
      <c r="AI516" s="7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</row>
    <row r="517" spans="1:53" ht="15.75" customHeight="1">
      <c r="A517" s="536" t="s">
        <v>101</v>
      </c>
      <c r="B517" s="531"/>
      <c r="C517" s="530">
        <f>SUM(G137,G307,G472)</f>
        <v>90</v>
      </c>
      <c r="D517" s="531"/>
      <c r="E517" s="534">
        <f>IF(ISERROR(C517/C520),"",C517/C520)</f>
        <v>2.5906735751295335E-2</v>
      </c>
      <c r="F517" s="535"/>
      <c r="G517" s="580"/>
      <c r="H517" s="597"/>
      <c r="I517" s="537" t="s">
        <v>18</v>
      </c>
      <c r="J517" s="538"/>
      <c r="K517" s="539">
        <f t="shared" si="104"/>
        <v>0</v>
      </c>
      <c r="L517" s="540"/>
      <c r="M517" s="534" t="str">
        <f>IF(ISERROR(K517/K520),"",K517/K520)</f>
        <v/>
      </c>
      <c r="N517" s="535"/>
      <c r="O517" s="541" t="s">
        <v>21</v>
      </c>
      <c r="P517" s="541"/>
      <c r="Q517" s="530">
        <f t="shared" si="105"/>
        <v>0</v>
      </c>
      <c r="R517" s="531"/>
      <c r="S517" s="534" t="str">
        <f>IF(ISERROR(Q517/Q520),"",Q517/Q520)</f>
        <v/>
      </c>
      <c r="T517" s="535"/>
      <c r="U517" s="15"/>
      <c r="V517" s="266"/>
      <c r="W517" s="29"/>
      <c r="X517" s="3"/>
      <c r="Y517" s="15"/>
      <c r="Z517" s="16"/>
      <c r="AA517" s="16"/>
      <c r="AB517" s="16"/>
      <c r="AC517" s="16"/>
      <c r="AD517" s="16"/>
      <c r="AE517" s="16"/>
      <c r="AF517" s="16"/>
      <c r="AG517" s="16"/>
      <c r="AH517" s="7"/>
      <c r="AI517" s="7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</row>
    <row r="518" spans="1:53" ht="15.75" customHeight="1">
      <c r="A518" s="536" t="s">
        <v>104</v>
      </c>
      <c r="B518" s="531"/>
      <c r="C518" s="530">
        <f>SUM(G145,G315,G480)</f>
        <v>0</v>
      </c>
      <c r="D518" s="531"/>
      <c r="E518" s="534">
        <f>IF(ISERROR(C518/C520),"",C518/C520)</f>
        <v>0</v>
      </c>
      <c r="F518" s="535"/>
      <c r="G518" s="580"/>
      <c r="H518" s="597"/>
      <c r="I518" s="537" t="s">
        <v>19</v>
      </c>
      <c r="J518" s="538"/>
      <c r="K518" s="539">
        <f t="shared" si="104"/>
        <v>0</v>
      </c>
      <c r="L518" s="540"/>
      <c r="M518" s="534" t="str">
        <f>IF(ISERROR(K518/K520),"",K518/K520)</f>
        <v/>
      </c>
      <c r="N518" s="535"/>
      <c r="O518" s="541" t="s">
        <v>45</v>
      </c>
      <c r="P518" s="541"/>
      <c r="Q518" s="530">
        <f t="shared" si="105"/>
        <v>0</v>
      </c>
      <c r="R518" s="531"/>
      <c r="S518" s="534" t="str">
        <f>IF(ISERROR(Q518/Q520),"",Q518/Q520)</f>
        <v/>
      </c>
      <c r="T518" s="535"/>
      <c r="U518" s="15"/>
      <c r="V518" s="266"/>
      <c r="W518" s="29"/>
      <c r="X518" s="3"/>
      <c r="Y518" s="15"/>
      <c r="Z518" s="16"/>
      <c r="AA518" s="16"/>
      <c r="AB518" s="16"/>
      <c r="AC518" s="16"/>
      <c r="AD518" s="16"/>
      <c r="AE518" s="16"/>
      <c r="AF518" s="16"/>
      <c r="AG518" s="16"/>
      <c r="AH518" s="7"/>
      <c r="AI518" s="7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</row>
    <row r="519" spans="1:53" ht="15.75" customHeight="1">
      <c r="A519" s="536" t="s">
        <v>108</v>
      </c>
      <c r="B519" s="531"/>
      <c r="C519" s="530">
        <f>SUM(G162,G329,G496)</f>
        <v>262</v>
      </c>
      <c r="D519" s="531"/>
      <c r="E519" s="534">
        <f>IF(ISERROR(C519/C520),"",C519/C520)</f>
        <v>7.5417386298215316E-2</v>
      </c>
      <c r="F519" s="535"/>
      <c r="G519" s="580"/>
      <c r="H519" s="597"/>
      <c r="I519" s="537" t="s">
        <v>20</v>
      </c>
      <c r="J519" s="538"/>
      <c r="K519" s="539">
        <f t="shared" si="104"/>
        <v>0</v>
      </c>
      <c r="L519" s="540"/>
      <c r="M519" s="534" t="str">
        <f>IF(ISERROR(K519/K520),"",K519/K520)</f>
        <v/>
      </c>
      <c r="N519" s="535"/>
      <c r="O519" s="541" t="s">
        <v>46</v>
      </c>
      <c r="P519" s="541"/>
      <c r="Q519" s="530">
        <f t="shared" si="105"/>
        <v>0</v>
      </c>
      <c r="R519" s="531"/>
      <c r="S519" s="534" t="str">
        <f>IF(ISERROR(Q519/Q520),"",Q519/Q520)</f>
        <v/>
      </c>
      <c r="T519" s="535"/>
      <c r="U519" s="15"/>
      <c r="V519" s="266"/>
      <c r="W519" s="29"/>
      <c r="X519" s="3"/>
      <c r="Y519" s="15"/>
      <c r="Z519" s="16"/>
      <c r="AA519" s="16"/>
      <c r="AB519" s="16"/>
      <c r="AC519" s="16"/>
      <c r="AD519" s="16"/>
      <c r="AE519" s="16"/>
      <c r="AF519" s="16"/>
      <c r="AG519" s="16"/>
      <c r="AH519" s="7"/>
      <c r="AI519" s="7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</row>
    <row r="520" spans="1:53" ht="15.75" customHeight="1">
      <c r="A520" s="530" t="s">
        <v>125</v>
      </c>
      <c r="B520" s="531"/>
      <c r="C520" s="542">
        <f>SUM(C514:C519)</f>
        <v>3474</v>
      </c>
      <c r="D520" s="531"/>
      <c r="E520" s="534">
        <f>SUM(E514:F519)</f>
        <v>1</v>
      </c>
      <c r="F520" s="531"/>
      <c r="G520" s="581"/>
      <c r="H520" s="598"/>
      <c r="I520" s="530" t="s">
        <v>125</v>
      </c>
      <c r="J520" s="540"/>
      <c r="K520" s="539">
        <f>SUM(R172,U339,U506)</f>
        <v>0</v>
      </c>
      <c r="L520" s="540"/>
      <c r="M520" s="534">
        <f>SUM(M514:N519)</f>
        <v>0</v>
      </c>
      <c r="N520" s="535"/>
      <c r="O520" s="541" t="s">
        <v>125</v>
      </c>
      <c r="P520" s="541"/>
      <c r="Q520" s="532">
        <f>SUM(X172,AA339,AA506)</f>
        <v>0</v>
      </c>
      <c r="R520" s="533"/>
      <c r="S520" s="534">
        <f>SUM(S514:T519)</f>
        <v>0</v>
      </c>
      <c r="T520" s="535"/>
      <c r="U520" s="15"/>
      <c r="V520" s="266"/>
      <c r="W520" s="12"/>
      <c r="X520" s="3"/>
      <c r="Y520" s="15"/>
      <c r="Z520" s="16"/>
      <c r="AA520" s="16"/>
      <c r="AB520" s="16"/>
      <c r="AC520" s="16"/>
      <c r="AD520" s="16"/>
      <c r="AE520" s="16"/>
      <c r="AF520" s="16"/>
      <c r="AG520" s="16"/>
      <c r="AH520" s="7"/>
      <c r="AI520" s="7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</row>
    <row r="521" spans="1:53" ht="15.75" customHeight="1">
      <c r="A521" s="13" t="s">
        <v>137</v>
      </c>
      <c r="B521" s="74"/>
      <c r="C521" s="1"/>
      <c r="D521" s="1"/>
      <c r="E521" s="1"/>
      <c r="F521" s="1"/>
      <c r="G521" s="34"/>
      <c r="H521" s="2"/>
      <c r="I521" s="34"/>
      <c r="J521" s="2"/>
      <c r="K521" s="56"/>
      <c r="L521" s="2"/>
      <c r="M521" s="2"/>
      <c r="N521" s="2"/>
      <c r="O521" s="2"/>
      <c r="P521" s="2"/>
      <c r="Q521" s="2"/>
      <c r="R521" s="2"/>
      <c r="S521" s="2"/>
      <c r="T521" s="2"/>
      <c r="U521" s="31"/>
      <c r="V521" s="275"/>
      <c r="W521" s="31"/>
      <c r="X521" s="5"/>
      <c r="Y521" s="5"/>
      <c r="Z521" s="31"/>
      <c r="AA521" s="3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2"/>
      <c r="AN521" s="12"/>
      <c r="AO521" s="12"/>
      <c r="AP521" s="12"/>
      <c r="AQ521" s="12"/>
      <c r="AR521" s="12"/>
      <c r="AS521" s="16"/>
      <c r="AT521" s="16"/>
      <c r="AU521" s="16"/>
      <c r="AV521" s="16"/>
      <c r="AW521" s="16"/>
      <c r="AX521" s="16"/>
      <c r="AY521" s="16"/>
      <c r="AZ521" s="16"/>
      <c r="BA521" s="16"/>
    </row>
    <row r="522" spans="1:53" ht="18.75" customHeight="1">
      <c r="A522" s="537" t="s">
        <v>138</v>
      </c>
      <c r="B522" s="595"/>
      <c r="C522" s="97" t="s">
        <v>139</v>
      </c>
      <c r="D522" s="97" t="s">
        <v>140</v>
      </c>
      <c r="E522" s="97" t="s">
        <v>3</v>
      </c>
      <c r="F522" s="97" t="s">
        <v>4</v>
      </c>
      <c r="G522" s="97" t="s">
        <v>5</v>
      </c>
      <c r="H522" s="107" t="s">
        <v>6</v>
      </c>
      <c r="I522" s="107" t="s">
        <v>7</v>
      </c>
      <c r="J522" s="107" t="s">
        <v>141</v>
      </c>
      <c r="K522" s="99" t="s">
        <v>8</v>
      </c>
      <c r="L522" s="107" t="s">
        <v>9</v>
      </c>
      <c r="M522" s="107" t="s">
        <v>142</v>
      </c>
      <c r="N522" s="107" t="s">
        <v>10</v>
      </c>
      <c r="O522" s="107" t="s">
        <v>143</v>
      </c>
      <c r="P522" s="101" t="s">
        <v>144</v>
      </c>
      <c r="Q522" s="107" t="s">
        <v>145</v>
      </c>
      <c r="R522" s="43" t="s">
        <v>146</v>
      </c>
      <c r="S522" s="97" t="s">
        <v>147</v>
      </c>
      <c r="T522" s="97" t="s">
        <v>148</v>
      </c>
      <c r="U522" s="58"/>
      <c r="V522" s="276"/>
      <c r="X522" s="15"/>
      <c r="Y522" s="15"/>
      <c r="Z522" s="16"/>
      <c r="AA522" s="16"/>
      <c r="AB522" s="16"/>
      <c r="AC522" s="104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104"/>
      <c r="AN522" s="16"/>
      <c r="AO522" s="104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</row>
    <row r="523" spans="1:53" ht="15.75" customHeight="1">
      <c r="A523" s="591" t="s">
        <v>149</v>
      </c>
      <c r="B523" s="592"/>
      <c r="C523" s="118">
        <f>SUM('5:6'!C523)</f>
        <v>22</v>
      </c>
      <c r="D523" s="118">
        <f>SUM('5:6'!D523)</f>
        <v>22</v>
      </c>
      <c r="E523" s="118">
        <f>SUM('5:6'!E523)</f>
        <v>0</v>
      </c>
      <c r="F523" s="118">
        <f>SUM('5:6'!F523)</f>
        <v>0</v>
      </c>
      <c r="G523" s="118">
        <f>SUM('5:6'!G523)</f>
        <v>0</v>
      </c>
      <c r="H523" s="118">
        <f>SUM('5:6'!H523)</f>
        <v>0</v>
      </c>
      <c r="I523" s="118">
        <f>SUM('5:6'!I523)</f>
        <v>0</v>
      </c>
      <c r="J523" s="118">
        <f>+C523-H523-I523</f>
        <v>22</v>
      </c>
      <c r="K523" s="118">
        <f>SUM('5:6'!K523)</f>
        <v>1</v>
      </c>
      <c r="L523" s="118">
        <f>SUM('5:6'!L523)</f>
        <v>0</v>
      </c>
      <c r="M523" s="118">
        <f>SUM('5:6'!M523)</f>
        <v>0</v>
      </c>
      <c r="N523" s="118">
        <f>SUM('5:6'!N523)</f>
        <v>0</v>
      </c>
      <c r="O523" s="118">
        <f>SUM('5:6'!O523)</f>
        <v>0</v>
      </c>
      <c r="P523" s="118">
        <f>SUM('5:6'!P523)</f>
        <v>0</v>
      </c>
      <c r="Q523" s="118">
        <f>J523-K523-L523</f>
        <v>21</v>
      </c>
      <c r="R523" s="118">
        <f>Q523*11-M523-N523</f>
        <v>231</v>
      </c>
      <c r="S523" s="255">
        <f>IF(ISERROR(Q523/J523),"",Q523/J523)</f>
        <v>0.95454545454545459</v>
      </c>
      <c r="T523" s="245">
        <f t="array" ref="T523">IF(ISERROR((O523:P523)/C523),"",SUM(O523:P523)/C523)</f>
        <v>0</v>
      </c>
      <c r="X523" s="15"/>
      <c r="Y523" s="15"/>
      <c r="Z523" s="16"/>
      <c r="AA523" s="16"/>
      <c r="AB523" s="16"/>
      <c r="AC523" s="104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104"/>
      <c r="AN523" s="16"/>
      <c r="AO523" s="104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</row>
    <row r="524" spans="1:53" ht="15.75">
      <c r="A524" s="591" t="s">
        <v>150</v>
      </c>
      <c r="B524" s="592"/>
      <c r="C524" s="118">
        <f>SUM('5:6'!C524)</f>
        <v>22</v>
      </c>
      <c r="D524" s="118">
        <f>SUM('5:6'!D524)</f>
        <v>22</v>
      </c>
      <c r="E524" s="118">
        <f>SUM('5:6'!E524)</f>
        <v>0</v>
      </c>
      <c r="F524" s="118">
        <f>SUM('5:6'!F524)</f>
        <v>0</v>
      </c>
      <c r="G524" s="118">
        <f>SUM('5:6'!G524)</f>
        <v>0</v>
      </c>
      <c r="H524" s="118">
        <f>SUM('5:6'!H524)</f>
        <v>0</v>
      </c>
      <c r="I524" s="118">
        <f>SUM('5:6'!I524)</f>
        <v>0</v>
      </c>
      <c r="J524" s="118">
        <f t="shared" ref="J524:J525" si="106">C524-G524-H524-I524</f>
        <v>22</v>
      </c>
      <c r="K524" s="118">
        <f>SUM('5:6'!K524)</f>
        <v>1</v>
      </c>
      <c r="L524" s="118">
        <f>SUM('5:6'!L524)</f>
        <v>0</v>
      </c>
      <c r="M524" s="118">
        <f>SUM('5:6'!M524)</f>
        <v>0</v>
      </c>
      <c r="N524" s="118">
        <f>SUM('5:6'!N524)</f>
        <v>0</v>
      </c>
      <c r="O524" s="118">
        <f>SUM('5:6'!O524)</f>
        <v>0</v>
      </c>
      <c r="P524" s="118">
        <f>SUM('5:6'!P524)</f>
        <v>0</v>
      </c>
      <c r="Q524" s="118">
        <f t="shared" ref="Q524:Q525" si="107">J524-K524-L524</f>
        <v>21</v>
      </c>
      <c r="R524" s="118">
        <f t="shared" ref="R524:R525" si="108">Q524*11-M524-N524</f>
        <v>231</v>
      </c>
      <c r="S524" s="245">
        <f t="array" ref="S524">IF(ISERROR(Q524/J524),"",Q524/J524)</f>
        <v>0.95454545454545459</v>
      </c>
      <c r="T524" s="245">
        <f t="array" ref="T524">IF(ISERROR((O524:P524)/C524),"",SUM(O524:P524)/C524)</f>
        <v>0</v>
      </c>
      <c r="X524" s="15"/>
      <c r="Y524" s="15"/>
      <c r="Z524" s="16"/>
      <c r="AA524" s="16"/>
      <c r="AB524" s="16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104"/>
      <c r="AN524" s="16"/>
      <c r="AO524" s="104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</row>
    <row r="525" spans="1:53" ht="15.75">
      <c r="A525" s="591" t="s">
        <v>151</v>
      </c>
      <c r="B525" s="592"/>
      <c r="C525" s="118">
        <f>SUM('5:6'!C525)</f>
        <v>20</v>
      </c>
      <c r="D525" s="118">
        <f>SUM('5:6'!D525)</f>
        <v>20</v>
      </c>
      <c r="E525" s="118">
        <f>SUM('5:6'!E525)</f>
        <v>0</v>
      </c>
      <c r="F525" s="118">
        <f>SUM('5:6'!F525)</f>
        <v>0</v>
      </c>
      <c r="G525" s="118">
        <f>SUM('5:6'!G525)</f>
        <v>0</v>
      </c>
      <c r="H525" s="118">
        <f>SUM('5:6'!H525)</f>
        <v>10</v>
      </c>
      <c r="I525" s="118">
        <f>SUM('5:6'!I525)</f>
        <v>0</v>
      </c>
      <c r="J525" s="118">
        <f t="shared" si="106"/>
        <v>10</v>
      </c>
      <c r="K525" s="118">
        <f>SUM('5:6'!K525)</f>
        <v>0</v>
      </c>
      <c r="L525" s="118">
        <f>SUM('5:6'!L525)</f>
        <v>0</v>
      </c>
      <c r="M525" s="118">
        <f>SUM('5:6'!M525)</f>
        <v>0</v>
      </c>
      <c r="N525" s="118">
        <f>SUM('5:6'!N525)</f>
        <v>0</v>
      </c>
      <c r="O525" s="118">
        <f>SUM('5:6'!O525)</f>
        <v>0</v>
      </c>
      <c r="P525" s="118">
        <f>SUM('5:6'!P525)</f>
        <v>0</v>
      </c>
      <c r="Q525" s="118">
        <f t="shared" si="107"/>
        <v>10</v>
      </c>
      <c r="R525" s="118">
        <f t="shared" si="108"/>
        <v>110</v>
      </c>
      <c r="S525" s="245">
        <f t="array" ref="S525">IF(ISERROR(Q525/J525),"",Q525/J525)</f>
        <v>1</v>
      </c>
      <c r="T525" s="245">
        <f t="array" ref="T525">IF(ISERROR((O525:P525)/C525),"",SUM(O525:P525)/C525)</f>
        <v>0</v>
      </c>
      <c r="V525" s="276"/>
      <c r="X525" s="15"/>
      <c r="Y525" s="15"/>
      <c r="Z525" s="16"/>
      <c r="AA525" s="16"/>
      <c r="AB525" s="16"/>
      <c r="AC525" s="104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104"/>
      <c r="AN525" s="16"/>
      <c r="AO525" s="104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</row>
    <row r="526" spans="1:53" s="49" customFormat="1" ht="15.75">
      <c r="A526" s="593" t="s">
        <v>11</v>
      </c>
      <c r="B526" s="594"/>
      <c r="C526" s="44">
        <f>SUM(C523:C525)</f>
        <v>64</v>
      </c>
      <c r="D526" s="44">
        <f>SUM(D523:D525)</f>
        <v>64</v>
      </c>
      <c r="E526" s="44">
        <f t="shared" ref="E526:N526" si="109">SUM(E523:E525)</f>
        <v>0</v>
      </c>
      <c r="F526" s="44">
        <f t="shared" si="109"/>
        <v>0</v>
      </c>
      <c r="G526" s="44">
        <f t="shared" si="109"/>
        <v>0</v>
      </c>
      <c r="H526" s="44">
        <f t="shared" si="109"/>
        <v>10</v>
      </c>
      <c r="I526" s="44">
        <f t="shared" si="109"/>
        <v>0</v>
      </c>
      <c r="J526" s="52">
        <f t="shared" si="109"/>
        <v>54</v>
      </c>
      <c r="K526" s="108">
        <f t="shared" si="109"/>
        <v>2</v>
      </c>
      <c r="L526" s="44">
        <f t="shared" si="109"/>
        <v>0</v>
      </c>
      <c r="M526" s="44">
        <f t="shared" si="109"/>
        <v>0</v>
      </c>
      <c r="N526" s="44">
        <f t="shared" si="109"/>
        <v>0</v>
      </c>
      <c r="O526" s="44">
        <f>SUM(O523:O525)</f>
        <v>0</v>
      </c>
      <c r="P526" s="44">
        <f>SUM(P523:P525)</f>
        <v>0</v>
      </c>
      <c r="Q526" s="44">
        <f>SUM(Q523:Q525)</f>
        <v>52</v>
      </c>
      <c r="R526" s="44">
        <f>SUM(R523:R525)</f>
        <v>572</v>
      </c>
      <c r="S526" s="45">
        <f t="array" ref="S526">IF(ISERROR(Q526/J526),"",Q526/J526)</f>
        <v>0.96296296296296291</v>
      </c>
      <c r="T526" s="46">
        <f t="array" ref="T526">IF(ISERROR((O526:P526)/C526),"",SUM(O526:P526)/C526)</f>
        <v>0</v>
      </c>
      <c r="V526" s="277"/>
      <c r="X526" s="36"/>
      <c r="Y526" s="36"/>
      <c r="Z526" s="47"/>
      <c r="AA526" s="47"/>
      <c r="AB526" s="47"/>
      <c r="AC526" s="48"/>
      <c r="AD526" s="4"/>
      <c r="AE526" s="48"/>
      <c r="AF526" s="48"/>
      <c r="AG526" s="48"/>
      <c r="AH526" s="48"/>
      <c r="AI526" s="4"/>
      <c r="AJ526" s="4"/>
      <c r="AK526" s="4"/>
      <c r="AL526" s="4"/>
      <c r="AM526" s="4"/>
      <c r="AN526" s="16"/>
      <c r="AO526" s="4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</row>
    <row r="527" spans="1:53" ht="15.75">
      <c r="A527" s="15"/>
      <c r="B527" s="75"/>
      <c r="C527" s="15"/>
      <c r="D527" s="15"/>
      <c r="E527" s="15"/>
      <c r="F527" s="15"/>
      <c r="G527" s="4"/>
      <c r="H527" s="15"/>
      <c r="I527" s="4"/>
      <c r="J527" s="50"/>
      <c r="K527" s="3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266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>
      <c r="A528" s="15"/>
      <c r="B528" s="75" t="s">
        <v>152</v>
      </c>
      <c r="C528" s="15"/>
      <c r="D528" s="15"/>
      <c r="E528" s="15"/>
      <c r="F528" s="15"/>
      <c r="G528" s="4"/>
      <c r="H528" s="15"/>
      <c r="I528" s="4" t="s">
        <v>153</v>
      </c>
      <c r="J528" s="50" t="s">
        <v>491</v>
      </c>
      <c r="K528" s="35"/>
      <c r="L528" s="15"/>
      <c r="M528" s="15"/>
      <c r="N528" s="15"/>
      <c r="O528" s="15"/>
      <c r="P528" s="15"/>
      <c r="Q528" s="15"/>
      <c r="R528" s="15"/>
      <c r="S528" s="15"/>
      <c r="T528" s="15"/>
      <c r="V528" s="266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13">
      <c r="A529" s="349"/>
      <c r="B529" s="350"/>
      <c r="C529" s="350"/>
      <c r="D529" s="58"/>
      <c r="E529" s="350"/>
    </row>
    <row r="530" spans="1:13" ht="15">
      <c r="A530" s="351"/>
      <c r="B530" s="352"/>
      <c r="C530" s="350"/>
      <c r="D530" s="58"/>
      <c r="E530" s="350"/>
    </row>
    <row r="531" spans="1:13" ht="15">
      <c r="A531" s="351"/>
      <c r="B531" s="354"/>
      <c r="C531" s="350"/>
      <c r="D531" s="58"/>
      <c r="E531" s="350"/>
    </row>
    <row r="532" spans="1:13">
      <c r="A532" s="355"/>
      <c r="B532" s="350"/>
      <c r="C532" s="350"/>
      <c r="D532" s="58"/>
      <c r="E532" s="350"/>
    </row>
    <row r="533" spans="1:13">
      <c r="A533" s="355"/>
      <c r="B533" s="350"/>
      <c r="C533" s="350"/>
      <c r="D533" s="58"/>
      <c r="E533" s="350"/>
      <c r="J533" s="53" t="s">
        <v>180</v>
      </c>
      <c r="K533" s="57" t="s">
        <v>182</v>
      </c>
      <c r="L533" t="s">
        <v>181</v>
      </c>
    </row>
    <row r="534" spans="1:13">
      <c r="A534" s="355"/>
      <c r="B534" s="350"/>
      <c r="C534" s="350"/>
      <c r="D534" s="353"/>
      <c r="E534" s="350"/>
      <c r="H534" s="128" t="s">
        <v>169</v>
      </c>
      <c r="J534" s="129">
        <f>+G28+G198+G363</f>
        <v>2265</v>
      </c>
      <c r="K534" s="129">
        <f>+H28+H198+H363</f>
        <v>11480.45</v>
      </c>
      <c r="L534" s="129">
        <f>+I28+I198+I363</f>
        <v>146</v>
      </c>
      <c r="M534" s="57">
        <f>+J534/L534</f>
        <v>15.513698630136986</v>
      </c>
    </row>
    <row r="535" spans="1:13">
      <c r="A535" s="355"/>
      <c r="B535" s="350"/>
      <c r="C535" s="350"/>
      <c r="D535" s="353"/>
      <c r="E535" s="350"/>
      <c r="H535" s="128" t="s">
        <v>170</v>
      </c>
      <c r="J535" s="129">
        <f>+G421+G256+G86</f>
        <v>333</v>
      </c>
      <c r="K535" s="129">
        <f>+H421+H256+H86</f>
        <v>1691.6399999999999</v>
      </c>
      <c r="L535" s="129">
        <f>+I421+I256+I86</f>
        <v>16</v>
      </c>
      <c r="M535" s="57">
        <f>+J535/L535</f>
        <v>20.8125</v>
      </c>
    </row>
    <row r="536" spans="1:13">
      <c r="A536" s="355"/>
      <c r="B536" s="350"/>
      <c r="C536" s="350"/>
      <c r="D536" s="353"/>
      <c r="E536" s="350"/>
      <c r="H536" s="128" t="s">
        <v>171</v>
      </c>
      <c r="J536" s="129">
        <f>+G456+G291+G121</f>
        <v>524</v>
      </c>
      <c r="K536" s="129">
        <f>+H456+H291+H121</f>
        <v>2636.6200000000003</v>
      </c>
      <c r="L536" s="129">
        <f>+I456+I291+I121</f>
        <v>42.5</v>
      </c>
      <c r="M536" s="57">
        <f>+J536/L536</f>
        <v>12.329411764705883</v>
      </c>
    </row>
    <row r="537" spans="1:13">
      <c r="A537" s="355"/>
      <c r="B537" s="350"/>
      <c r="C537" s="350"/>
      <c r="D537" s="353"/>
      <c r="E537" s="350"/>
      <c r="H537" s="128" t="s">
        <v>172</v>
      </c>
      <c r="J537" s="129">
        <f>+G472+G307+G137</f>
        <v>90</v>
      </c>
      <c r="K537" s="129">
        <f>+H472+H307+H137</f>
        <v>455.4</v>
      </c>
      <c r="L537" s="129">
        <f>+I472+I307+I137</f>
        <v>6</v>
      </c>
      <c r="M537" s="57">
        <f t="shared" ref="M537:M538" si="110">+J537/L537</f>
        <v>15</v>
      </c>
    </row>
    <row r="538" spans="1:13">
      <c r="A538" s="355"/>
      <c r="B538" s="350"/>
      <c r="C538" s="350"/>
      <c r="D538" s="353"/>
      <c r="E538" s="350"/>
      <c r="H538" s="128" t="s">
        <v>173</v>
      </c>
      <c r="J538" s="129">
        <f>+G496+G329+G162</f>
        <v>262</v>
      </c>
      <c r="K538" s="129">
        <f>+H496+H329+H162</f>
        <v>1572</v>
      </c>
      <c r="L538" s="129">
        <f>+I496+I329+I162</f>
        <v>57.5</v>
      </c>
      <c r="M538" s="57">
        <f t="shared" si="110"/>
        <v>4.5565217391304351</v>
      </c>
    </row>
    <row r="539" spans="1:13">
      <c r="A539" s="355"/>
      <c r="B539" s="350"/>
      <c r="C539" s="350"/>
      <c r="D539" s="353"/>
      <c r="E539" s="350"/>
      <c r="J539" s="129">
        <f>SUM(J534:J538)</f>
        <v>3474</v>
      </c>
      <c r="K539" s="129"/>
      <c r="L539" s="129"/>
      <c r="M539" s="57"/>
    </row>
    <row r="540" spans="1:13">
      <c r="A540" s="355"/>
      <c r="B540" s="350"/>
      <c r="C540" s="350"/>
      <c r="D540" s="353"/>
      <c r="E540" s="350"/>
    </row>
    <row r="541" spans="1:13">
      <c r="A541" s="355"/>
      <c r="B541" s="350"/>
      <c r="C541" s="350"/>
      <c r="D541" s="353"/>
      <c r="E541" s="350"/>
      <c r="G541" t="s">
        <v>174</v>
      </c>
    </row>
    <row r="542" spans="1:13">
      <c r="A542" s="355"/>
      <c r="B542" s="350"/>
      <c r="C542" s="350"/>
      <c r="D542" s="353"/>
      <c r="E542" s="350"/>
      <c r="H542" s="128" t="s">
        <v>169</v>
      </c>
      <c r="J542" s="53">
        <f>+G28</f>
        <v>1204</v>
      </c>
      <c r="K542" s="129">
        <f>+H28</f>
        <v>6098.3600000000006</v>
      </c>
      <c r="L542" s="129">
        <f>+I28</f>
        <v>67.5</v>
      </c>
      <c r="M542" s="130">
        <f>+J542/L542</f>
        <v>17.837037037037039</v>
      </c>
    </row>
    <row r="543" spans="1:13">
      <c r="A543" s="355"/>
      <c r="B543" s="350"/>
      <c r="C543" s="350"/>
      <c r="D543" s="353"/>
      <c r="E543" s="350"/>
      <c r="H543" s="128" t="s">
        <v>170</v>
      </c>
      <c r="J543" s="53">
        <f>G86</f>
        <v>0</v>
      </c>
      <c r="K543" s="129">
        <f>H86</f>
        <v>0</v>
      </c>
      <c r="L543" s="129">
        <f>I86</f>
        <v>0</v>
      </c>
      <c r="M543" s="130" t="e">
        <f>+J543/L543</f>
        <v>#DIV/0!</v>
      </c>
    </row>
    <row r="544" spans="1:13">
      <c r="E544" s="341"/>
      <c r="H544" s="128" t="s">
        <v>171</v>
      </c>
      <c r="J544" s="53">
        <f>+G121</f>
        <v>0</v>
      </c>
      <c r="K544" s="129">
        <f>+H121</f>
        <v>0</v>
      </c>
      <c r="L544" s="129">
        <f>+I121</f>
        <v>0</v>
      </c>
      <c r="M544" s="130" t="e">
        <f>+J544/L544</f>
        <v>#DIV/0!</v>
      </c>
    </row>
    <row r="545" spans="7:13">
      <c r="H545" s="128" t="s">
        <v>172</v>
      </c>
      <c r="J545" s="53">
        <f>+G137</f>
        <v>0</v>
      </c>
      <c r="K545" s="129">
        <f>+H137</f>
        <v>0</v>
      </c>
      <c r="L545" s="129">
        <f>+I137</f>
        <v>0</v>
      </c>
      <c r="M545" s="130" t="e">
        <f>+J545/L545</f>
        <v>#DIV/0!</v>
      </c>
    </row>
    <row r="546" spans="7:13">
      <c r="H546" s="128" t="s">
        <v>173</v>
      </c>
      <c r="J546" s="53">
        <f>+G162</f>
        <v>82</v>
      </c>
      <c r="K546" s="129">
        <f>+H162</f>
        <v>492</v>
      </c>
      <c r="L546" s="129">
        <f>+I162</f>
        <v>0</v>
      </c>
      <c r="M546" s="130" t="e">
        <f>+J546/L546</f>
        <v>#DIV/0!</v>
      </c>
    </row>
    <row r="547" spans="7:13">
      <c r="J547" s="53">
        <f>+B170</f>
        <v>1286</v>
      </c>
      <c r="M547" s="130"/>
    </row>
    <row r="548" spans="7:13">
      <c r="G548" t="s">
        <v>175</v>
      </c>
      <c r="M548" s="130"/>
    </row>
    <row r="549" spans="7:13">
      <c r="H549" s="128" t="s">
        <v>169</v>
      </c>
      <c r="J549" s="53">
        <f>+G198</f>
        <v>1061</v>
      </c>
      <c r="K549" s="129">
        <f>+H198</f>
        <v>5382.09</v>
      </c>
      <c r="L549" s="129">
        <f>+I198</f>
        <v>78.5</v>
      </c>
      <c r="M549" s="130">
        <f>+J549/L549</f>
        <v>13.51592356687898</v>
      </c>
    </row>
    <row r="550" spans="7:13">
      <c r="H550" s="128" t="s">
        <v>170</v>
      </c>
      <c r="J550" s="53">
        <f>+G256</f>
        <v>333</v>
      </c>
      <c r="K550" s="129">
        <f>+H256</f>
        <v>1691.6399999999999</v>
      </c>
      <c r="L550" s="129">
        <f>+I256</f>
        <v>16</v>
      </c>
      <c r="M550" s="130">
        <f>+J550/L550</f>
        <v>20.8125</v>
      </c>
    </row>
    <row r="551" spans="7:13">
      <c r="H551" s="128" t="s">
        <v>171</v>
      </c>
      <c r="J551" s="53">
        <f>+G291</f>
        <v>0</v>
      </c>
      <c r="K551" s="129">
        <f>+H291</f>
        <v>0</v>
      </c>
      <c r="L551" s="129">
        <f>+I291</f>
        <v>0</v>
      </c>
      <c r="M551" s="130" t="e">
        <f>+J551/L551</f>
        <v>#DIV/0!</v>
      </c>
    </row>
    <row r="552" spans="7:13">
      <c r="H552" s="128" t="s">
        <v>172</v>
      </c>
      <c r="J552" s="53">
        <f>+G307</f>
        <v>90</v>
      </c>
      <c r="K552" s="129">
        <f>+H307</f>
        <v>455.4</v>
      </c>
      <c r="L552" s="129">
        <f>+I307</f>
        <v>6</v>
      </c>
      <c r="M552" s="130">
        <f>+J552/L552</f>
        <v>15</v>
      </c>
    </row>
    <row r="553" spans="7:13">
      <c r="H553" s="128" t="s">
        <v>173</v>
      </c>
      <c r="J553" s="53">
        <f>+G329</f>
        <v>180</v>
      </c>
      <c r="K553" s="129">
        <f>+H329</f>
        <v>1080</v>
      </c>
      <c r="L553" s="129">
        <f>+I329</f>
        <v>57.5</v>
      </c>
      <c r="M553" s="130">
        <f>+J553/L553</f>
        <v>3.1304347826086958</v>
      </c>
    </row>
    <row r="554" spans="7:13">
      <c r="G554" t="s">
        <v>176</v>
      </c>
      <c r="J554" s="53">
        <f>+B337</f>
        <v>1664</v>
      </c>
      <c r="K554" s="129"/>
      <c r="L554" s="129"/>
      <c r="M554" s="130"/>
    </row>
    <row r="555" spans="7:13">
      <c r="H555" s="128" t="s">
        <v>169</v>
      </c>
      <c r="J555" s="53">
        <f>+G363</f>
        <v>0</v>
      </c>
      <c r="K555" s="129">
        <f>+H363</f>
        <v>0</v>
      </c>
      <c r="L555" s="129">
        <f>+I363</f>
        <v>0</v>
      </c>
      <c r="M555" s="130" t="e">
        <f>+J555/L555</f>
        <v>#DIV/0!</v>
      </c>
    </row>
    <row r="556" spans="7:13">
      <c r="H556" s="128" t="s">
        <v>170</v>
      </c>
      <c r="J556" s="53">
        <f>+G421</f>
        <v>0</v>
      </c>
      <c r="K556" s="129">
        <f>+H421</f>
        <v>0</v>
      </c>
      <c r="L556" s="129">
        <f>+I421</f>
        <v>0</v>
      </c>
      <c r="M556" s="130" t="e">
        <f>+J556/L556</f>
        <v>#DIV/0!</v>
      </c>
    </row>
    <row r="557" spans="7:13">
      <c r="H557" s="128" t="s">
        <v>171</v>
      </c>
      <c r="J557" s="53">
        <f>+G456</f>
        <v>524</v>
      </c>
      <c r="K557" s="129">
        <f>+H456</f>
        <v>2636.6200000000003</v>
      </c>
      <c r="L557" s="129">
        <f>+I456</f>
        <v>42.5</v>
      </c>
      <c r="M557" s="130">
        <f>+J557/L557</f>
        <v>12.329411764705883</v>
      </c>
    </row>
    <row r="558" spans="7:13">
      <c r="H558" s="128" t="s">
        <v>172</v>
      </c>
      <c r="J558" s="53">
        <f>+G472</f>
        <v>0</v>
      </c>
      <c r="K558" s="129">
        <f>+H472</f>
        <v>0</v>
      </c>
      <c r="L558" s="129">
        <f>+I472</f>
        <v>0</v>
      </c>
      <c r="M558" s="130" t="e">
        <f>+J558/L558</f>
        <v>#DIV/0!</v>
      </c>
    </row>
    <row r="559" spans="7:13">
      <c r="H559" s="128" t="s">
        <v>173</v>
      </c>
      <c r="J559" s="53">
        <f>+G496</f>
        <v>0</v>
      </c>
      <c r="K559" s="129">
        <f>+H496</f>
        <v>0</v>
      </c>
      <c r="L559" s="129">
        <f>+I496</f>
        <v>0</v>
      </c>
      <c r="M559" s="130" t="e">
        <f>+J559/L559</f>
        <v>#DIV/0!</v>
      </c>
    </row>
    <row r="560" spans="7:13">
      <c r="J560" s="53">
        <f>+B504</f>
        <v>524</v>
      </c>
    </row>
  </sheetData>
  <mergeCells count="558">
    <mergeCell ref="A121:B121"/>
    <mergeCell ref="A137:B137"/>
    <mergeCell ref="A145:B145"/>
    <mergeCell ref="A162:B162"/>
    <mergeCell ref="K4:K6"/>
    <mergeCell ref="L4:L6"/>
    <mergeCell ref="M4:M6"/>
    <mergeCell ref="A28:B28"/>
    <mergeCell ref="J4:J6"/>
    <mergeCell ref="A86:B86"/>
    <mergeCell ref="A4:A6"/>
    <mergeCell ref="B4:B6"/>
    <mergeCell ref="C4:C6"/>
    <mergeCell ref="D4:D6"/>
    <mergeCell ref="E4:E6"/>
    <mergeCell ref="F4:F6"/>
    <mergeCell ref="G4:H5"/>
    <mergeCell ref="I4:I6"/>
    <mergeCell ref="Z164:AA164"/>
    <mergeCell ref="Z165:AA165"/>
    <mergeCell ref="Z166:AA166"/>
    <mergeCell ref="C164:D164"/>
    <mergeCell ref="E164:F164"/>
    <mergeCell ref="G164:H164"/>
    <mergeCell ref="I164:J164"/>
    <mergeCell ref="C165:D165"/>
    <mergeCell ref="E165:F165"/>
    <mergeCell ref="G165:H165"/>
    <mergeCell ref="I165:J165"/>
    <mergeCell ref="K165:L165"/>
    <mergeCell ref="M165:N165"/>
    <mergeCell ref="K164:L164"/>
    <mergeCell ref="M164:N164"/>
    <mergeCell ref="C166:D166"/>
    <mergeCell ref="C168:D168"/>
    <mergeCell ref="E168:F168"/>
    <mergeCell ref="G168:H168"/>
    <mergeCell ref="I168:J168"/>
    <mergeCell ref="K168:L168"/>
    <mergeCell ref="M168:N168"/>
    <mergeCell ref="C167:D167"/>
    <mergeCell ref="E166:F166"/>
    <mergeCell ref="G166:H166"/>
    <mergeCell ref="I166:J166"/>
    <mergeCell ref="K166:L166"/>
    <mergeCell ref="M166:N166"/>
    <mergeCell ref="V169:W169"/>
    <mergeCell ref="X169:Y169"/>
    <mergeCell ref="Z169:AA169"/>
    <mergeCell ref="E167:F167"/>
    <mergeCell ref="G167:H167"/>
    <mergeCell ref="I167:J167"/>
    <mergeCell ref="K167:L167"/>
    <mergeCell ref="M167:N167"/>
    <mergeCell ref="Z167:AA167"/>
    <mergeCell ref="P168:Q168"/>
    <mergeCell ref="R168:S168"/>
    <mergeCell ref="T168:U168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E172:F172"/>
    <mergeCell ref="G172:H172"/>
    <mergeCell ref="I172:J172"/>
    <mergeCell ref="K172:L172"/>
    <mergeCell ref="M172:N172"/>
    <mergeCell ref="K171:L171"/>
    <mergeCell ref="M171:N171"/>
    <mergeCell ref="A173:BA173"/>
    <mergeCell ref="C171:D171"/>
    <mergeCell ref="E171:F171"/>
    <mergeCell ref="G171:H171"/>
    <mergeCell ref="I171:J171"/>
    <mergeCell ref="M333:N333"/>
    <mergeCell ref="Z334:AA334"/>
    <mergeCell ref="M332:N332"/>
    <mergeCell ref="C334:D334"/>
    <mergeCell ref="A174:A176"/>
    <mergeCell ref="B174:B176"/>
    <mergeCell ref="C174:C176"/>
    <mergeCell ref="D174:D176"/>
    <mergeCell ref="E174:E176"/>
    <mergeCell ref="F174:F176"/>
    <mergeCell ref="G174:H175"/>
    <mergeCell ref="I174:I176"/>
    <mergeCell ref="J174:J176"/>
    <mergeCell ref="K174:K176"/>
    <mergeCell ref="C332:D332"/>
    <mergeCell ref="E332:F332"/>
    <mergeCell ref="G332:H332"/>
    <mergeCell ref="I332:J332"/>
    <mergeCell ref="C333:D333"/>
    <mergeCell ref="E333:F333"/>
    <mergeCell ref="G333:H333"/>
    <mergeCell ref="I333:J333"/>
    <mergeCell ref="K333:L333"/>
    <mergeCell ref="K332:L332"/>
    <mergeCell ref="T333:U333"/>
    <mergeCell ref="V333:W333"/>
    <mergeCell ref="X333:Y333"/>
    <mergeCell ref="Z333:AA333"/>
    <mergeCell ref="P334:Q334"/>
    <mergeCell ref="R334:S334"/>
    <mergeCell ref="T334:U334"/>
    <mergeCell ref="V334:W334"/>
    <mergeCell ref="X334:Y334"/>
    <mergeCell ref="R333:S333"/>
    <mergeCell ref="C336:D336"/>
    <mergeCell ref="E336:F336"/>
    <mergeCell ref="G336:H336"/>
    <mergeCell ref="I336:J336"/>
    <mergeCell ref="K336:L336"/>
    <mergeCell ref="M336:N336"/>
    <mergeCell ref="C335:D335"/>
    <mergeCell ref="I334:J334"/>
    <mergeCell ref="K334:L334"/>
    <mergeCell ref="M334:N334"/>
    <mergeCell ref="E334:F334"/>
    <mergeCell ref="G334:H334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V335:W335"/>
    <mergeCell ref="X335:Y335"/>
    <mergeCell ref="Z335:AA335"/>
    <mergeCell ref="P336:Q336"/>
    <mergeCell ref="R336:S336"/>
    <mergeCell ref="P339:Q339"/>
    <mergeCell ref="R339:S339"/>
    <mergeCell ref="T339:U339"/>
    <mergeCell ref="V339:W339"/>
    <mergeCell ref="X336:Y336"/>
    <mergeCell ref="Z336:AA336"/>
    <mergeCell ref="Z339:AA339"/>
    <mergeCell ref="T336:U336"/>
    <mergeCell ref="V336:W336"/>
    <mergeCell ref="R338:S338"/>
    <mergeCell ref="T338:U338"/>
    <mergeCell ref="V338:W338"/>
    <mergeCell ref="X338:Y338"/>
    <mergeCell ref="Z338:AA338"/>
    <mergeCell ref="X339:Y339"/>
    <mergeCell ref="V337:W337"/>
    <mergeCell ref="X337:Y337"/>
    <mergeCell ref="Z337:AA337"/>
    <mergeCell ref="X499:Y499"/>
    <mergeCell ref="Z499:AA499"/>
    <mergeCell ref="P500:Q500"/>
    <mergeCell ref="R500:S500"/>
    <mergeCell ref="T500:U500"/>
    <mergeCell ref="V500:W500"/>
    <mergeCell ref="X500:Y500"/>
    <mergeCell ref="P499:Q499"/>
    <mergeCell ref="R499:S499"/>
    <mergeCell ref="Z500:AA500"/>
    <mergeCell ref="P498:Q498"/>
    <mergeCell ref="R337:S337"/>
    <mergeCell ref="T337:U337"/>
    <mergeCell ref="A363:B363"/>
    <mergeCell ref="A421:B421"/>
    <mergeCell ref="A456:B456"/>
    <mergeCell ref="A472:B472"/>
    <mergeCell ref="A480:B480"/>
    <mergeCell ref="A496:B496"/>
    <mergeCell ref="A497:F497"/>
    <mergeCell ref="K513:L513"/>
    <mergeCell ref="M513:N513"/>
    <mergeCell ref="C499:D499"/>
    <mergeCell ref="E499:F499"/>
    <mergeCell ref="G499:H499"/>
    <mergeCell ref="I499:J499"/>
    <mergeCell ref="K499:L499"/>
    <mergeCell ref="M499:N499"/>
    <mergeCell ref="C500:D500"/>
    <mergeCell ref="E500:F500"/>
    <mergeCell ref="E498:F498"/>
    <mergeCell ref="G498:H498"/>
    <mergeCell ref="I498:J498"/>
    <mergeCell ref="K498:L498"/>
    <mergeCell ref="M498:N498"/>
    <mergeCell ref="C505:D505"/>
    <mergeCell ref="G505:H505"/>
    <mergeCell ref="O513:P513"/>
    <mergeCell ref="A509:B509"/>
    <mergeCell ref="C509:D509"/>
    <mergeCell ref="E509:F509"/>
    <mergeCell ref="G509:H509"/>
    <mergeCell ref="I509:J509"/>
    <mergeCell ref="K509:L509"/>
    <mergeCell ref="M509:N509"/>
    <mergeCell ref="O509:P509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O510:P510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A517:B517"/>
    <mergeCell ref="C517:D517"/>
    <mergeCell ref="E517:F517"/>
    <mergeCell ref="I517:J517"/>
    <mergeCell ref="K517:L517"/>
    <mergeCell ref="O518:P518"/>
    <mergeCell ref="Q518:R518"/>
    <mergeCell ref="S518:T518"/>
    <mergeCell ref="M517:N517"/>
    <mergeCell ref="O517:P517"/>
    <mergeCell ref="Q520:R520"/>
    <mergeCell ref="S520:T520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K520:L520"/>
    <mergeCell ref="M520:N520"/>
    <mergeCell ref="O520:P520"/>
    <mergeCell ref="A523:B523"/>
    <mergeCell ref="A526:B526"/>
    <mergeCell ref="A524:B524"/>
    <mergeCell ref="A525:B525"/>
    <mergeCell ref="A522:B522"/>
    <mergeCell ref="A520:B520"/>
    <mergeCell ref="C520:D520"/>
    <mergeCell ref="E520:F520"/>
    <mergeCell ref="I520:J520"/>
    <mergeCell ref="G513:H520"/>
    <mergeCell ref="A519:B519"/>
    <mergeCell ref="I513:J513"/>
    <mergeCell ref="A2:AA2"/>
    <mergeCell ref="N4:N6"/>
    <mergeCell ref="O4:U4"/>
    <mergeCell ref="V4:V6"/>
    <mergeCell ref="W4:W6"/>
    <mergeCell ref="X4:AA4"/>
    <mergeCell ref="O5:O6"/>
    <mergeCell ref="P5:P6"/>
    <mergeCell ref="Q5:Q6"/>
    <mergeCell ref="R5:R6"/>
    <mergeCell ref="S5:S6"/>
    <mergeCell ref="U5:U6"/>
    <mergeCell ref="T5:T6"/>
    <mergeCell ref="X5:X6"/>
    <mergeCell ref="Y5:Y6"/>
    <mergeCell ref="Z5:Z6"/>
    <mergeCell ref="AA5:AA6"/>
    <mergeCell ref="A163:F163"/>
    <mergeCell ref="A164:A169"/>
    <mergeCell ref="O164:O172"/>
    <mergeCell ref="P164:Q164"/>
    <mergeCell ref="R164:S164"/>
    <mergeCell ref="T164:U164"/>
    <mergeCell ref="V164:W164"/>
    <mergeCell ref="X164:Y164"/>
    <mergeCell ref="P165:Q165"/>
    <mergeCell ref="R165:S165"/>
    <mergeCell ref="T165:U165"/>
    <mergeCell ref="V165:W165"/>
    <mergeCell ref="X165:Y165"/>
    <mergeCell ref="P166:Q166"/>
    <mergeCell ref="R166:S166"/>
    <mergeCell ref="T166:U166"/>
    <mergeCell ref="V166:W166"/>
    <mergeCell ref="X166:Y166"/>
    <mergeCell ref="P167:Q167"/>
    <mergeCell ref="R167:S167"/>
    <mergeCell ref="T167:U167"/>
    <mergeCell ref="V167:W167"/>
    <mergeCell ref="X167:Y167"/>
    <mergeCell ref="C172:D172"/>
    <mergeCell ref="Z170:AA170"/>
    <mergeCell ref="P171:Q171"/>
    <mergeCell ref="R171:S171"/>
    <mergeCell ref="T171:U171"/>
    <mergeCell ref="V171:W171"/>
    <mergeCell ref="X171:Y171"/>
    <mergeCell ref="Z171:AA171"/>
    <mergeCell ref="P172:Q172"/>
    <mergeCell ref="R172:S172"/>
    <mergeCell ref="T172:U172"/>
    <mergeCell ref="V172:W172"/>
    <mergeCell ref="X172:Y172"/>
    <mergeCell ref="Z172:AA172"/>
    <mergeCell ref="V170:W170"/>
    <mergeCell ref="X170:Y170"/>
    <mergeCell ref="L174:L176"/>
    <mergeCell ref="M174:M176"/>
    <mergeCell ref="N174:N176"/>
    <mergeCell ref="O174:U174"/>
    <mergeCell ref="V174:V176"/>
    <mergeCell ref="W174:W176"/>
    <mergeCell ref="X174:AA174"/>
    <mergeCell ref="AI174:AI176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X175:X176"/>
    <mergeCell ref="Y175:Y176"/>
    <mergeCell ref="Z175:Z176"/>
    <mergeCell ref="AA175:AA176"/>
    <mergeCell ref="AL175:AR175"/>
    <mergeCell ref="AS175:BA175"/>
    <mergeCell ref="A198:B198"/>
    <mergeCell ref="A256:B256"/>
    <mergeCell ref="A291:B291"/>
    <mergeCell ref="A307:B307"/>
    <mergeCell ref="A315:B315"/>
    <mergeCell ref="A329:B329"/>
    <mergeCell ref="A330:F330"/>
    <mergeCell ref="AL330:AR330"/>
    <mergeCell ref="AS330:BA330"/>
    <mergeCell ref="A331:A336"/>
    <mergeCell ref="C331:D331"/>
    <mergeCell ref="E331:F331"/>
    <mergeCell ref="G331:H331"/>
    <mergeCell ref="I331:J331"/>
    <mergeCell ref="K331:L331"/>
    <mergeCell ref="M331:N331"/>
    <mergeCell ref="O331:O339"/>
    <mergeCell ref="P331:Q331"/>
    <mergeCell ref="P333:Q333"/>
    <mergeCell ref="C338:D338"/>
    <mergeCell ref="E338:F338"/>
    <mergeCell ref="G338:H338"/>
    <mergeCell ref="I338:J338"/>
    <mergeCell ref="K338:L338"/>
    <mergeCell ref="M338:N338"/>
    <mergeCell ref="P338:Q338"/>
    <mergeCell ref="C337:D337"/>
    <mergeCell ref="E337:F337"/>
    <mergeCell ref="G337:H337"/>
    <mergeCell ref="I337:J337"/>
    <mergeCell ref="K337:L337"/>
    <mergeCell ref="M337:N337"/>
    <mergeCell ref="P337:Q337"/>
    <mergeCell ref="R331:S331"/>
    <mergeCell ref="T331:U331"/>
    <mergeCell ref="V331:W331"/>
    <mergeCell ref="X331:Y331"/>
    <mergeCell ref="Z331:AA331"/>
    <mergeCell ref="P332:Q332"/>
    <mergeCell ref="R332:S332"/>
    <mergeCell ref="T332:U332"/>
    <mergeCell ref="V332:W332"/>
    <mergeCell ref="X332:Y332"/>
    <mergeCell ref="Z332:AA332"/>
    <mergeCell ref="K339:L339"/>
    <mergeCell ref="M339:N339"/>
    <mergeCell ref="C339:D339"/>
    <mergeCell ref="E339:F339"/>
    <mergeCell ref="G339:H339"/>
    <mergeCell ref="I339:J339"/>
    <mergeCell ref="V499:W499"/>
    <mergeCell ref="O342:O343"/>
    <mergeCell ref="M500:N500"/>
    <mergeCell ref="G500:H500"/>
    <mergeCell ref="I500:J500"/>
    <mergeCell ref="A340:BA340"/>
    <mergeCell ref="A341:A343"/>
    <mergeCell ref="B341:B343"/>
    <mergeCell ref="C341:C343"/>
    <mergeCell ref="D341:D343"/>
    <mergeCell ref="E341:E343"/>
    <mergeCell ref="F341:F343"/>
    <mergeCell ref="G341:H342"/>
    <mergeCell ref="I341:I343"/>
    <mergeCell ref="T499:U499"/>
    <mergeCell ref="AA342:AA343"/>
    <mergeCell ref="A498:A503"/>
    <mergeCell ref="C498:D498"/>
    <mergeCell ref="J341:J343"/>
    <mergeCell ref="K341:K343"/>
    <mergeCell ref="L341:L343"/>
    <mergeCell ref="M341:M343"/>
    <mergeCell ref="N341:N343"/>
    <mergeCell ref="O341:U341"/>
    <mergeCell ref="Q342:Q343"/>
    <mergeCell ref="P342:P343"/>
    <mergeCell ref="R504:S504"/>
    <mergeCell ref="T504:U504"/>
    <mergeCell ref="K500:L500"/>
    <mergeCell ref="Z505:AA505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V503:W503"/>
    <mergeCell ref="Z503:AA503"/>
    <mergeCell ref="V504:W504"/>
    <mergeCell ref="X504:Y504"/>
    <mergeCell ref="Z504:AA504"/>
    <mergeCell ref="E504:F504"/>
    <mergeCell ref="G504:H504"/>
    <mergeCell ref="I504:J504"/>
    <mergeCell ref="K504:L504"/>
    <mergeCell ref="M504:N504"/>
    <mergeCell ref="E505:F505"/>
    <mergeCell ref="O498:O506"/>
    <mergeCell ref="I505:J505"/>
    <mergeCell ref="K505:L505"/>
    <mergeCell ref="M505:N505"/>
    <mergeCell ref="G502:H502"/>
    <mergeCell ref="I502:J502"/>
    <mergeCell ref="K502:L502"/>
    <mergeCell ref="M502:N502"/>
    <mergeCell ref="M501:N501"/>
    <mergeCell ref="P504:Q504"/>
    <mergeCell ref="C503:D503"/>
    <mergeCell ref="Z501:AA501"/>
    <mergeCell ref="P502:Q502"/>
    <mergeCell ref="R502:S502"/>
    <mergeCell ref="T502:U502"/>
    <mergeCell ref="V502:W502"/>
    <mergeCell ref="X502:Y502"/>
    <mergeCell ref="Z502:AA502"/>
    <mergeCell ref="G501:H501"/>
    <mergeCell ref="I501:J501"/>
    <mergeCell ref="C502:D502"/>
    <mergeCell ref="C504:D504"/>
    <mergeCell ref="C501:D501"/>
    <mergeCell ref="E501:F501"/>
    <mergeCell ref="E502:F502"/>
    <mergeCell ref="K501:L501"/>
    <mergeCell ref="AL497:AR497"/>
    <mergeCell ref="AS497:BA497"/>
    <mergeCell ref="R498:S498"/>
    <mergeCell ref="T498:U498"/>
    <mergeCell ref="V498:W498"/>
    <mergeCell ref="X498:Y498"/>
    <mergeCell ref="Z498:AA498"/>
    <mergeCell ref="R342:R343"/>
    <mergeCell ref="S342:S343"/>
    <mergeCell ref="T342:T343"/>
    <mergeCell ref="U342:U343"/>
    <mergeCell ref="X342:X343"/>
    <mergeCell ref="Y342:Y343"/>
    <mergeCell ref="Z342:Z343"/>
    <mergeCell ref="AJ341:AJ343"/>
    <mergeCell ref="AK341:AK343"/>
    <mergeCell ref="AL341:BA341"/>
    <mergeCell ref="V341:V343"/>
    <mergeCell ref="W341:W343"/>
    <mergeCell ref="AI341:AI343"/>
    <mergeCell ref="AL342:AR342"/>
    <mergeCell ref="AS342:BA342"/>
    <mergeCell ref="X341:AA341"/>
    <mergeCell ref="V506:W506"/>
    <mergeCell ref="X506:Y506"/>
    <mergeCell ref="P501:Q501"/>
    <mergeCell ref="R501:S501"/>
    <mergeCell ref="T501:U501"/>
    <mergeCell ref="V501:W501"/>
    <mergeCell ref="X501:Y501"/>
    <mergeCell ref="R505:S505"/>
    <mergeCell ref="T505:U505"/>
    <mergeCell ref="V505:W505"/>
    <mergeCell ref="X505:Y505"/>
    <mergeCell ref="X503:Y503"/>
    <mergeCell ref="P505:Q505"/>
    <mergeCell ref="P506:Q506"/>
    <mergeCell ref="R506:S506"/>
    <mergeCell ref="T506:U506"/>
    <mergeCell ref="O514:P514"/>
    <mergeCell ref="A515:B515"/>
    <mergeCell ref="C515:D515"/>
    <mergeCell ref="E515:F515"/>
    <mergeCell ref="I515:J515"/>
    <mergeCell ref="K515:L515"/>
    <mergeCell ref="M515:N515"/>
    <mergeCell ref="Q513:R513"/>
    <mergeCell ref="Z506:AA506"/>
    <mergeCell ref="G507:I507"/>
    <mergeCell ref="N507:R507"/>
    <mergeCell ref="A510:B510"/>
    <mergeCell ref="C510:D510"/>
    <mergeCell ref="E510:F510"/>
    <mergeCell ref="G510:H510"/>
    <mergeCell ref="I510:J510"/>
    <mergeCell ref="K510:L510"/>
    <mergeCell ref="M510:N510"/>
    <mergeCell ref="C506:D506"/>
    <mergeCell ref="E506:F506"/>
    <mergeCell ref="G506:H506"/>
    <mergeCell ref="I506:J506"/>
    <mergeCell ref="K506:L506"/>
    <mergeCell ref="M506:N506"/>
    <mergeCell ref="S513:T513"/>
    <mergeCell ref="Q514:R514"/>
    <mergeCell ref="S514:T514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O515:P515"/>
    <mergeCell ref="A514:B514"/>
    <mergeCell ref="C514:D514"/>
    <mergeCell ref="E514:F514"/>
    <mergeCell ref="I514:J514"/>
    <mergeCell ref="K514:L514"/>
    <mergeCell ref="A513:B513"/>
    <mergeCell ref="C513:D513"/>
    <mergeCell ref="E513:F513"/>
    <mergeCell ref="M514:N514"/>
  </mergeCells>
  <phoneticPr fontId="1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0"/>
  <sheetViews>
    <sheetView topLeftCell="A485" workbookViewId="0">
      <selection activeCell="G486" sqref="G486"/>
    </sheetView>
  </sheetViews>
  <sheetFormatPr defaultRowHeight="14.25"/>
  <cols>
    <col min="1" max="1" width="14.125" customWidth="1"/>
    <col min="2" max="2" width="18.25" style="76" customWidth="1"/>
    <col min="3" max="3" width="11.2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53" hidden="1" customWidth="1"/>
    <col min="11" max="11" width="10.5" style="57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77" hidden="1" customWidth="1"/>
    <col min="23" max="27" width="9.125" hidden="1" customWidth="1"/>
    <col min="28" max="28" width="12.25" customWidth="1"/>
    <col min="30" max="30" width="9" style="66"/>
    <col min="31" max="31" width="12" bestFit="1" customWidth="1"/>
    <col min="32" max="32" width="12.75" bestFit="1" customWidth="1"/>
    <col min="33" max="33" width="6.75" customWidth="1"/>
    <col min="35" max="53" width="9" style="66"/>
  </cols>
  <sheetData>
    <row r="1" spans="1:106" ht="17.25">
      <c r="A1" s="30" t="s">
        <v>22</v>
      </c>
      <c r="B1" s="67"/>
      <c r="C1" s="30"/>
      <c r="D1" s="30"/>
      <c r="E1" s="15"/>
      <c r="F1" s="15"/>
      <c r="G1" s="4"/>
      <c r="H1" s="15"/>
      <c r="I1" s="4"/>
      <c r="J1" s="50"/>
      <c r="K1" s="35"/>
      <c r="L1" s="15"/>
      <c r="M1" s="15"/>
      <c r="N1" s="15"/>
      <c r="O1" s="15"/>
      <c r="P1" s="15"/>
      <c r="Q1" s="15"/>
      <c r="R1" s="15"/>
      <c r="S1" s="15"/>
      <c r="T1" s="15"/>
      <c r="U1" s="15"/>
      <c r="V1" s="266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106" ht="19.5">
      <c r="A2" s="590" t="s">
        <v>23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</row>
    <row r="3" spans="1:106" ht="15.75">
      <c r="A3" s="7" t="s">
        <v>24</v>
      </c>
      <c r="B3" s="7"/>
      <c r="C3" s="7"/>
      <c r="D3" s="7"/>
      <c r="E3" s="7"/>
      <c r="F3" s="7"/>
      <c r="G3" s="7"/>
      <c r="H3" s="7"/>
      <c r="I3" s="7"/>
      <c r="J3" s="51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6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67" t="s">
        <v>12</v>
      </c>
      <c r="B4" s="567" t="s">
        <v>25</v>
      </c>
      <c r="C4" s="567" t="s">
        <v>26</v>
      </c>
      <c r="D4" s="567" t="s">
        <v>27</v>
      </c>
      <c r="E4" s="573" t="s">
        <v>28</v>
      </c>
      <c r="F4" s="576" t="s">
        <v>29</v>
      </c>
      <c r="G4" s="546" t="s">
        <v>30</v>
      </c>
      <c r="H4" s="546"/>
      <c r="I4" s="567" t="s">
        <v>31</v>
      </c>
      <c r="J4" s="561" t="s">
        <v>32</v>
      </c>
      <c r="K4" s="564" t="s">
        <v>33</v>
      </c>
      <c r="L4" s="567" t="s">
        <v>34</v>
      </c>
      <c r="M4" s="570" t="s">
        <v>35</v>
      </c>
      <c r="N4" s="553" t="s">
        <v>36</v>
      </c>
      <c r="O4" s="546" t="s">
        <v>37</v>
      </c>
      <c r="P4" s="546"/>
      <c r="Q4" s="546"/>
      <c r="R4" s="546"/>
      <c r="S4" s="546"/>
      <c r="T4" s="546"/>
      <c r="U4" s="546"/>
      <c r="V4" s="552" t="s">
        <v>38</v>
      </c>
      <c r="W4" s="553" t="s">
        <v>39</v>
      </c>
      <c r="X4" s="546" t="s">
        <v>40</v>
      </c>
      <c r="Y4" s="546"/>
      <c r="Z4" s="546"/>
      <c r="AA4" s="546"/>
      <c r="AB4" s="546" t="s">
        <v>468</v>
      </c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</row>
    <row r="5" spans="1:106" ht="15.75" customHeight="1">
      <c r="A5" s="568"/>
      <c r="B5" s="568"/>
      <c r="C5" s="568"/>
      <c r="D5" s="568"/>
      <c r="E5" s="574"/>
      <c r="F5" s="577"/>
      <c r="G5" s="546"/>
      <c r="H5" s="546"/>
      <c r="I5" s="568"/>
      <c r="J5" s="562"/>
      <c r="K5" s="565"/>
      <c r="L5" s="568"/>
      <c r="M5" s="571"/>
      <c r="N5" s="553"/>
      <c r="O5" s="546" t="s">
        <v>41</v>
      </c>
      <c r="P5" s="546" t="s">
        <v>42</v>
      </c>
      <c r="Q5" s="546" t="s">
        <v>43</v>
      </c>
      <c r="R5" s="550" t="s">
        <v>44</v>
      </c>
      <c r="S5" s="541" t="s">
        <v>45</v>
      </c>
      <c r="T5" s="546" t="s">
        <v>46</v>
      </c>
      <c r="U5" s="546" t="s">
        <v>47</v>
      </c>
      <c r="V5" s="552"/>
      <c r="W5" s="553"/>
      <c r="X5" s="546" t="s">
        <v>13</v>
      </c>
      <c r="Y5" s="546" t="s">
        <v>48</v>
      </c>
      <c r="Z5" s="546" t="s">
        <v>49</v>
      </c>
      <c r="AA5" s="546" t="s">
        <v>47</v>
      </c>
      <c r="AB5" s="546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</row>
    <row r="6" spans="1:106" ht="15.75">
      <c r="A6" s="569"/>
      <c r="B6" s="569"/>
      <c r="C6" s="569"/>
      <c r="D6" s="569"/>
      <c r="E6" s="575"/>
      <c r="F6" s="578"/>
      <c r="G6" s="325" t="s">
        <v>50</v>
      </c>
      <c r="H6" s="325" t="s">
        <v>51</v>
      </c>
      <c r="I6" s="569"/>
      <c r="J6" s="563"/>
      <c r="K6" s="566"/>
      <c r="L6" s="569"/>
      <c r="M6" s="571"/>
      <c r="N6" s="553"/>
      <c r="O6" s="546"/>
      <c r="P6" s="546"/>
      <c r="Q6" s="546"/>
      <c r="R6" s="550"/>
      <c r="S6" s="541"/>
      <c r="T6" s="546"/>
      <c r="U6" s="546"/>
      <c r="V6" s="552"/>
      <c r="W6" s="553"/>
      <c r="X6" s="546"/>
      <c r="Y6" s="546"/>
      <c r="Z6" s="546"/>
      <c r="AA6" s="546"/>
      <c r="AB6" s="325" t="s">
        <v>50</v>
      </c>
      <c r="AC6" s="28"/>
      <c r="AD6" s="365"/>
      <c r="AE6" s="365"/>
      <c r="AF6" s="363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</row>
    <row r="7" spans="1:106" s="95" customFormat="1" ht="15.75">
      <c r="A7" s="90">
        <v>200032</v>
      </c>
      <c r="B7" s="91" t="s">
        <v>52</v>
      </c>
      <c r="C7" s="90" t="s">
        <v>53</v>
      </c>
      <c r="D7" s="89">
        <v>5.03</v>
      </c>
      <c r="E7" s="89"/>
      <c r="F7" s="92"/>
      <c r="G7" s="118">
        <f>SUM('5:6'!G7)</f>
        <v>0</v>
      </c>
      <c r="H7" s="120">
        <f t="shared" ref="H7:H24" si="0">D7*G7</f>
        <v>0</v>
      </c>
      <c r="I7" s="118">
        <f>SUM('5:6'!I7)</f>
        <v>0</v>
      </c>
      <c r="J7" s="38" t="str">
        <f>IF(ISERROR(G7/I7),"",G7/I7)</f>
        <v/>
      </c>
      <c r="K7" s="121">
        <f t="array" ref="K7">IF(ISERROR(G7/L7),"",G7/L7)</f>
        <v>0</v>
      </c>
      <c r="L7" s="93">
        <v>16</v>
      </c>
      <c r="M7" s="122">
        <f t="shared" ref="M7:M16" si="1">IF(ISERROR(I7-K7),"",I7-K7)</f>
        <v>0</v>
      </c>
      <c r="N7" s="118">
        <f>SUM('5:6'!N7)</f>
        <v>0</v>
      </c>
      <c r="O7" s="118">
        <f>SUM('5:6'!O7)</f>
        <v>0</v>
      </c>
      <c r="P7" s="118">
        <f>SUM('5:6'!P7)</f>
        <v>0</v>
      </c>
      <c r="Q7" s="118">
        <f>SUM('5:6'!Q7)</f>
        <v>0</v>
      </c>
      <c r="R7" s="118">
        <f>SUM('5:6'!R7)</f>
        <v>0</v>
      </c>
      <c r="S7" s="118">
        <f>SUM('5:6'!S7)</f>
        <v>0</v>
      </c>
      <c r="T7" s="118">
        <f>SUM('5:6'!T7)</f>
        <v>0</v>
      </c>
      <c r="U7" s="118">
        <f>SUM('5:6'!U7)</f>
        <v>0</v>
      </c>
      <c r="V7" s="268">
        <f t="shared" ref="V7:V27" si="2">SUM(X7:AA7)</f>
        <v>0</v>
      </c>
      <c r="W7" s="40" t="str">
        <f t="shared" ref="W7:W16" si="3">IF(ISERROR(V7/G7),"",V7/G7)</f>
        <v/>
      </c>
      <c r="X7" s="118">
        <f>SUM('5:6'!X7)</f>
        <v>0</v>
      </c>
      <c r="Y7" s="118">
        <f>SUM('5:6'!Y7)</f>
        <v>0</v>
      </c>
      <c r="Z7" s="118">
        <f>SUM('5:6'!Z7)</f>
        <v>0</v>
      </c>
      <c r="AA7" s="118">
        <f>SUM('5:6'!AA7)</f>
        <v>0</v>
      </c>
      <c r="AB7" s="337">
        <f>454+511+1313</f>
        <v>2278</v>
      </c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</row>
    <row r="8" spans="1:106" ht="15.75">
      <c r="A8" s="20">
        <v>200038</v>
      </c>
      <c r="B8" s="69" t="s">
        <v>54</v>
      </c>
      <c r="C8" s="17" t="s">
        <v>53</v>
      </c>
      <c r="D8" s="18">
        <v>5.03</v>
      </c>
      <c r="E8" s="18"/>
      <c r="F8" s="6"/>
      <c r="G8" s="118">
        <f>SUM('5:6'!G8)</f>
        <v>0</v>
      </c>
      <c r="H8" s="120">
        <f t="shared" si="0"/>
        <v>0</v>
      </c>
      <c r="I8" s="118">
        <f>SUM('5:6'!I8)</f>
        <v>0</v>
      </c>
      <c r="J8" s="38" t="str">
        <f t="array" ref="J8">IF(ISERROR(G8/I8),"",G8/I8)</f>
        <v/>
      </c>
      <c r="K8" s="42">
        <f t="array" ref="K8">IF(ISERROR(G8/L8),"",G8/L8)</f>
        <v>0</v>
      </c>
      <c r="L8" s="107">
        <v>19</v>
      </c>
      <c r="M8" s="43">
        <f t="shared" si="1"/>
        <v>0</v>
      </c>
      <c r="N8" s="118">
        <f>SUM('5:6'!N8)</f>
        <v>0</v>
      </c>
      <c r="O8" s="118">
        <f>SUM('5:6'!O8)</f>
        <v>0</v>
      </c>
      <c r="P8" s="118">
        <f>SUM('5:6'!P8)</f>
        <v>0</v>
      </c>
      <c r="Q8" s="118">
        <f>SUM('5:6'!Q8)</f>
        <v>0</v>
      </c>
      <c r="R8" s="118">
        <f>SUM('5:6'!R8)</f>
        <v>0</v>
      </c>
      <c r="S8" s="118">
        <f>SUM('5:6'!S8)</f>
        <v>0</v>
      </c>
      <c r="T8" s="118">
        <f>SUM('5:6'!T8)</f>
        <v>0</v>
      </c>
      <c r="U8" s="118">
        <f>SUM('5:6'!U8)</f>
        <v>0</v>
      </c>
      <c r="V8" s="268">
        <f t="shared" si="2"/>
        <v>0</v>
      </c>
      <c r="W8" s="40" t="str">
        <f t="shared" si="3"/>
        <v/>
      </c>
      <c r="X8" s="118">
        <f>SUM('5:6'!X8)</f>
        <v>0</v>
      </c>
      <c r="Y8" s="118">
        <f>SUM('5:6'!Y8)</f>
        <v>0</v>
      </c>
      <c r="Z8" s="118">
        <f>SUM('5:6'!Z8)</f>
        <v>0</v>
      </c>
      <c r="AA8" s="118">
        <f>SUM('5:6'!AA8)</f>
        <v>0</v>
      </c>
      <c r="AB8" s="338"/>
      <c r="AC8" s="28"/>
      <c r="AD8" s="365"/>
      <c r="AE8" s="427" t="s">
        <v>489</v>
      </c>
      <c r="AF8" s="378" t="s">
        <v>490</v>
      </c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</row>
    <row r="9" spans="1:106" ht="15.75">
      <c r="A9" s="21">
        <v>200039</v>
      </c>
      <c r="B9" s="69" t="s">
        <v>54</v>
      </c>
      <c r="C9" s="17" t="s">
        <v>55</v>
      </c>
      <c r="D9" s="18">
        <v>5.03</v>
      </c>
      <c r="E9" s="18"/>
      <c r="F9" s="6"/>
      <c r="G9" s="118">
        <f>SUM('5:6'!G9)</f>
        <v>0</v>
      </c>
      <c r="H9" s="120">
        <f t="shared" si="0"/>
        <v>0</v>
      </c>
      <c r="I9" s="118">
        <f>SUM('5:6'!I9)</f>
        <v>0</v>
      </c>
      <c r="J9" s="38" t="str">
        <f t="array" ref="J9">IF(ISERROR(G9/I9),"",G9/I9)</f>
        <v/>
      </c>
      <c r="K9" s="42">
        <f t="array" ref="K9">IF(ISERROR(G9/L9),"",G9/L9)</f>
        <v>0</v>
      </c>
      <c r="L9" s="107">
        <v>19</v>
      </c>
      <c r="M9" s="43">
        <f t="shared" si="1"/>
        <v>0</v>
      </c>
      <c r="N9" s="118">
        <f>SUM('5:6'!N9)</f>
        <v>0</v>
      </c>
      <c r="O9" s="118">
        <f>SUM('5:6'!O9)</f>
        <v>0</v>
      </c>
      <c r="P9" s="118">
        <f>SUM('5:6'!P9)</f>
        <v>0</v>
      </c>
      <c r="Q9" s="118">
        <f>SUM('5:6'!Q9)</f>
        <v>0</v>
      </c>
      <c r="R9" s="118">
        <f>SUM('5:6'!R9)</f>
        <v>0</v>
      </c>
      <c r="S9" s="118">
        <f>SUM('5:6'!S9)</f>
        <v>0</v>
      </c>
      <c r="T9" s="118">
        <f>SUM('5:6'!T9)</f>
        <v>0</v>
      </c>
      <c r="U9" s="118">
        <f>SUM('5:6'!U9)</f>
        <v>0</v>
      </c>
      <c r="V9" s="268">
        <f t="shared" si="2"/>
        <v>0</v>
      </c>
      <c r="W9" s="40" t="str">
        <f t="shared" si="3"/>
        <v/>
      </c>
      <c r="X9" s="118">
        <f>SUM('5:6'!X9)</f>
        <v>0</v>
      </c>
      <c r="Y9" s="118">
        <f>SUM('5:6'!Y9)</f>
        <v>0</v>
      </c>
      <c r="Z9" s="118">
        <f>SUM('5:6'!Z9)</f>
        <v>0</v>
      </c>
      <c r="AA9" s="118">
        <f>SUM('5:6'!AA9)</f>
        <v>0</v>
      </c>
      <c r="AB9" s="338"/>
      <c r="AC9" s="28"/>
      <c r="AD9" s="61" t="s">
        <v>487</v>
      </c>
      <c r="AE9" s="423">
        <v>49098</v>
      </c>
      <c r="AF9" s="422">
        <v>46701</v>
      </c>
      <c r="AG9" s="425">
        <f>+AF9/AE9</f>
        <v>0.95117927410485148</v>
      </c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</row>
    <row r="10" spans="1:106" ht="15.75">
      <c r="A10" s="20">
        <v>200045</v>
      </c>
      <c r="B10" s="69" t="s">
        <v>56</v>
      </c>
      <c r="C10" s="17" t="s">
        <v>53</v>
      </c>
      <c r="D10" s="18">
        <v>5.03</v>
      </c>
      <c r="E10" s="18"/>
      <c r="F10" s="6"/>
      <c r="G10" s="118">
        <f>SUM('5:6'!G10)</f>
        <v>0</v>
      </c>
      <c r="H10" s="120">
        <f t="shared" si="0"/>
        <v>0</v>
      </c>
      <c r="I10" s="118">
        <f>SUM('5:6'!I10)</f>
        <v>0</v>
      </c>
      <c r="J10" s="38" t="str">
        <f t="array" ref="J10">IF(ISERROR(G10/I10),"",G10/I10)</f>
        <v/>
      </c>
      <c r="K10" s="42">
        <f t="array" ref="K10">IF(ISERROR(G10/L10),"",G10/L10)</f>
        <v>0</v>
      </c>
      <c r="L10" s="107">
        <v>19</v>
      </c>
      <c r="M10" s="43">
        <f t="shared" si="1"/>
        <v>0</v>
      </c>
      <c r="N10" s="118">
        <f>SUM('5:6'!N10)</f>
        <v>0</v>
      </c>
      <c r="O10" s="118">
        <f>SUM('5:6'!O10)</f>
        <v>0</v>
      </c>
      <c r="P10" s="118">
        <f>SUM('5:6'!P10)</f>
        <v>0</v>
      </c>
      <c r="Q10" s="118">
        <f>SUM('5:6'!Q10)</f>
        <v>0</v>
      </c>
      <c r="R10" s="118">
        <f>SUM('5:6'!R10)</f>
        <v>0</v>
      </c>
      <c r="S10" s="118">
        <f>SUM('5:6'!S10)</f>
        <v>0</v>
      </c>
      <c r="T10" s="118">
        <f>SUM('5:6'!T10)</f>
        <v>0</v>
      </c>
      <c r="U10" s="118">
        <f>SUM('5:6'!U10)</f>
        <v>0</v>
      </c>
      <c r="V10" s="268">
        <f t="shared" si="2"/>
        <v>0</v>
      </c>
      <c r="W10" s="40" t="str">
        <f t="shared" si="3"/>
        <v/>
      </c>
      <c r="X10" s="118">
        <f>SUM('5:6'!X10)</f>
        <v>0</v>
      </c>
      <c r="Y10" s="118">
        <f>SUM('5:6'!Y10)</f>
        <v>0</v>
      </c>
      <c r="Z10" s="118">
        <f>SUM('5:6'!Z10)</f>
        <v>0</v>
      </c>
      <c r="AA10" s="118">
        <f>SUM('5:6'!AA10)</f>
        <v>0</v>
      </c>
      <c r="AB10" s="338">
        <f>1051+404</f>
        <v>1455</v>
      </c>
      <c r="AC10" s="28"/>
      <c r="AD10" s="61" t="s">
        <v>488</v>
      </c>
      <c r="AE10" s="424">
        <v>38425</v>
      </c>
      <c r="AF10" s="422">
        <v>37816</v>
      </c>
      <c r="AG10" s="426">
        <f>+AF10/AE10</f>
        <v>0.98415094339622644</v>
      </c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</row>
    <row r="11" spans="1:106" ht="15.75">
      <c r="A11" s="20">
        <v>200050</v>
      </c>
      <c r="B11" s="69" t="s">
        <v>56</v>
      </c>
      <c r="C11" s="17" t="s">
        <v>57</v>
      </c>
      <c r="D11" s="18">
        <v>5.03</v>
      </c>
      <c r="E11" s="18"/>
      <c r="F11" s="6"/>
      <c r="G11" s="118">
        <f>SUM('5:6'!G11)</f>
        <v>0</v>
      </c>
      <c r="H11" s="120">
        <f t="shared" si="0"/>
        <v>0</v>
      </c>
      <c r="I11" s="118">
        <f>SUM('5:6'!I11)</f>
        <v>0</v>
      </c>
      <c r="J11" s="38" t="str">
        <f t="array" ref="J11">IF(ISERROR(G11/I11),"",G11/I11)</f>
        <v/>
      </c>
      <c r="K11" s="42">
        <f t="array" ref="K11">IF(ISERROR(G11/L11),"",G11/L11)</f>
        <v>0</v>
      </c>
      <c r="L11" s="107">
        <v>20</v>
      </c>
      <c r="M11" s="43">
        <f t="shared" si="1"/>
        <v>0</v>
      </c>
      <c r="N11" s="118">
        <f>SUM('5:6'!N11)</f>
        <v>0</v>
      </c>
      <c r="O11" s="118">
        <f>SUM('5:6'!O11)</f>
        <v>0</v>
      </c>
      <c r="P11" s="118">
        <f>SUM('5:6'!P11)</f>
        <v>0</v>
      </c>
      <c r="Q11" s="118">
        <f>SUM('5:6'!Q11)</f>
        <v>0</v>
      </c>
      <c r="R11" s="118">
        <f>SUM('5:6'!R11)</f>
        <v>0</v>
      </c>
      <c r="S11" s="118">
        <f>SUM('5:6'!S11)</f>
        <v>0</v>
      </c>
      <c r="T11" s="118">
        <f>SUM('5:6'!T11)</f>
        <v>0</v>
      </c>
      <c r="U11" s="118">
        <f>SUM('5:6'!U11)</f>
        <v>0</v>
      </c>
      <c r="V11" s="268">
        <f t="shared" si="2"/>
        <v>0</v>
      </c>
      <c r="W11" s="40" t="str">
        <f t="shared" si="3"/>
        <v/>
      </c>
      <c r="X11" s="118">
        <f>SUM('5:6'!X11)</f>
        <v>0</v>
      </c>
      <c r="Y11" s="118">
        <f>SUM('5:6'!Y11)</f>
        <v>0</v>
      </c>
      <c r="Z11" s="118">
        <f>SUM('5:6'!Z11)</f>
        <v>0</v>
      </c>
      <c r="AA11" s="118">
        <f>SUM('5:6'!AA11)</f>
        <v>0</v>
      </c>
      <c r="AB11" s="338">
        <v>175</v>
      </c>
      <c r="AC11" s="28"/>
      <c r="AD11" s="422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</row>
    <row r="12" spans="1:106" ht="15.75">
      <c r="A12" s="20">
        <v>200076</v>
      </c>
      <c r="B12" s="69" t="s">
        <v>58</v>
      </c>
      <c r="C12" s="17" t="s">
        <v>53</v>
      </c>
      <c r="D12" s="18">
        <v>5.04</v>
      </c>
      <c r="E12" s="18"/>
      <c r="F12" s="6"/>
      <c r="G12" s="118">
        <f>SUM('5:6'!G12)</f>
        <v>0</v>
      </c>
      <c r="H12" s="120">
        <f t="shared" si="0"/>
        <v>0</v>
      </c>
      <c r="I12" s="118">
        <f>SUM('5:6'!I12)</f>
        <v>0</v>
      </c>
      <c r="J12" s="38" t="str">
        <f t="array" ref="J12">IF(ISERROR(G12/I12),"",G12/I12)</f>
        <v/>
      </c>
      <c r="K12" s="42">
        <f t="array" ref="K12">IF(ISERROR(G12/L12),"",G12/L12)</f>
        <v>0</v>
      </c>
      <c r="L12" s="107">
        <v>19</v>
      </c>
      <c r="M12" s="43">
        <f t="shared" si="1"/>
        <v>0</v>
      </c>
      <c r="N12" s="118">
        <f>SUM('5:6'!N12)</f>
        <v>0</v>
      </c>
      <c r="O12" s="118">
        <f>SUM('5:6'!O12)</f>
        <v>0</v>
      </c>
      <c r="P12" s="118">
        <f>SUM('5:6'!P12)</f>
        <v>0</v>
      </c>
      <c r="Q12" s="118">
        <f>SUM('5:6'!Q12)</f>
        <v>0</v>
      </c>
      <c r="R12" s="118">
        <f>SUM('5:6'!R12)</f>
        <v>0</v>
      </c>
      <c r="S12" s="118">
        <f>SUM('5:6'!S12)</f>
        <v>0</v>
      </c>
      <c r="T12" s="118">
        <f>SUM('5:6'!T12)</f>
        <v>0</v>
      </c>
      <c r="U12" s="118">
        <f>SUM('5:6'!U12)</f>
        <v>0</v>
      </c>
      <c r="V12" s="268">
        <f t="shared" si="2"/>
        <v>0</v>
      </c>
      <c r="W12" s="40" t="str">
        <f t="shared" si="3"/>
        <v/>
      </c>
      <c r="X12" s="118">
        <f>SUM('5:6'!X12)</f>
        <v>0</v>
      </c>
      <c r="Y12" s="118">
        <f>SUM('5:6'!Y12)</f>
        <v>0</v>
      </c>
      <c r="Z12" s="118">
        <f>SUM('5:6'!Z12)</f>
        <v>0</v>
      </c>
      <c r="AA12" s="118">
        <f>SUM('5:6'!AA12)</f>
        <v>0</v>
      </c>
      <c r="AB12" s="338">
        <v>301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</row>
    <row r="13" spans="1:106" ht="15.75">
      <c r="A13" s="22">
        <v>200898</v>
      </c>
      <c r="B13" s="69" t="s">
        <v>59</v>
      </c>
      <c r="C13" s="17" t="s">
        <v>60</v>
      </c>
      <c r="D13" s="18">
        <v>5.03</v>
      </c>
      <c r="E13" s="18"/>
      <c r="F13" s="6"/>
      <c r="G13" s="118">
        <f>SUM('5:6'!G13)</f>
        <v>0</v>
      </c>
      <c r="H13" s="120">
        <f t="shared" si="0"/>
        <v>0</v>
      </c>
      <c r="I13" s="118">
        <f>SUM('5:6'!I13)</f>
        <v>0</v>
      </c>
      <c r="J13" s="38" t="str">
        <f t="array" ref="J13">IF(ISERROR(G13/I13),"",G13/I13)</f>
        <v/>
      </c>
      <c r="K13" s="42">
        <f t="array" ref="K13">IF(ISERROR(G13/L13),"",G13/L13)</f>
        <v>0</v>
      </c>
      <c r="L13" s="107">
        <v>3</v>
      </c>
      <c r="M13" s="43">
        <f t="shared" si="1"/>
        <v>0</v>
      </c>
      <c r="N13" s="118">
        <f>SUM('5:6'!N13)</f>
        <v>0</v>
      </c>
      <c r="O13" s="118">
        <f>SUM('5:6'!O13)</f>
        <v>0</v>
      </c>
      <c r="P13" s="118">
        <f>SUM('5:6'!P13)</f>
        <v>0</v>
      </c>
      <c r="Q13" s="118">
        <f>SUM('5:6'!Q13)</f>
        <v>0</v>
      </c>
      <c r="R13" s="118">
        <f>SUM('5:6'!R13)</f>
        <v>0</v>
      </c>
      <c r="S13" s="118">
        <f>SUM('5:6'!S13)</f>
        <v>0</v>
      </c>
      <c r="T13" s="118">
        <f>SUM('5:6'!T13)</f>
        <v>0</v>
      </c>
      <c r="U13" s="118">
        <f>SUM('5:6'!U13)</f>
        <v>0</v>
      </c>
      <c r="V13" s="268">
        <f t="shared" si="2"/>
        <v>0</v>
      </c>
      <c r="W13" s="40" t="str">
        <f t="shared" si="3"/>
        <v/>
      </c>
      <c r="X13" s="118">
        <f>SUM('5:6'!X13)</f>
        <v>0</v>
      </c>
      <c r="Y13" s="118">
        <f>SUM('5:6'!Y13)</f>
        <v>0</v>
      </c>
      <c r="Z13" s="118">
        <f>SUM('5:6'!Z13)</f>
        <v>0</v>
      </c>
      <c r="AA13" s="118">
        <f>SUM('5:6'!AA13)</f>
        <v>0</v>
      </c>
      <c r="AB13" s="33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</row>
    <row r="14" spans="1:106" ht="15.75">
      <c r="A14" s="22">
        <v>200899</v>
      </c>
      <c r="B14" s="69" t="s">
        <v>59</v>
      </c>
      <c r="C14" s="17" t="s">
        <v>61</v>
      </c>
      <c r="D14" s="18">
        <v>5.03</v>
      </c>
      <c r="E14" s="18"/>
      <c r="F14" s="6"/>
      <c r="G14" s="118">
        <f>SUM('5:6'!G14)</f>
        <v>0</v>
      </c>
      <c r="H14" s="120">
        <f t="shared" si="0"/>
        <v>0</v>
      </c>
      <c r="I14" s="118">
        <f>SUM('5:6'!I14)</f>
        <v>0</v>
      </c>
      <c r="J14" s="38" t="str">
        <f t="array" ref="J14">IF(ISERROR(G14/I14),"",G14/I14)</f>
        <v/>
      </c>
      <c r="K14" s="42">
        <f t="array" ref="K14">IF(ISERROR(G14/L14),"",G14/L14)</f>
        <v>0</v>
      </c>
      <c r="L14" s="107">
        <v>3</v>
      </c>
      <c r="M14" s="43">
        <f t="shared" si="1"/>
        <v>0</v>
      </c>
      <c r="N14" s="118">
        <f>SUM('5:6'!N14)</f>
        <v>0</v>
      </c>
      <c r="O14" s="118">
        <f>SUM('5:6'!O14)</f>
        <v>0</v>
      </c>
      <c r="P14" s="118">
        <f>SUM('5:6'!P14)</f>
        <v>0</v>
      </c>
      <c r="Q14" s="118">
        <f>SUM('5:6'!Q14)</f>
        <v>0</v>
      </c>
      <c r="R14" s="118">
        <f>SUM('5:6'!R14)</f>
        <v>0</v>
      </c>
      <c r="S14" s="118">
        <f>SUM('5:6'!S14)</f>
        <v>0</v>
      </c>
      <c r="T14" s="118">
        <f>SUM('5:6'!T14)</f>
        <v>0</v>
      </c>
      <c r="U14" s="118">
        <f>SUM('5:6'!U14)</f>
        <v>0</v>
      </c>
      <c r="V14" s="268">
        <f t="shared" si="2"/>
        <v>0</v>
      </c>
      <c r="W14" s="40" t="str">
        <f t="shared" si="3"/>
        <v/>
      </c>
      <c r="X14" s="118">
        <f>SUM('5:6'!X14)</f>
        <v>0</v>
      </c>
      <c r="Y14" s="118">
        <f>SUM('5:6'!Y14)</f>
        <v>0</v>
      </c>
      <c r="Z14" s="118">
        <f>SUM('5:6'!Z14)</f>
        <v>0</v>
      </c>
      <c r="AA14" s="118">
        <f>SUM('5:6'!AA14)</f>
        <v>0</v>
      </c>
      <c r="AB14" s="33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</row>
    <row r="15" spans="1:106" ht="15.75">
      <c r="A15" s="20">
        <v>200085</v>
      </c>
      <c r="B15" s="69" t="s">
        <v>62</v>
      </c>
      <c r="C15" s="17" t="s">
        <v>63</v>
      </c>
      <c r="D15" s="18">
        <v>5.04</v>
      </c>
      <c r="E15" s="18"/>
      <c r="F15" s="88"/>
      <c r="G15" s="118">
        <f>SUM('5:6'!G15)</f>
        <v>0</v>
      </c>
      <c r="H15" s="120">
        <f t="shared" si="0"/>
        <v>0</v>
      </c>
      <c r="I15" s="118">
        <f>SUM('5:6'!I15)</f>
        <v>0</v>
      </c>
      <c r="J15" s="38" t="str">
        <f t="array" ref="J15">IF(ISERROR(G15/I15),"",G15/I15)</f>
        <v/>
      </c>
      <c r="K15" s="42">
        <f t="array" ref="K15">IF(ISERROR(G15/L15),"",G15/L15)</f>
        <v>0</v>
      </c>
      <c r="L15" s="107">
        <v>17</v>
      </c>
      <c r="M15" s="43">
        <f t="shared" si="1"/>
        <v>0</v>
      </c>
      <c r="N15" s="118">
        <f>SUM('5:6'!N15)</f>
        <v>0</v>
      </c>
      <c r="O15" s="118">
        <f>SUM('5:6'!O15)</f>
        <v>0</v>
      </c>
      <c r="P15" s="118">
        <f>SUM('5:6'!P15)</f>
        <v>0</v>
      </c>
      <c r="Q15" s="118">
        <f>SUM('5:6'!Q15)</f>
        <v>0</v>
      </c>
      <c r="R15" s="118">
        <f>SUM('5:6'!R15)</f>
        <v>0</v>
      </c>
      <c r="S15" s="118">
        <f>SUM('5:6'!S15)</f>
        <v>0</v>
      </c>
      <c r="T15" s="118">
        <f>SUM('5:6'!T15)</f>
        <v>0</v>
      </c>
      <c r="U15" s="118">
        <f>SUM('5:6'!U15)</f>
        <v>0</v>
      </c>
      <c r="V15" s="268">
        <f t="shared" si="2"/>
        <v>0</v>
      </c>
      <c r="W15" s="40" t="str">
        <f t="shared" si="3"/>
        <v/>
      </c>
      <c r="X15" s="118">
        <f>SUM('5:6'!X15)</f>
        <v>0</v>
      </c>
      <c r="Y15" s="118">
        <f>SUM('5:6'!Y15)</f>
        <v>0</v>
      </c>
      <c r="Z15" s="118">
        <f>SUM('5:6'!Z15)</f>
        <v>0</v>
      </c>
      <c r="AA15" s="118">
        <f>SUM('5:6'!AA15)</f>
        <v>0</v>
      </c>
      <c r="AB15" s="338">
        <f>312+468</f>
        <v>780</v>
      </c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</row>
    <row r="16" spans="1:106" ht="15.75">
      <c r="A16" s="20">
        <v>200087</v>
      </c>
      <c r="B16" s="69" t="s">
        <v>62</v>
      </c>
      <c r="C16" s="17" t="s">
        <v>64</v>
      </c>
      <c r="D16" s="18">
        <v>5.04</v>
      </c>
      <c r="E16" s="18"/>
      <c r="F16" s="88"/>
      <c r="G16" s="118">
        <f>SUM('5:6'!G16)</f>
        <v>600</v>
      </c>
      <c r="H16" s="120">
        <f t="shared" si="0"/>
        <v>3024</v>
      </c>
      <c r="I16" s="118">
        <f>SUM('5:6'!I16)</f>
        <v>42.5</v>
      </c>
      <c r="J16" s="38">
        <f t="array" ref="J16">IF(ISERROR(G16/I16),"",G16/I16)</f>
        <v>14.117647058823529</v>
      </c>
      <c r="K16" s="42">
        <f t="array" ref="K16">IF(ISERROR(G16/L16),"",G16/L16)</f>
        <v>35.294117647058826</v>
      </c>
      <c r="L16" s="107">
        <v>17</v>
      </c>
      <c r="M16" s="43">
        <f t="shared" si="1"/>
        <v>7.205882352941174</v>
      </c>
      <c r="N16" s="118">
        <f>SUM('5:6'!N16)</f>
        <v>0</v>
      </c>
      <c r="O16" s="118">
        <f>SUM('5:6'!O16)</f>
        <v>0</v>
      </c>
      <c r="P16" s="118">
        <f>SUM('5:6'!P16)</f>
        <v>0</v>
      </c>
      <c r="Q16" s="118">
        <f>SUM('5:6'!Q16)</f>
        <v>0</v>
      </c>
      <c r="R16" s="118">
        <f>SUM('5:6'!R16)</f>
        <v>0</v>
      </c>
      <c r="S16" s="118">
        <f>SUM('5:6'!S16)</f>
        <v>0</v>
      </c>
      <c r="T16" s="118">
        <f>SUM('5:6'!T16)</f>
        <v>0</v>
      </c>
      <c r="U16" s="118">
        <f>SUM('5:6'!U16)</f>
        <v>0</v>
      </c>
      <c r="V16" s="268">
        <f t="shared" si="2"/>
        <v>0</v>
      </c>
      <c r="W16" s="40">
        <f t="shared" si="3"/>
        <v>0</v>
      </c>
      <c r="X16" s="118">
        <f>SUM('5:6'!X16)</f>
        <v>0</v>
      </c>
      <c r="Y16" s="118">
        <f>SUM('5:6'!Y16)</f>
        <v>0</v>
      </c>
      <c r="Z16" s="118">
        <f>SUM('5:6'!Z16)</f>
        <v>0</v>
      </c>
      <c r="AA16" s="118">
        <f>SUM('5:6'!AA16)</f>
        <v>0</v>
      </c>
      <c r="AB16" s="338">
        <v>301</v>
      </c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</row>
    <row r="17" spans="1:106" ht="15.75">
      <c r="A17" s="22"/>
      <c r="B17" s="69" t="s">
        <v>177</v>
      </c>
      <c r="C17" s="17" t="s">
        <v>178</v>
      </c>
      <c r="D17" s="18"/>
      <c r="E17" s="18"/>
      <c r="F17" s="6"/>
      <c r="G17" s="118">
        <f>SUM('5:6'!G17)</f>
        <v>0</v>
      </c>
      <c r="H17" s="120">
        <f t="shared" si="0"/>
        <v>0</v>
      </c>
      <c r="I17" s="118">
        <f>SUM('5:6'!I17)</f>
        <v>0</v>
      </c>
      <c r="J17" s="38" t="str">
        <f t="array" ref="J17">IF(ISERROR(G17/I17),"",G17/I17)</f>
        <v/>
      </c>
      <c r="K17" s="42">
        <f t="array" ref="K17">IF(ISERROR(G17/L17),"",G17/L17)</f>
        <v>0</v>
      </c>
      <c r="L17" s="107">
        <v>17</v>
      </c>
      <c r="M17" s="43">
        <f>IF(ISERROR(I17-K17),"",I17-K17)</f>
        <v>0</v>
      </c>
      <c r="N17" s="118">
        <f>SUM('5:6'!N17)</f>
        <v>0</v>
      </c>
      <c r="O17" s="118">
        <f>SUM('5:6'!O17)</f>
        <v>0</v>
      </c>
      <c r="P17" s="118">
        <f>SUM('5:6'!P17)</f>
        <v>0</v>
      </c>
      <c r="Q17" s="118">
        <f>SUM('5:6'!Q17)</f>
        <v>0</v>
      </c>
      <c r="R17" s="118">
        <f>SUM('5:6'!R17)</f>
        <v>0</v>
      </c>
      <c r="S17" s="118">
        <f>SUM('5:6'!S17)</f>
        <v>0</v>
      </c>
      <c r="T17" s="118">
        <f>SUM('5:6'!T17)</f>
        <v>0</v>
      </c>
      <c r="U17" s="118">
        <f>SUM('5:6'!U17)</f>
        <v>0</v>
      </c>
      <c r="V17" s="268">
        <f t="shared" si="2"/>
        <v>0</v>
      </c>
      <c r="W17" s="40" t="str">
        <f>IF(ISERROR(V17/G17),"",V17/G17)</f>
        <v/>
      </c>
      <c r="X17" s="118">
        <f>SUM('5:6'!X17)</f>
        <v>0</v>
      </c>
      <c r="Y17" s="118">
        <f>SUM('5:6'!Y17)</f>
        <v>0</v>
      </c>
      <c r="Z17" s="118">
        <f>SUM('5:6'!Z17)</f>
        <v>0</v>
      </c>
      <c r="AA17" s="118">
        <f>SUM('5:6'!AA17)</f>
        <v>0</v>
      </c>
      <c r="AB17" s="33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</row>
    <row r="18" spans="1:106" ht="15.75">
      <c r="A18" s="22"/>
      <c r="B18" s="69" t="s">
        <v>177</v>
      </c>
      <c r="C18" s="17" t="s">
        <v>179</v>
      </c>
      <c r="D18" s="18"/>
      <c r="E18" s="18"/>
      <c r="F18" s="6"/>
      <c r="G18" s="118">
        <f>SUM('5:6'!G18)</f>
        <v>0</v>
      </c>
      <c r="H18" s="120">
        <f t="shared" si="0"/>
        <v>0</v>
      </c>
      <c r="I18" s="118">
        <f>SUM('5:6'!I18)</f>
        <v>0</v>
      </c>
      <c r="J18" s="38" t="str">
        <f t="array" ref="J18">IF(ISERROR(G18/I18),"",G18/I18)</f>
        <v/>
      </c>
      <c r="K18" s="42">
        <f t="array" ref="K18">IF(ISERROR(G18/L18),"",G18/L18)</f>
        <v>0</v>
      </c>
      <c r="L18" s="107">
        <v>17</v>
      </c>
      <c r="M18" s="43">
        <f>IF(ISERROR(I18-K18),"",I18-K18)</f>
        <v>0</v>
      </c>
      <c r="N18" s="118">
        <f>SUM('5:6'!N18)</f>
        <v>0</v>
      </c>
      <c r="O18" s="118">
        <f>SUM('5:6'!O18)</f>
        <v>0</v>
      </c>
      <c r="P18" s="118">
        <f>SUM('5:6'!P18)</f>
        <v>0</v>
      </c>
      <c r="Q18" s="118">
        <f>SUM('5:6'!Q18)</f>
        <v>0</v>
      </c>
      <c r="R18" s="118">
        <f>SUM('5:6'!R18)</f>
        <v>0</v>
      </c>
      <c r="S18" s="118">
        <f>SUM('5:6'!S18)</f>
        <v>0</v>
      </c>
      <c r="T18" s="118">
        <f>SUM('5:6'!T18)</f>
        <v>0</v>
      </c>
      <c r="U18" s="118">
        <f>SUM('5:6'!U18)</f>
        <v>0</v>
      </c>
      <c r="V18" s="268">
        <f t="shared" si="2"/>
        <v>0</v>
      </c>
      <c r="W18" s="40" t="str">
        <f>IF(ISERROR(V18/G18),"",V18/G18)</f>
        <v/>
      </c>
      <c r="X18" s="118">
        <f>SUM('5:6'!X18)</f>
        <v>0</v>
      </c>
      <c r="Y18" s="118">
        <f>SUM('5:6'!Y18)</f>
        <v>0</v>
      </c>
      <c r="Z18" s="118">
        <f>SUM('5:6'!Z18)</f>
        <v>0</v>
      </c>
      <c r="AA18" s="118">
        <f>SUM('5:6'!AA18)</f>
        <v>0</v>
      </c>
      <c r="AB18" s="33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</row>
    <row r="19" spans="1:106" ht="15.75">
      <c r="A19" s="20">
        <v>200171</v>
      </c>
      <c r="B19" s="69" t="s">
        <v>67</v>
      </c>
      <c r="C19" s="17" t="s">
        <v>63</v>
      </c>
      <c r="D19" s="18">
        <v>5.0599999999999996</v>
      </c>
      <c r="E19" s="18"/>
      <c r="F19" s="6"/>
      <c r="G19" s="118">
        <f>SUM('5:6'!G19)</f>
        <v>0</v>
      </c>
      <c r="H19" s="120">
        <f t="shared" si="0"/>
        <v>0</v>
      </c>
      <c r="I19" s="118">
        <f>SUM('5:6'!I19)</f>
        <v>0</v>
      </c>
      <c r="J19" s="38" t="str">
        <f t="array" ref="J19">IF(ISERROR(G19/I19),"",G19/I19)</f>
        <v/>
      </c>
      <c r="K19" s="42">
        <f t="array" ref="K19">IF(ISERROR(G19/L19),"",G19/L19)</f>
        <v>0</v>
      </c>
      <c r="L19" s="107">
        <v>19</v>
      </c>
      <c r="M19" s="43">
        <f t="shared" ref="M19:M21" si="4">IF(ISERROR(I19-K19),"",I19-K19)</f>
        <v>0</v>
      </c>
      <c r="N19" s="118">
        <f>SUM('5:6'!N19)</f>
        <v>0</v>
      </c>
      <c r="O19" s="118">
        <f>SUM('5:6'!O19)</f>
        <v>0</v>
      </c>
      <c r="P19" s="118">
        <f>SUM('5:6'!P19)</f>
        <v>0</v>
      </c>
      <c r="Q19" s="118">
        <f>SUM('5:6'!Q19)</f>
        <v>0</v>
      </c>
      <c r="R19" s="118">
        <f>SUM('5:6'!R19)</f>
        <v>0</v>
      </c>
      <c r="S19" s="118">
        <f>SUM('5:6'!S19)</f>
        <v>0</v>
      </c>
      <c r="T19" s="118">
        <f>SUM('5:6'!T19)</f>
        <v>0</v>
      </c>
      <c r="U19" s="118">
        <f>SUM('5:6'!U19)</f>
        <v>0</v>
      </c>
      <c r="V19" s="268">
        <f t="shared" si="2"/>
        <v>0</v>
      </c>
      <c r="W19" s="40" t="str">
        <f t="shared" ref="W19:W21" si="5">IF(ISERROR(V19/G19),"",V19/G19)</f>
        <v/>
      </c>
      <c r="X19" s="118">
        <f>SUM('5:6'!X19)</f>
        <v>0</v>
      </c>
      <c r="Y19" s="118">
        <f>SUM('5:6'!Y19)</f>
        <v>0</v>
      </c>
      <c r="Z19" s="118">
        <f>SUM('5:6'!Z19)</f>
        <v>0</v>
      </c>
      <c r="AA19" s="118">
        <f>SUM('5:6'!AA19)</f>
        <v>0</v>
      </c>
      <c r="AB19" s="338">
        <v>1105</v>
      </c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</row>
    <row r="20" spans="1:106" ht="15.75">
      <c r="A20" s="20">
        <v>200009</v>
      </c>
      <c r="B20" s="69" t="s">
        <v>68</v>
      </c>
      <c r="C20" s="17" t="s">
        <v>63</v>
      </c>
      <c r="D20" s="18">
        <v>5.09</v>
      </c>
      <c r="E20" s="18"/>
      <c r="F20" s="6"/>
      <c r="G20" s="118">
        <f>SUM('5:6'!G20)</f>
        <v>604</v>
      </c>
      <c r="H20" s="120">
        <f t="shared" si="0"/>
        <v>3074.36</v>
      </c>
      <c r="I20" s="118">
        <f>SUM('5:6'!I20)</f>
        <v>25</v>
      </c>
      <c r="J20" s="38">
        <f t="array" ref="J20">IF(ISERROR(G20/I20),"",G20/I20)</f>
        <v>24.16</v>
      </c>
      <c r="K20" s="42">
        <f t="array" ref="K20">IF(ISERROR(G20/L20),"",G20/L20)</f>
        <v>26.260869565217391</v>
      </c>
      <c r="L20" s="107">
        <v>23</v>
      </c>
      <c r="M20" s="43">
        <f t="shared" si="4"/>
        <v>-1.2608695652173907</v>
      </c>
      <c r="N20" s="118">
        <f>SUM('5:6'!N20)</f>
        <v>0</v>
      </c>
      <c r="O20" s="118">
        <f>SUM('5:6'!O20)</f>
        <v>0</v>
      </c>
      <c r="P20" s="118">
        <f>SUM('5:6'!P20)</f>
        <v>0</v>
      </c>
      <c r="Q20" s="118">
        <f>SUM('5:6'!Q20)</f>
        <v>0</v>
      </c>
      <c r="R20" s="118">
        <f>SUM('5:6'!R20)</f>
        <v>0</v>
      </c>
      <c r="S20" s="118">
        <f>SUM('5:6'!S20)</f>
        <v>0</v>
      </c>
      <c r="T20" s="118">
        <f>SUM('5:6'!T20)</f>
        <v>0</v>
      </c>
      <c r="U20" s="118">
        <f>SUM('5:6'!U20)</f>
        <v>0</v>
      </c>
      <c r="V20" s="268">
        <f t="shared" si="2"/>
        <v>0</v>
      </c>
      <c r="W20" s="40">
        <f t="shared" si="5"/>
        <v>0</v>
      </c>
      <c r="X20" s="118">
        <f>SUM('5:6'!X20)</f>
        <v>0</v>
      </c>
      <c r="Y20" s="118">
        <f>SUM('5:6'!Y20)</f>
        <v>0</v>
      </c>
      <c r="Z20" s="118">
        <f>SUM('5:6'!Z20)</f>
        <v>0</v>
      </c>
      <c r="AA20" s="118">
        <f>SUM('5:6'!AA20)</f>
        <v>0</v>
      </c>
      <c r="AB20" s="338">
        <f>1023+512+1023</f>
        <v>2558</v>
      </c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</row>
    <row r="21" spans="1:106" ht="15.75">
      <c r="A21" s="20">
        <v>200010</v>
      </c>
      <c r="B21" s="69" t="s">
        <v>68</v>
      </c>
      <c r="C21" s="17" t="s">
        <v>64</v>
      </c>
      <c r="D21" s="18">
        <v>5.09</v>
      </c>
      <c r="E21" s="18"/>
      <c r="F21" s="6"/>
      <c r="G21" s="118">
        <f>SUM('5:6'!G21)</f>
        <v>0</v>
      </c>
      <c r="H21" s="120">
        <f t="shared" si="0"/>
        <v>0</v>
      </c>
      <c r="I21" s="118">
        <f>SUM('5:6'!I21)</f>
        <v>0</v>
      </c>
      <c r="J21" s="38" t="str">
        <f t="array" ref="J21">IF(ISERROR(G21/I21),"",G21/I21)</f>
        <v/>
      </c>
      <c r="K21" s="42">
        <f t="array" ref="K21">IF(ISERROR(G21/L21),"",G21/L21)</f>
        <v>0</v>
      </c>
      <c r="L21" s="107">
        <v>23</v>
      </c>
      <c r="M21" s="43">
        <f t="shared" si="4"/>
        <v>0</v>
      </c>
      <c r="N21" s="118">
        <f>SUM('5:6'!N21)</f>
        <v>0</v>
      </c>
      <c r="O21" s="118">
        <f>SUM('5:6'!O21)</f>
        <v>0</v>
      </c>
      <c r="P21" s="118">
        <f>SUM('5:6'!P21)</f>
        <v>0</v>
      </c>
      <c r="Q21" s="118">
        <f>SUM('5:6'!Q21)</f>
        <v>0</v>
      </c>
      <c r="R21" s="118">
        <f>SUM('5:6'!R21)</f>
        <v>0</v>
      </c>
      <c r="S21" s="118">
        <f>SUM('5:6'!S21)</f>
        <v>0</v>
      </c>
      <c r="T21" s="118">
        <f>SUM('5:6'!T21)</f>
        <v>0</v>
      </c>
      <c r="U21" s="118">
        <f>SUM('5:6'!U21)</f>
        <v>0</v>
      </c>
      <c r="V21" s="268">
        <f t="shared" si="2"/>
        <v>0</v>
      </c>
      <c r="W21" s="40" t="str">
        <f t="shared" si="5"/>
        <v/>
      </c>
      <c r="X21" s="118">
        <f>SUM('5:6'!X21)</f>
        <v>0</v>
      </c>
      <c r="Y21" s="118">
        <f>SUM('5:6'!Y21)</f>
        <v>0</v>
      </c>
      <c r="Z21" s="118">
        <f>SUM('5:6'!Z21)</f>
        <v>0</v>
      </c>
      <c r="AA21" s="118">
        <f>SUM('5:6'!AA21)</f>
        <v>0</v>
      </c>
      <c r="AB21" s="338">
        <v>1252</v>
      </c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</row>
    <row r="22" spans="1:106" ht="15.75">
      <c r="A22" s="20">
        <v>200342</v>
      </c>
      <c r="B22" s="71" t="s">
        <v>167</v>
      </c>
      <c r="C22" s="325" t="s">
        <v>64</v>
      </c>
      <c r="D22" s="18">
        <v>4.8</v>
      </c>
      <c r="E22" s="18"/>
      <c r="F22" s="6"/>
      <c r="G22" s="118">
        <f>SUM('5:6'!G22)</f>
        <v>0</v>
      </c>
      <c r="H22" s="120">
        <f t="shared" si="0"/>
        <v>0</v>
      </c>
      <c r="I22" s="118">
        <f>SUM('5:6'!I22)</f>
        <v>0</v>
      </c>
      <c r="J22" s="38"/>
      <c r="K22" s="42">
        <f t="array" ref="K22">IF(ISERROR(G22/L22),"",G22/L22)</f>
        <v>0</v>
      </c>
      <c r="L22" s="107">
        <v>4</v>
      </c>
      <c r="M22" s="43">
        <f>IF(ISERROR(I22-K22),"",I22-K22)</f>
        <v>0</v>
      </c>
      <c r="N22" s="118">
        <f>SUM('5:6'!N22)</f>
        <v>0</v>
      </c>
      <c r="O22" s="118">
        <f>SUM('5:6'!O22)</f>
        <v>0</v>
      </c>
      <c r="P22" s="118">
        <f>SUM('5:6'!P22)</f>
        <v>0</v>
      </c>
      <c r="Q22" s="118">
        <f>SUM('5:6'!Q22)</f>
        <v>0</v>
      </c>
      <c r="R22" s="118">
        <f>SUM('5:6'!R22)</f>
        <v>0</v>
      </c>
      <c r="S22" s="118">
        <f>SUM('5:6'!S22)</f>
        <v>0</v>
      </c>
      <c r="T22" s="118">
        <f>SUM('5:6'!T22)</f>
        <v>0</v>
      </c>
      <c r="U22" s="118">
        <f>SUM('5:6'!U22)</f>
        <v>0</v>
      </c>
      <c r="V22" s="268">
        <f t="shared" si="2"/>
        <v>0</v>
      </c>
      <c r="W22" s="40"/>
      <c r="X22" s="118">
        <f>SUM('5:6'!X22)</f>
        <v>0</v>
      </c>
      <c r="Y22" s="118">
        <f>SUM('5:6'!Y22)</f>
        <v>0</v>
      </c>
      <c r="Z22" s="118">
        <f>SUM('5:6'!Z22)</f>
        <v>0</v>
      </c>
      <c r="AA22" s="118">
        <f>SUM('5:6'!AA22)</f>
        <v>0</v>
      </c>
      <c r="AB22" s="33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</row>
    <row r="23" spans="1:106" ht="15.75">
      <c r="A23" s="20">
        <v>200341</v>
      </c>
      <c r="B23" s="71" t="s">
        <v>167</v>
      </c>
      <c r="C23" s="325" t="s">
        <v>61</v>
      </c>
      <c r="D23" s="18">
        <v>4.8</v>
      </c>
      <c r="E23" s="18"/>
      <c r="F23" s="6"/>
      <c r="G23" s="118">
        <f>SUM('5:6'!G23)</f>
        <v>0</v>
      </c>
      <c r="H23" s="120">
        <f t="shared" si="0"/>
        <v>0</v>
      </c>
      <c r="I23" s="118">
        <f>SUM('5:6'!I23)</f>
        <v>0</v>
      </c>
      <c r="J23" s="38"/>
      <c r="K23" s="42">
        <f t="array" ref="K23">IF(ISERROR(G23/L23),"",G23/L23)</f>
        <v>0</v>
      </c>
      <c r="L23" s="107">
        <v>4</v>
      </c>
      <c r="M23" s="43">
        <f>IF(ISERROR(I23-K23),"",I23-K23)</f>
        <v>0</v>
      </c>
      <c r="N23" s="118">
        <f>SUM('5:6'!N23)</f>
        <v>0</v>
      </c>
      <c r="O23" s="118">
        <f>SUM('5:6'!O23)</f>
        <v>0</v>
      </c>
      <c r="P23" s="118">
        <f>SUM('5:6'!P23)</f>
        <v>0</v>
      </c>
      <c r="Q23" s="118">
        <f>SUM('5:6'!Q23)</f>
        <v>0</v>
      </c>
      <c r="R23" s="118">
        <f>SUM('5:6'!R23)</f>
        <v>0</v>
      </c>
      <c r="S23" s="118">
        <f>SUM('5:6'!S23)</f>
        <v>0</v>
      </c>
      <c r="T23" s="118">
        <f>SUM('5:6'!T23)</f>
        <v>0</v>
      </c>
      <c r="U23" s="118">
        <f>SUM('5:6'!U23)</f>
        <v>0</v>
      </c>
      <c r="V23" s="268">
        <f t="shared" si="2"/>
        <v>0</v>
      </c>
      <c r="W23" s="40"/>
      <c r="X23" s="118">
        <f>SUM('5:6'!X23)</f>
        <v>0</v>
      </c>
      <c r="Y23" s="118">
        <f>SUM('5:6'!Y23)</f>
        <v>0</v>
      </c>
      <c r="Z23" s="118">
        <f>SUM('5:6'!Z23)</f>
        <v>0</v>
      </c>
      <c r="AA23" s="118">
        <f>SUM('5:6'!AA23)</f>
        <v>0</v>
      </c>
      <c r="AB23" s="33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</row>
    <row r="24" spans="1:106" ht="15.75">
      <c r="A24" s="20">
        <v>200343</v>
      </c>
      <c r="B24" s="71" t="s">
        <v>167</v>
      </c>
      <c r="C24" s="325" t="s">
        <v>53</v>
      </c>
      <c r="D24" s="18">
        <v>4.8</v>
      </c>
      <c r="E24" s="18"/>
      <c r="F24" s="6"/>
      <c r="G24" s="118">
        <f>SUM('5:6'!G24)</f>
        <v>0</v>
      </c>
      <c r="H24" s="120">
        <f t="shared" si="0"/>
        <v>0</v>
      </c>
      <c r="I24" s="118">
        <f>SUM('5:6'!I24)</f>
        <v>0</v>
      </c>
      <c r="J24" s="38"/>
      <c r="K24" s="42">
        <f t="array" ref="K24">IF(ISERROR(G24/L24),"",G24/L24)</f>
        <v>0</v>
      </c>
      <c r="L24" s="107">
        <v>4</v>
      </c>
      <c r="M24" s="43">
        <f>IF(ISERROR(I24-K24),"",I24-K24)</f>
        <v>0</v>
      </c>
      <c r="N24" s="118">
        <f>SUM('5:6'!N24)</f>
        <v>0</v>
      </c>
      <c r="O24" s="118">
        <f>SUM('5:6'!O24)</f>
        <v>0</v>
      </c>
      <c r="P24" s="118">
        <f>SUM('5:6'!P24)</f>
        <v>0</v>
      </c>
      <c r="Q24" s="118">
        <f>SUM('5:6'!Q24)</f>
        <v>0</v>
      </c>
      <c r="R24" s="118">
        <f>SUM('5:6'!R24)</f>
        <v>0</v>
      </c>
      <c r="S24" s="118">
        <f>SUM('5:6'!S24)</f>
        <v>0</v>
      </c>
      <c r="T24" s="118">
        <f>SUM('5:6'!T24)</f>
        <v>0</v>
      </c>
      <c r="U24" s="118">
        <f>SUM('5:6'!U24)</f>
        <v>0</v>
      </c>
      <c r="V24" s="268">
        <f t="shared" si="2"/>
        <v>0</v>
      </c>
      <c r="W24" s="40"/>
      <c r="X24" s="118">
        <f>SUM('5:6'!X24)</f>
        <v>0</v>
      </c>
      <c r="Y24" s="118">
        <f>SUM('5:6'!Y24)</f>
        <v>0</v>
      </c>
      <c r="Z24" s="118">
        <f>SUM('5:6'!Z24)</f>
        <v>0</v>
      </c>
      <c r="AA24" s="118">
        <f>SUM('5:6'!AA24)</f>
        <v>0</v>
      </c>
      <c r="AB24" s="33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</row>
    <row r="25" spans="1:106" ht="15.75">
      <c r="A25" s="20">
        <v>200344</v>
      </c>
      <c r="B25" s="71" t="s">
        <v>167</v>
      </c>
      <c r="C25" s="325" t="s">
        <v>73</v>
      </c>
      <c r="D25" s="18">
        <v>4.8</v>
      </c>
      <c r="E25" s="18"/>
      <c r="F25" s="6"/>
      <c r="G25" s="118">
        <f>SUM('5:6'!G25)</f>
        <v>0</v>
      </c>
      <c r="H25" s="120">
        <f>D25*G25</f>
        <v>0</v>
      </c>
      <c r="I25" s="118">
        <f>SUM('5:6'!I25)</f>
        <v>0</v>
      </c>
      <c r="J25" s="38"/>
      <c r="K25" s="42">
        <f t="array" ref="K25">IF(ISERROR(G25/L25),"",G25/L25)</f>
        <v>0</v>
      </c>
      <c r="L25" s="107">
        <v>4</v>
      </c>
      <c r="M25" s="43">
        <f>IF(ISERROR(I25-K25),"",I25-K25)</f>
        <v>0</v>
      </c>
      <c r="N25" s="118">
        <f>SUM('5:6'!N25)</f>
        <v>0</v>
      </c>
      <c r="O25" s="118">
        <f>SUM('5:6'!O25)</f>
        <v>0</v>
      </c>
      <c r="P25" s="118">
        <f>SUM('5:6'!P25)</f>
        <v>0</v>
      </c>
      <c r="Q25" s="118">
        <f>SUM('5:6'!Q25)</f>
        <v>0</v>
      </c>
      <c r="R25" s="118">
        <f>SUM('5:6'!R25)</f>
        <v>0</v>
      </c>
      <c r="S25" s="118">
        <f>SUM('5:6'!S25)</f>
        <v>0</v>
      </c>
      <c r="T25" s="118">
        <f>SUM('5:6'!T25)</f>
        <v>0</v>
      </c>
      <c r="U25" s="118">
        <f>SUM('5:6'!U25)</f>
        <v>0</v>
      </c>
      <c r="V25" s="268">
        <f t="shared" si="2"/>
        <v>0</v>
      </c>
      <c r="W25" s="40"/>
      <c r="X25" s="118">
        <f>SUM('5:6'!X25)</f>
        <v>0</v>
      </c>
      <c r="Y25" s="118">
        <f>SUM('5:6'!Y25)</f>
        <v>0</v>
      </c>
      <c r="Z25" s="118">
        <f>SUM('5:6'!Z25)</f>
        <v>0</v>
      </c>
      <c r="AA25" s="118">
        <f>SUM('5:6'!AA25)</f>
        <v>0</v>
      </c>
      <c r="AB25" s="33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</row>
    <row r="26" spans="1:106" ht="15.75">
      <c r="A26" s="17">
        <v>200105</v>
      </c>
      <c r="B26" s="71" t="s">
        <v>69</v>
      </c>
      <c r="C26" s="17" t="s">
        <v>64</v>
      </c>
      <c r="D26" s="18">
        <v>4.99</v>
      </c>
      <c r="E26" s="18"/>
      <c r="F26" s="6"/>
      <c r="G26" s="118">
        <f>SUM('5:6'!G26)</f>
        <v>0</v>
      </c>
      <c r="H26" s="120">
        <f t="shared" ref="H26:H27" si="6">D26*G26</f>
        <v>0</v>
      </c>
      <c r="I26" s="118">
        <f>SUM('5:6'!I26)</f>
        <v>0</v>
      </c>
      <c r="J26" s="38" t="str">
        <f t="array" ref="J26">IF(ISERROR(G26/I26),"",G26/I26)</f>
        <v/>
      </c>
      <c r="K26" s="42">
        <f t="array" ref="K26">IF(ISERROR(G26/L26),"",G26/L26)</f>
        <v>0</v>
      </c>
      <c r="L26" s="107">
        <v>23.5</v>
      </c>
      <c r="M26" s="43">
        <f t="shared" ref="M26:M27" si="7">IF(ISERROR(I26-K26),"",I26-K26)</f>
        <v>0</v>
      </c>
      <c r="N26" s="118">
        <f>SUM('5:6'!N26)</f>
        <v>0</v>
      </c>
      <c r="O26" s="118">
        <f>SUM('5:6'!O26)</f>
        <v>0</v>
      </c>
      <c r="P26" s="118">
        <f>SUM('5:6'!P26)</f>
        <v>0</v>
      </c>
      <c r="Q26" s="118">
        <f>SUM('5:6'!Q26)</f>
        <v>0</v>
      </c>
      <c r="R26" s="118">
        <f>SUM('5:6'!R26)</f>
        <v>0</v>
      </c>
      <c r="S26" s="118">
        <f>SUM('5:6'!S26)</f>
        <v>0</v>
      </c>
      <c r="T26" s="118">
        <f>SUM('5:6'!T26)</f>
        <v>0</v>
      </c>
      <c r="U26" s="118">
        <f>SUM('5:6'!U26)</f>
        <v>0</v>
      </c>
      <c r="V26" s="268">
        <f t="shared" si="2"/>
        <v>0</v>
      </c>
      <c r="W26" s="40" t="str">
        <f t="shared" ref="W26:W27" si="8">IF(ISERROR(V26/G26),"",V26/G26)</f>
        <v/>
      </c>
      <c r="X26" s="118">
        <f>SUM('5:6'!X26)</f>
        <v>0</v>
      </c>
      <c r="Y26" s="118">
        <f>SUM('5:6'!Y26)</f>
        <v>0</v>
      </c>
      <c r="Z26" s="118">
        <f>SUM('5:6'!Z26)</f>
        <v>0</v>
      </c>
      <c r="AA26" s="118">
        <f>SUM('5:6'!AA26)</f>
        <v>0</v>
      </c>
      <c r="AB26" s="33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</row>
    <row r="27" spans="1:106" ht="15.75">
      <c r="A27" s="17">
        <v>200106</v>
      </c>
      <c r="B27" s="71" t="s">
        <v>69</v>
      </c>
      <c r="C27" s="17" t="s">
        <v>63</v>
      </c>
      <c r="D27" s="18">
        <v>4.99</v>
      </c>
      <c r="E27" s="18"/>
      <c r="F27" s="14"/>
      <c r="G27" s="118">
        <f>SUM('5:6'!G27)</f>
        <v>0</v>
      </c>
      <c r="H27" s="120">
        <f t="shared" si="6"/>
        <v>0</v>
      </c>
      <c r="I27" s="118">
        <f>SUM('5:6'!I27)</f>
        <v>0</v>
      </c>
      <c r="J27" s="38" t="str">
        <f t="array" ref="J27">IF(ISERROR(G27/I27),"",G27/I27)</f>
        <v/>
      </c>
      <c r="K27" s="42">
        <f t="array" ref="K27">IF(ISERROR(G27/L27),"",G27/L27)</f>
        <v>0</v>
      </c>
      <c r="L27" s="107">
        <v>23.5</v>
      </c>
      <c r="M27" s="43">
        <f t="shared" si="7"/>
        <v>0</v>
      </c>
      <c r="N27" s="118">
        <f>SUM('5:6'!N27)</f>
        <v>0</v>
      </c>
      <c r="O27" s="118">
        <f>SUM('5:6'!O27)</f>
        <v>0</v>
      </c>
      <c r="P27" s="118">
        <f>SUM('5:6'!P27)</f>
        <v>0</v>
      </c>
      <c r="Q27" s="118">
        <f>SUM('5:6'!Q27)</f>
        <v>0</v>
      </c>
      <c r="R27" s="118">
        <f>SUM('5:6'!R27)</f>
        <v>0</v>
      </c>
      <c r="S27" s="118">
        <f>SUM('5:6'!S27)</f>
        <v>0</v>
      </c>
      <c r="T27" s="118">
        <f>SUM('5:6'!T27)</f>
        <v>0</v>
      </c>
      <c r="U27" s="118">
        <f>SUM('5:6'!U27)</f>
        <v>0</v>
      </c>
      <c r="V27" s="268">
        <f t="shared" si="2"/>
        <v>0</v>
      </c>
      <c r="W27" s="40" t="str">
        <f t="shared" si="8"/>
        <v/>
      </c>
      <c r="X27" s="118">
        <f>SUM('5:6'!X27)</f>
        <v>0</v>
      </c>
      <c r="Y27" s="118">
        <f>SUM('5:6'!Y27)</f>
        <v>0</v>
      </c>
      <c r="Z27" s="118">
        <f>SUM('5:6'!Z27)</f>
        <v>0</v>
      </c>
      <c r="AA27" s="118">
        <f>SUM('5:6'!AA27)</f>
        <v>0</v>
      </c>
      <c r="AB27" s="33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</row>
    <row r="28" spans="1:106" s="53" customFormat="1" ht="15.75">
      <c r="A28" s="582" t="s">
        <v>70</v>
      </c>
      <c r="B28" s="583"/>
      <c r="C28" s="38" t="s">
        <v>71</v>
      </c>
      <c r="D28" s="37"/>
      <c r="E28" s="37"/>
      <c r="F28" s="37"/>
      <c r="G28" s="119">
        <f>SUM(G7:G27)</f>
        <v>1204</v>
      </c>
      <c r="H28" s="119">
        <f t="shared" ref="H28:AB28" si="9">SUM(H7:H27)</f>
        <v>6098.3600000000006</v>
      </c>
      <c r="I28" s="119">
        <f t="shared" si="9"/>
        <v>67.5</v>
      </c>
      <c r="J28" s="119">
        <f t="shared" si="9"/>
        <v>38.277647058823533</v>
      </c>
      <c r="K28" s="119">
        <f t="shared" si="9"/>
        <v>61.554987212276217</v>
      </c>
      <c r="L28" s="119">
        <f t="shared" si="9"/>
        <v>314</v>
      </c>
      <c r="M28" s="119">
        <f t="shared" si="9"/>
        <v>5.9450127877237833</v>
      </c>
      <c r="N28" s="119">
        <f t="shared" si="9"/>
        <v>0</v>
      </c>
      <c r="O28" s="119">
        <f t="shared" si="9"/>
        <v>0</v>
      </c>
      <c r="P28" s="119">
        <f t="shared" si="9"/>
        <v>0</v>
      </c>
      <c r="Q28" s="119">
        <f t="shared" si="9"/>
        <v>0</v>
      </c>
      <c r="R28" s="119">
        <f t="shared" si="9"/>
        <v>0</v>
      </c>
      <c r="S28" s="119">
        <f t="shared" si="9"/>
        <v>0</v>
      </c>
      <c r="T28" s="119">
        <f t="shared" si="9"/>
        <v>0</v>
      </c>
      <c r="U28" s="119">
        <f t="shared" si="9"/>
        <v>0</v>
      </c>
      <c r="V28" s="119">
        <f t="shared" si="9"/>
        <v>0</v>
      </c>
      <c r="W28" s="119">
        <f t="shared" si="9"/>
        <v>0</v>
      </c>
      <c r="X28" s="119">
        <f t="shared" si="9"/>
        <v>0</v>
      </c>
      <c r="Y28" s="119">
        <f t="shared" si="9"/>
        <v>0</v>
      </c>
      <c r="Z28" s="119">
        <f t="shared" si="9"/>
        <v>0</v>
      </c>
      <c r="AA28" s="119">
        <f t="shared" si="9"/>
        <v>0</v>
      </c>
      <c r="AB28" s="119">
        <f t="shared" si="9"/>
        <v>10205</v>
      </c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</row>
    <row r="29" spans="1:106" ht="17.25" customHeight="1">
      <c r="A29" s="23">
        <v>200011</v>
      </c>
      <c r="B29" s="68" t="s">
        <v>76</v>
      </c>
      <c r="C29" s="17" t="s">
        <v>73</v>
      </c>
      <c r="D29" s="18">
        <v>5.03</v>
      </c>
      <c r="E29" s="18"/>
      <c r="F29" s="6"/>
      <c r="G29" s="118">
        <f>SUM('5:6'!G29)</f>
        <v>0</v>
      </c>
      <c r="H29" s="330">
        <f t="shared" ref="H29:H85" si="10">D29*G29</f>
        <v>0</v>
      </c>
      <c r="I29" s="118">
        <f>SUM('5:6'!I29)</f>
        <v>0</v>
      </c>
      <c r="J29" s="38" t="str">
        <f t="array" ref="J29">IF(ISERROR(G29/I29),"",G29/I29)</f>
        <v/>
      </c>
      <c r="K29" s="42">
        <f t="array" ref="K29">IF(ISERROR(G29/L29),"",G29/L29)</f>
        <v>0</v>
      </c>
      <c r="L29" s="107">
        <v>52</v>
      </c>
      <c r="M29" s="43">
        <f t="shared" ref="M29" si="11">IF(ISERROR(I29-K29),"",I29-K29)</f>
        <v>0</v>
      </c>
      <c r="N29" s="118">
        <f>SUM('5:6'!N29)</f>
        <v>0</v>
      </c>
      <c r="O29" s="118">
        <f>SUM('5:6'!O29)</f>
        <v>0</v>
      </c>
      <c r="P29" s="118">
        <f>SUM('5:6'!P29)</f>
        <v>0</v>
      </c>
      <c r="Q29" s="118">
        <f>SUM('5:6'!Q29)</f>
        <v>0</v>
      </c>
      <c r="R29" s="118">
        <f>SUM('5:6'!R29)</f>
        <v>0</v>
      </c>
      <c r="S29" s="118">
        <f>SUM('5:6'!S29)</f>
        <v>0</v>
      </c>
      <c r="T29" s="118">
        <f>SUM('5:6'!T29)</f>
        <v>0</v>
      </c>
      <c r="U29" s="118">
        <f>SUM('5:6'!U29)</f>
        <v>0</v>
      </c>
      <c r="V29" s="269">
        <f t="shared" ref="V29" si="12">SUM(X29:AA29)</f>
        <v>0</v>
      </c>
      <c r="W29" s="40" t="str">
        <f t="shared" ref="W29" si="13">IF(ISERROR(V29/G29),"",V29/G29)</f>
        <v/>
      </c>
      <c r="X29" s="118">
        <f>SUM('5:6'!X29)</f>
        <v>0</v>
      </c>
      <c r="Y29" s="118">
        <f>SUM('5:6'!Y29)</f>
        <v>0</v>
      </c>
      <c r="Z29" s="118">
        <f>SUM('5:6'!Z29)</f>
        <v>0</v>
      </c>
      <c r="AA29" s="118">
        <f>SUM('5:6'!AA29)</f>
        <v>0</v>
      </c>
      <c r="AB29" s="338">
        <f>1043+521</f>
        <v>1564</v>
      </c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</row>
    <row r="30" spans="1:106" ht="17.25" customHeight="1">
      <c r="A30" s="23">
        <v>201402</v>
      </c>
      <c r="B30" s="236" t="s">
        <v>454</v>
      </c>
      <c r="C30" s="232" t="s">
        <v>456</v>
      </c>
      <c r="D30" s="18">
        <v>5.03</v>
      </c>
      <c r="E30" s="18"/>
      <c r="F30" s="6"/>
      <c r="G30" s="118">
        <f>SUM('5:6'!G30)</f>
        <v>0</v>
      </c>
      <c r="H30" s="330">
        <f t="shared" si="10"/>
        <v>0</v>
      </c>
      <c r="I30" s="118"/>
      <c r="J30" s="38"/>
      <c r="K30" s="42">
        <f t="array" ref="K30">IF(ISERROR(G30/L30),"",G30/L30)</f>
        <v>0</v>
      </c>
      <c r="L30" s="107">
        <v>52</v>
      </c>
      <c r="M30" s="43"/>
      <c r="N30" s="118"/>
      <c r="O30" s="118"/>
      <c r="P30" s="118"/>
      <c r="Q30" s="118"/>
      <c r="R30" s="118"/>
      <c r="S30" s="118"/>
      <c r="T30" s="118"/>
      <c r="U30" s="118"/>
      <c r="V30" s="269"/>
      <c r="W30" s="40"/>
      <c r="X30" s="118"/>
      <c r="Y30" s="118"/>
      <c r="Z30" s="118"/>
      <c r="AA30" s="118"/>
      <c r="AB30" s="338">
        <v>626</v>
      </c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</row>
    <row r="31" spans="1:106" ht="15.75">
      <c r="A31" s="23">
        <v>200012</v>
      </c>
      <c r="B31" s="68" t="s">
        <v>76</v>
      </c>
      <c r="C31" s="17" t="s">
        <v>60</v>
      </c>
      <c r="D31" s="18">
        <v>5.03</v>
      </c>
      <c r="E31" s="18"/>
      <c r="F31" s="6"/>
      <c r="G31" s="118">
        <f>SUM('5:6'!G31)</f>
        <v>0</v>
      </c>
      <c r="H31" s="330">
        <f t="shared" si="10"/>
        <v>0</v>
      </c>
      <c r="I31" s="118">
        <f>SUM('5:6'!I31)</f>
        <v>0</v>
      </c>
      <c r="J31" s="38" t="str">
        <f t="array" ref="J31">IF(ISERROR(G31/I31),"",G31/I31)</f>
        <v/>
      </c>
      <c r="K31" s="42">
        <f t="array" ref="K31">IF(ISERROR(G31/L31),"",G31/L31)</f>
        <v>0</v>
      </c>
      <c r="L31" s="107">
        <v>52</v>
      </c>
      <c r="M31" s="43">
        <f t="shared" ref="M31:M33" si="14">IF(ISERROR(I31-K31),"",I31-K31)</f>
        <v>0</v>
      </c>
      <c r="N31" s="118">
        <f>SUM('5:6'!N31)</f>
        <v>0</v>
      </c>
      <c r="O31" s="118">
        <f>SUM('5:6'!O31)</f>
        <v>0</v>
      </c>
      <c r="P31" s="118">
        <f>SUM('5:6'!P31)</f>
        <v>0</v>
      </c>
      <c r="Q31" s="118">
        <f>SUM('5:6'!Q31)</f>
        <v>0</v>
      </c>
      <c r="R31" s="118">
        <f>SUM('5:6'!R31)</f>
        <v>0</v>
      </c>
      <c r="S31" s="118">
        <f>SUM('5:6'!S31)</f>
        <v>0</v>
      </c>
      <c r="T31" s="118">
        <f>SUM('5:6'!T31)</f>
        <v>0</v>
      </c>
      <c r="U31" s="118">
        <f>SUM('5:6'!U31)</f>
        <v>0</v>
      </c>
      <c r="V31" s="269">
        <f t="shared" ref="V31:V33" si="15">SUM(X31:AA31)</f>
        <v>0</v>
      </c>
      <c r="W31" s="40" t="str">
        <f t="shared" ref="W31:W33" si="16">IF(ISERROR(V31/G31),"",V31/G31)</f>
        <v/>
      </c>
      <c r="X31" s="118">
        <f>SUM('5:6'!X31)</f>
        <v>0</v>
      </c>
      <c r="Y31" s="118">
        <f>SUM('5:6'!Y31)</f>
        <v>0</v>
      </c>
      <c r="Z31" s="118">
        <f>SUM('5:6'!Z31)</f>
        <v>0</v>
      </c>
      <c r="AA31" s="118">
        <f>SUM('5:6'!AA31)</f>
        <v>0</v>
      </c>
      <c r="AB31" s="338">
        <f>939+521</f>
        <v>1460</v>
      </c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</row>
    <row r="32" spans="1:106" ht="15.75">
      <c r="A32" s="23">
        <v>200013</v>
      </c>
      <c r="B32" s="68" t="s">
        <v>76</v>
      </c>
      <c r="C32" s="17" t="s">
        <v>72</v>
      </c>
      <c r="D32" s="18">
        <v>5.03</v>
      </c>
      <c r="E32" s="18"/>
      <c r="F32" s="6"/>
      <c r="G32" s="118">
        <f>SUM('5:6'!G32)</f>
        <v>0</v>
      </c>
      <c r="H32" s="330">
        <f t="shared" si="10"/>
        <v>0</v>
      </c>
      <c r="I32" s="118">
        <f>SUM('5:6'!I32)</f>
        <v>0</v>
      </c>
      <c r="J32" s="38" t="str">
        <f t="array" ref="J32">IF(ISERROR(G32/I32),"",G32/I32)</f>
        <v/>
      </c>
      <c r="K32" s="42">
        <f t="array" ref="K32">IF(ISERROR(G32/L32),"",G32/L32)</f>
        <v>0</v>
      </c>
      <c r="L32" s="107">
        <v>52</v>
      </c>
      <c r="M32" s="43">
        <f t="shared" si="14"/>
        <v>0</v>
      </c>
      <c r="N32" s="118">
        <f>SUM('5:6'!N32)</f>
        <v>0</v>
      </c>
      <c r="O32" s="118">
        <f>SUM('5:6'!O32)</f>
        <v>0</v>
      </c>
      <c r="P32" s="118">
        <f>SUM('5:6'!P32)</f>
        <v>0</v>
      </c>
      <c r="Q32" s="118">
        <f>SUM('5:6'!Q32)</f>
        <v>0</v>
      </c>
      <c r="R32" s="118">
        <f>SUM('5:6'!R32)</f>
        <v>0</v>
      </c>
      <c r="S32" s="118">
        <f>SUM('5:6'!S32)</f>
        <v>0</v>
      </c>
      <c r="T32" s="118">
        <f>SUM('5:6'!T32)</f>
        <v>0</v>
      </c>
      <c r="U32" s="118">
        <f>SUM('5:6'!U32)</f>
        <v>0</v>
      </c>
      <c r="V32" s="269">
        <f t="shared" si="15"/>
        <v>0</v>
      </c>
      <c r="W32" s="40" t="str">
        <f t="shared" si="16"/>
        <v/>
      </c>
      <c r="X32" s="118">
        <f>SUM('5:6'!X32)</f>
        <v>0</v>
      </c>
      <c r="Y32" s="118">
        <f>SUM('5:6'!Y32)</f>
        <v>0</v>
      </c>
      <c r="Z32" s="118">
        <f>SUM('5:6'!Z32)</f>
        <v>0</v>
      </c>
      <c r="AA32" s="118">
        <f>SUM('5:6'!AA32)</f>
        <v>0</v>
      </c>
      <c r="AB32" s="338">
        <f>417+521</f>
        <v>938</v>
      </c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</row>
    <row r="33" spans="1:106" ht="15.75">
      <c r="A33" s="23">
        <v>200016</v>
      </c>
      <c r="B33" s="68" t="s">
        <v>76</v>
      </c>
      <c r="C33" s="17" t="s">
        <v>77</v>
      </c>
      <c r="D33" s="18">
        <v>5.03</v>
      </c>
      <c r="E33" s="18"/>
      <c r="F33" s="6"/>
      <c r="G33" s="118">
        <f>SUM('5:6'!G33)</f>
        <v>0</v>
      </c>
      <c r="H33" s="330">
        <f t="shared" si="10"/>
        <v>0</v>
      </c>
      <c r="I33" s="118">
        <f>SUM('5:6'!I33)</f>
        <v>0</v>
      </c>
      <c r="J33" s="38" t="str">
        <f t="array" ref="J33">IF(ISERROR(G33/I33),"",G33/I33)</f>
        <v/>
      </c>
      <c r="K33" s="42">
        <f t="array" ref="K33">IF(ISERROR(G33/L33),"",G33/L33)</f>
        <v>0</v>
      </c>
      <c r="L33" s="107">
        <v>52</v>
      </c>
      <c r="M33" s="43">
        <f t="shared" si="14"/>
        <v>0</v>
      </c>
      <c r="N33" s="118">
        <f>SUM('5:6'!N33)</f>
        <v>0</v>
      </c>
      <c r="O33" s="118">
        <f>SUM('5:6'!O33)</f>
        <v>0</v>
      </c>
      <c r="P33" s="118">
        <f>SUM('5:6'!P33)</f>
        <v>0</v>
      </c>
      <c r="Q33" s="118">
        <f>SUM('5:6'!Q33)</f>
        <v>0</v>
      </c>
      <c r="R33" s="118">
        <f>SUM('5:6'!R33)</f>
        <v>0</v>
      </c>
      <c r="S33" s="118">
        <f>SUM('5:6'!S33)</f>
        <v>0</v>
      </c>
      <c r="T33" s="118">
        <f>SUM('5:6'!T33)</f>
        <v>0</v>
      </c>
      <c r="U33" s="118">
        <f>SUM('5:6'!U33)</f>
        <v>0</v>
      </c>
      <c r="V33" s="269">
        <f t="shared" si="15"/>
        <v>0</v>
      </c>
      <c r="W33" s="40" t="str">
        <f t="shared" si="16"/>
        <v/>
      </c>
      <c r="X33" s="118">
        <f>SUM('5:6'!X33)</f>
        <v>0</v>
      </c>
      <c r="Y33" s="118">
        <f>SUM('5:6'!Y33)</f>
        <v>0</v>
      </c>
      <c r="Z33" s="118">
        <f>SUM('5:6'!Z33)</f>
        <v>0</v>
      </c>
      <c r="AA33" s="118">
        <f>SUM('5:6'!AA33)</f>
        <v>0</v>
      </c>
      <c r="AB33" s="338">
        <f>1094+1043</f>
        <v>2137</v>
      </c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</row>
    <row r="34" spans="1:106" ht="15.75">
      <c r="A34" s="23">
        <v>201148</v>
      </c>
      <c r="B34" s="323" t="s">
        <v>440</v>
      </c>
      <c r="C34" s="232" t="s">
        <v>441</v>
      </c>
      <c r="D34" s="18"/>
      <c r="E34" s="18"/>
      <c r="F34" s="6"/>
      <c r="G34" s="118">
        <f>SUM('5:6'!G34)</f>
        <v>0</v>
      </c>
      <c r="H34" s="330">
        <f t="shared" si="10"/>
        <v>0</v>
      </c>
      <c r="I34" s="118">
        <f>SUM('5:6'!I34)</f>
        <v>0</v>
      </c>
      <c r="J34" s="38"/>
      <c r="K34" s="42"/>
      <c r="L34" s="107">
        <v>52</v>
      </c>
      <c r="M34" s="43"/>
      <c r="N34" s="118"/>
      <c r="O34" s="118"/>
      <c r="P34" s="118"/>
      <c r="Q34" s="118"/>
      <c r="R34" s="118"/>
      <c r="S34" s="118"/>
      <c r="T34" s="118"/>
      <c r="U34" s="118"/>
      <c r="V34" s="269"/>
      <c r="W34" s="40"/>
      <c r="X34" s="118"/>
      <c r="Y34" s="118"/>
      <c r="Z34" s="118"/>
      <c r="AA34" s="118"/>
      <c r="AB34" s="33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</row>
    <row r="35" spans="1:106" ht="15.75">
      <c r="A35" s="23">
        <v>201149</v>
      </c>
      <c r="B35" s="323" t="s">
        <v>440</v>
      </c>
      <c r="C35" s="232" t="s">
        <v>442</v>
      </c>
      <c r="D35" s="18"/>
      <c r="E35" s="18"/>
      <c r="F35" s="6"/>
      <c r="G35" s="118">
        <f>SUM('5:6'!G35)</f>
        <v>0</v>
      </c>
      <c r="H35" s="330">
        <f t="shared" si="10"/>
        <v>0</v>
      </c>
      <c r="I35" s="118">
        <f>SUM('5:6'!I35)</f>
        <v>0</v>
      </c>
      <c r="J35" s="38"/>
      <c r="K35" s="42"/>
      <c r="L35" s="107">
        <v>52</v>
      </c>
      <c r="M35" s="43"/>
      <c r="N35" s="118"/>
      <c r="O35" s="118"/>
      <c r="P35" s="118"/>
      <c r="Q35" s="118"/>
      <c r="R35" s="118"/>
      <c r="S35" s="118"/>
      <c r="T35" s="118"/>
      <c r="U35" s="118"/>
      <c r="V35" s="269"/>
      <c r="W35" s="40"/>
      <c r="X35" s="118"/>
      <c r="Y35" s="118"/>
      <c r="Z35" s="118"/>
      <c r="AA35" s="118"/>
      <c r="AB35" s="33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</row>
    <row r="36" spans="1:106" ht="15.75">
      <c r="A36" s="23">
        <v>201150</v>
      </c>
      <c r="B36" s="323" t="s">
        <v>440</v>
      </c>
      <c r="C36" s="232" t="s">
        <v>61</v>
      </c>
      <c r="D36" s="18"/>
      <c r="E36" s="18"/>
      <c r="F36" s="6"/>
      <c r="G36" s="118">
        <f>SUM('5:6'!G36)</f>
        <v>0</v>
      </c>
      <c r="H36" s="330">
        <f t="shared" si="10"/>
        <v>0</v>
      </c>
      <c r="I36" s="118">
        <f>SUM('5:6'!I36)</f>
        <v>0</v>
      </c>
      <c r="J36" s="38"/>
      <c r="K36" s="42"/>
      <c r="L36" s="107">
        <v>52</v>
      </c>
      <c r="M36" s="43"/>
      <c r="N36" s="118"/>
      <c r="O36" s="118"/>
      <c r="P36" s="118"/>
      <c r="Q36" s="118"/>
      <c r="R36" s="118"/>
      <c r="S36" s="118"/>
      <c r="T36" s="118"/>
      <c r="U36" s="118"/>
      <c r="V36" s="269"/>
      <c r="W36" s="40"/>
      <c r="X36" s="118"/>
      <c r="Y36" s="118"/>
      <c r="Z36" s="118"/>
      <c r="AA36" s="118"/>
      <c r="AB36" s="33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</row>
    <row r="37" spans="1:106" ht="15.75">
      <c r="A37" s="23">
        <v>200668</v>
      </c>
      <c r="B37" s="68" t="s">
        <v>78</v>
      </c>
      <c r="C37" s="17" t="s">
        <v>53</v>
      </c>
      <c r="D37" s="18">
        <v>5.08</v>
      </c>
      <c r="E37" s="18"/>
      <c r="F37" s="6"/>
      <c r="G37" s="118">
        <f>SUM('5:6'!G37)</f>
        <v>0</v>
      </c>
      <c r="H37" s="330">
        <f t="shared" si="10"/>
        <v>0</v>
      </c>
      <c r="I37" s="118">
        <f>SUM('5:6'!I37)</f>
        <v>0</v>
      </c>
      <c r="J37" s="38" t="str">
        <f t="array" ref="J37">IF(ISERROR(G37/I37),"",G37/I37)</f>
        <v/>
      </c>
      <c r="K37" s="42">
        <f t="array" ref="K37">IF(ISERROR(G37/L37),"",G37/L37)</f>
        <v>0</v>
      </c>
      <c r="L37" s="107">
        <v>21</v>
      </c>
      <c r="M37" s="43">
        <f t="shared" ref="M37:M66" si="17">IF(ISERROR(I37-K37),"",I37-K37)</f>
        <v>0</v>
      </c>
      <c r="N37" s="118">
        <f>SUM('5:6'!N37)</f>
        <v>0</v>
      </c>
      <c r="O37" s="118">
        <f>SUM('5:6'!O37)</f>
        <v>0</v>
      </c>
      <c r="P37" s="118">
        <f>SUM('5:6'!P37)</f>
        <v>0</v>
      </c>
      <c r="Q37" s="118">
        <f>SUM('5:6'!Q37)</f>
        <v>0</v>
      </c>
      <c r="R37" s="118">
        <f>SUM('5:6'!R37)</f>
        <v>0</v>
      </c>
      <c r="S37" s="118">
        <f>SUM('5:6'!S37)</f>
        <v>0</v>
      </c>
      <c r="T37" s="118">
        <f>SUM('5:6'!T37)</f>
        <v>0</v>
      </c>
      <c r="U37" s="118">
        <f>SUM('5:6'!U37)</f>
        <v>0</v>
      </c>
      <c r="V37" s="269">
        <f t="shared" ref="V37:V48" si="18">SUM(X37:AA37)</f>
        <v>0</v>
      </c>
      <c r="W37" s="40" t="str">
        <f t="shared" ref="W37:W48" si="19">IF(ISERROR(V37/G37),"",V37/G37)</f>
        <v/>
      </c>
      <c r="X37" s="118">
        <f>SUM('5:6'!X37)</f>
        <v>0</v>
      </c>
      <c r="Y37" s="118">
        <f>SUM('5:6'!Y37)</f>
        <v>0</v>
      </c>
      <c r="Z37" s="118">
        <f>SUM('5:6'!Z37)</f>
        <v>0</v>
      </c>
      <c r="AA37" s="118">
        <f>SUM('5:6'!AA37)</f>
        <v>0</v>
      </c>
      <c r="AB37" s="338">
        <f>748+374</f>
        <v>1122</v>
      </c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</row>
    <row r="38" spans="1:106" ht="15.75">
      <c r="A38" s="23">
        <v>200667</v>
      </c>
      <c r="B38" s="68" t="s">
        <v>78</v>
      </c>
      <c r="C38" s="17" t="s">
        <v>74</v>
      </c>
      <c r="D38" s="18">
        <v>5.08</v>
      </c>
      <c r="E38" s="18"/>
      <c r="F38" s="6"/>
      <c r="G38" s="118">
        <f>SUM('5:6'!G38)</f>
        <v>0</v>
      </c>
      <c r="H38" s="330">
        <f t="shared" si="10"/>
        <v>0</v>
      </c>
      <c r="I38" s="118">
        <f>SUM('5:6'!I38)</f>
        <v>0</v>
      </c>
      <c r="J38" s="38" t="str">
        <f t="array" ref="J38">IF(ISERROR(G38/I38),"",G38/I38)</f>
        <v/>
      </c>
      <c r="K38" s="42">
        <f t="array" ref="K38">IF(ISERROR(G38/L38),"",G38/L38)</f>
        <v>0</v>
      </c>
      <c r="L38" s="107">
        <v>21</v>
      </c>
      <c r="M38" s="43">
        <f t="shared" si="17"/>
        <v>0</v>
      </c>
      <c r="N38" s="118">
        <f>SUM('5:6'!N38)</f>
        <v>0</v>
      </c>
      <c r="O38" s="118">
        <f>SUM('5:6'!O38)</f>
        <v>0</v>
      </c>
      <c r="P38" s="118">
        <f>SUM('5:6'!P38)</f>
        <v>0</v>
      </c>
      <c r="Q38" s="118">
        <f>SUM('5:6'!Q38)</f>
        <v>0</v>
      </c>
      <c r="R38" s="118">
        <f>SUM('5:6'!R38)</f>
        <v>0</v>
      </c>
      <c r="S38" s="118">
        <f>SUM('5:6'!S38)</f>
        <v>0</v>
      </c>
      <c r="T38" s="118">
        <f>SUM('5:6'!T38)</f>
        <v>0</v>
      </c>
      <c r="U38" s="118">
        <f>SUM('5:6'!U38)</f>
        <v>0</v>
      </c>
      <c r="V38" s="269">
        <f t="shared" si="18"/>
        <v>0</v>
      </c>
      <c r="W38" s="40" t="str">
        <f t="shared" si="19"/>
        <v/>
      </c>
      <c r="X38" s="118">
        <f>SUM('5:6'!X38)</f>
        <v>0</v>
      </c>
      <c r="Y38" s="118">
        <f>SUM('5:6'!Y38)</f>
        <v>0</v>
      </c>
      <c r="Z38" s="118">
        <f>SUM('5:6'!Z38)</f>
        <v>0</v>
      </c>
      <c r="AA38" s="118">
        <f>SUM('5:6'!AA38)</f>
        <v>0</v>
      </c>
      <c r="AB38" s="338">
        <v>499</v>
      </c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</row>
    <row r="39" spans="1:106" ht="15.75">
      <c r="A39" s="23">
        <v>200666</v>
      </c>
      <c r="B39" s="68" t="s">
        <v>78</v>
      </c>
      <c r="C39" s="17" t="s">
        <v>75</v>
      </c>
      <c r="D39" s="18">
        <v>5.08</v>
      </c>
      <c r="E39" s="18"/>
      <c r="F39" s="6"/>
      <c r="G39" s="118">
        <f>SUM('5:6'!G39)</f>
        <v>0</v>
      </c>
      <c r="H39" s="330">
        <f t="shared" si="10"/>
        <v>0</v>
      </c>
      <c r="I39" s="118">
        <f>SUM('5:6'!I39)</f>
        <v>0</v>
      </c>
      <c r="J39" s="38" t="str">
        <f t="array" ref="J39">IF(ISERROR(G39/I39),"",G39/I39)</f>
        <v/>
      </c>
      <c r="K39" s="42">
        <f t="array" ref="K39">IF(ISERROR(G39/L39),"",G39/L39)</f>
        <v>0</v>
      </c>
      <c r="L39" s="107">
        <v>21</v>
      </c>
      <c r="M39" s="43">
        <f t="shared" si="17"/>
        <v>0</v>
      </c>
      <c r="N39" s="118">
        <f>SUM('5:6'!N39)</f>
        <v>0</v>
      </c>
      <c r="O39" s="118">
        <f>SUM('5:6'!O39)</f>
        <v>0</v>
      </c>
      <c r="P39" s="118">
        <f>SUM('5:6'!P39)</f>
        <v>0</v>
      </c>
      <c r="Q39" s="118">
        <f>SUM('5:6'!Q39)</f>
        <v>0</v>
      </c>
      <c r="R39" s="118">
        <f>SUM('5:6'!R39)</f>
        <v>0</v>
      </c>
      <c r="S39" s="118">
        <f>SUM('5:6'!S39)</f>
        <v>0</v>
      </c>
      <c r="T39" s="118">
        <f>SUM('5:6'!T39)</f>
        <v>0</v>
      </c>
      <c r="U39" s="118">
        <f>SUM('5:6'!U39)</f>
        <v>0</v>
      </c>
      <c r="V39" s="269">
        <f t="shared" si="18"/>
        <v>0</v>
      </c>
      <c r="W39" s="40" t="str">
        <f t="shared" si="19"/>
        <v/>
      </c>
      <c r="X39" s="118">
        <f>SUM('5:6'!X39)</f>
        <v>0</v>
      </c>
      <c r="Y39" s="118">
        <f>SUM('5:6'!Y39)</f>
        <v>0</v>
      </c>
      <c r="Z39" s="118">
        <f>SUM('5:6'!Z39)</f>
        <v>0</v>
      </c>
      <c r="AA39" s="118">
        <f>SUM('5:6'!AA39)</f>
        <v>0</v>
      </c>
      <c r="AB39" s="338">
        <v>63</v>
      </c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</row>
    <row r="40" spans="1:106" ht="15.75">
      <c r="A40" s="23">
        <v>200662</v>
      </c>
      <c r="B40" s="68" t="s">
        <v>78</v>
      </c>
      <c r="C40" s="17" t="s">
        <v>60</v>
      </c>
      <c r="D40" s="18">
        <v>5.08</v>
      </c>
      <c r="E40" s="18"/>
      <c r="F40" s="6"/>
      <c r="G40" s="118">
        <f>SUM('5:6'!G40)</f>
        <v>0</v>
      </c>
      <c r="H40" s="330">
        <f t="shared" si="10"/>
        <v>0</v>
      </c>
      <c r="I40" s="118">
        <f>SUM('5:6'!I40)</f>
        <v>0</v>
      </c>
      <c r="J40" s="38" t="str">
        <f t="array" ref="J40">IF(ISERROR(G40/I40),"",G40/I40)</f>
        <v/>
      </c>
      <c r="K40" s="42">
        <f t="array" ref="K40">IF(ISERROR(G40/L40),"",G40/L40)</f>
        <v>0</v>
      </c>
      <c r="L40" s="107">
        <v>21</v>
      </c>
      <c r="M40" s="43">
        <f t="shared" si="17"/>
        <v>0</v>
      </c>
      <c r="N40" s="118">
        <f>SUM('5:6'!N40)</f>
        <v>0</v>
      </c>
      <c r="O40" s="118">
        <f>SUM('5:6'!O40)</f>
        <v>0</v>
      </c>
      <c r="P40" s="118">
        <f>SUM('5:6'!P40)</f>
        <v>0</v>
      </c>
      <c r="Q40" s="118">
        <f>SUM('5:6'!Q40)</f>
        <v>0</v>
      </c>
      <c r="R40" s="118">
        <f>SUM('5:6'!R40)</f>
        <v>0</v>
      </c>
      <c r="S40" s="118">
        <f>SUM('5:6'!S40)</f>
        <v>0</v>
      </c>
      <c r="T40" s="118">
        <f>SUM('5:6'!T40)</f>
        <v>0</v>
      </c>
      <c r="U40" s="118">
        <f>SUM('5:6'!U40)</f>
        <v>0</v>
      </c>
      <c r="V40" s="269">
        <f t="shared" si="18"/>
        <v>0</v>
      </c>
      <c r="W40" s="40" t="str">
        <f t="shared" si="19"/>
        <v/>
      </c>
      <c r="X40" s="118">
        <f>SUM('5:6'!X40)</f>
        <v>0</v>
      </c>
      <c r="Y40" s="118">
        <f>SUM('5:6'!Y40)</f>
        <v>0</v>
      </c>
      <c r="Z40" s="118">
        <f>SUM('5:6'!Z40)</f>
        <v>0</v>
      </c>
      <c r="AA40" s="118">
        <f>SUM('5:6'!AA40)</f>
        <v>0</v>
      </c>
      <c r="AB40" s="338">
        <f>728+364</f>
        <v>1092</v>
      </c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</row>
    <row r="41" spans="1:106" ht="15.75">
      <c r="A41" s="23">
        <v>200661</v>
      </c>
      <c r="B41" s="68" t="s">
        <v>78</v>
      </c>
      <c r="C41" s="17" t="s">
        <v>72</v>
      </c>
      <c r="D41" s="18">
        <v>5.08</v>
      </c>
      <c r="E41" s="18"/>
      <c r="F41" s="6"/>
      <c r="G41" s="118">
        <f>SUM('5:6'!G41)</f>
        <v>0</v>
      </c>
      <c r="H41" s="330">
        <f t="shared" si="10"/>
        <v>0</v>
      </c>
      <c r="I41" s="118">
        <f>SUM('5:6'!I41)</f>
        <v>0</v>
      </c>
      <c r="J41" s="38" t="str">
        <f t="array" ref="J41">IF(ISERROR(G41/I41),"",G41/I41)</f>
        <v/>
      </c>
      <c r="K41" s="42">
        <f t="array" ref="K41">IF(ISERROR(G41/L41),"",G41/L41)</f>
        <v>0</v>
      </c>
      <c r="L41" s="107">
        <v>21</v>
      </c>
      <c r="M41" s="43">
        <f t="shared" si="17"/>
        <v>0</v>
      </c>
      <c r="N41" s="118">
        <f>SUM('5:6'!N41)</f>
        <v>0</v>
      </c>
      <c r="O41" s="118">
        <f>SUM('5:6'!O41)</f>
        <v>0</v>
      </c>
      <c r="P41" s="118">
        <f>SUM('5:6'!P41)</f>
        <v>0</v>
      </c>
      <c r="Q41" s="118">
        <f>SUM('5:6'!Q41)</f>
        <v>0</v>
      </c>
      <c r="R41" s="118">
        <f>SUM('5:6'!R41)</f>
        <v>0</v>
      </c>
      <c r="S41" s="118">
        <f>SUM('5:6'!S41)</f>
        <v>0</v>
      </c>
      <c r="T41" s="118">
        <f>SUM('5:6'!T41)</f>
        <v>0</v>
      </c>
      <c r="U41" s="118">
        <f>SUM('5:6'!U41)</f>
        <v>0</v>
      </c>
      <c r="V41" s="269">
        <f t="shared" si="18"/>
        <v>0</v>
      </c>
      <c r="W41" s="40" t="str">
        <f t="shared" si="19"/>
        <v/>
      </c>
      <c r="X41" s="118">
        <f>SUM('5:6'!X41)</f>
        <v>0</v>
      </c>
      <c r="Y41" s="118">
        <f>SUM('5:6'!Y41)</f>
        <v>0</v>
      </c>
      <c r="Z41" s="118">
        <f>SUM('5:6'!Z41)</f>
        <v>0</v>
      </c>
      <c r="AA41" s="118">
        <f>SUM('5:6'!AA41)</f>
        <v>0</v>
      </c>
      <c r="AB41" s="338">
        <v>485</v>
      </c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</row>
    <row r="42" spans="1:106" ht="15.75">
      <c r="A42" s="23">
        <v>200663</v>
      </c>
      <c r="B42" s="68" t="s">
        <v>78</v>
      </c>
      <c r="C42" s="17" t="s">
        <v>73</v>
      </c>
      <c r="D42" s="18">
        <v>5.08</v>
      </c>
      <c r="E42" s="18"/>
      <c r="F42" s="6"/>
      <c r="G42" s="118">
        <f>SUM('5:6'!G42)</f>
        <v>0</v>
      </c>
      <c r="H42" s="330">
        <f t="shared" si="10"/>
        <v>0</v>
      </c>
      <c r="I42" s="118">
        <f>SUM('5:6'!I42)</f>
        <v>0</v>
      </c>
      <c r="J42" s="38" t="str">
        <f t="array" ref="J42">IF(ISERROR(G42/I42),"",G42/I42)</f>
        <v/>
      </c>
      <c r="K42" s="42">
        <f t="array" ref="K42">IF(ISERROR(G42/L42),"",G42/L42)</f>
        <v>0</v>
      </c>
      <c r="L42" s="107">
        <v>21</v>
      </c>
      <c r="M42" s="43">
        <f t="shared" si="17"/>
        <v>0</v>
      </c>
      <c r="N42" s="118">
        <f>SUM('5:6'!N42)</f>
        <v>0</v>
      </c>
      <c r="O42" s="118">
        <f>SUM('5:6'!O42)</f>
        <v>0</v>
      </c>
      <c r="P42" s="118">
        <f>SUM('5:6'!P42)</f>
        <v>0</v>
      </c>
      <c r="Q42" s="118">
        <f>SUM('5:6'!Q42)</f>
        <v>0</v>
      </c>
      <c r="R42" s="118">
        <f>SUM('5:6'!R42)</f>
        <v>0</v>
      </c>
      <c r="S42" s="118">
        <f>SUM('5:6'!S42)</f>
        <v>0</v>
      </c>
      <c r="T42" s="118">
        <f>SUM('5:6'!T42)</f>
        <v>0</v>
      </c>
      <c r="U42" s="118">
        <f>SUM('5:6'!U42)</f>
        <v>0</v>
      </c>
      <c r="V42" s="269">
        <f t="shared" si="18"/>
        <v>0</v>
      </c>
      <c r="W42" s="40" t="str">
        <f t="shared" si="19"/>
        <v/>
      </c>
      <c r="X42" s="118">
        <f>SUM('5:6'!X42)</f>
        <v>0</v>
      </c>
      <c r="Y42" s="118">
        <f>SUM('5:6'!Y42)</f>
        <v>0</v>
      </c>
      <c r="Z42" s="118">
        <f>SUM('5:6'!Z42)</f>
        <v>0</v>
      </c>
      <c r="AA42" s="118">
        <f>SUM('5:6'!AA42)</f>
        <v>0</v>
      </c>
      <c r="AB42" s="338">
        <v>485</v>
      </c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</row>
    <row r="43" spans="1:106" ht="15.75">
      <c r="A43" s="23">
        <v>200665</v>
      </c>
      <c r="B43" s="68" t="s">
        <v>78</v>
      </c>
      <c r="C43" s="17" t="s">
        <v>61</v>
      </c>
      <c r="D43" s="18">
        <v>5.08</v>
      </c>
      <c r="E43" s="18"/>
      <c r="F43" s="6"/>
      <c r="G43" s="118">
        <f>SUM('5:6'!G43)</f>
        <v>0</v>
      </c>
      <c r="H43" s="330">
        <f t="shared" si="10"/>
        <v>0</v>
      </c>
      <c r="I43" s="118">
        <f>SUM('5:6'!I43)</f>
        <v>0</v>
      </c>
      <c r="J43" s="38" t="str">
        <f t="array" ref="J43">IF(ISERROR(G43/I43),"",G43/I43)</f>
        <v/>
      </c>
      <c r="K43" s="42">
        <f t="array" ref="K43">IF(ISERROR(G43/L43),"",G43/L43)</f>
        <v>0</v>
      </c>
      <c r="L43" s="107">
        <v>21</v>
      </c>
      <c r="M43" s="43">
        <f t="shared" si="17"/>
        <v>0</v>
      </c>
      <c r="N43" s="118">
        <f>SUM('5:6'!N43)</f>
        <v>0</v>
      </c>
      <c r="O43" s="118">
        <f>SUM('5:6'!O43)</f>
        <v>0</v>
      </c>
      <c r="P43" s="118">
        <f>SUM('5:6'!P43)</f>
        <v>0</v>
      </c>
      <c r="Q43" s="118">
        <f>SUM('5:6'!Q43)</f>
        <v>0</v>
      </c>
      <c r="R43" s="118">
        <f>SUM('5:6'!R43)</f>
        <v>0</v>
      </c>
      <c r="S43" s="118">
        <f>SUM('5:6'!S43)</f>
        <v>0</v>
      </c>
      <c r="T43" s="118">
        <f>SUM('5:6'!T43)</f>
        <v>0</v>
      </c>
      <c r="U43" s="118">
        <f>SUM('5:6'!U43)</f>
        <v>0</v>
      </c>
      <c r="V43" s="269">
        <f t="shared" si="18"/>
        <v>0</v>
      </c>
      <c r="W43" s="40" t="str">
        <f t="shared" si="19"/>
        <v/>
      </c>
      <c r="X43" s="118">
        <f>SUM('5:6'!X43)</f>
        <v>0</v>
      </c>
      <c r="Y43" s="118">
        <f>SUM('5:6'!Y43)</f>
        <v>0</v>
      </c>
      <c r="Z43" s="118">
        <f>SUM('5:6'!Z43)</f>
        <v>0</v>
      </c>
      <c r="AA43" s="118">
        <f>SUM('5:6'!AA43)</f>
        <v>0</v>
      </c>
      <c r="AB43" s="338">
        <v>364</v>
      </c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</row>
    <row r="44" spans="1:106" ht="15.75">
      <c r="A44" s="23">
        <v>200664</v>
      </c>
      <c r="B44" s="68" t="s">
        <v>78</v>
      </c>
      <c r="C44" s="17" t="s">
        <v>77</v>
      </c>
      <c r="D44" s="18">
        <v>5.08</v>
      </c>
      <c r="E44" s="18"/>
      <c r="F44" s="6"/>
      <c r="G44" s="118">
        <f>SUM('5:6'!G44)</f>
        <v>0</v>
      </c>
      <c r="H44" s="330">
        <f t="shared" si="10"/>
        <v>0</v>
      </c>
      <c r="I44" s="118">
        <f>SUM('5:6'!I44)</f>
        <v>0</v>
      </c>
      <c r="J44" s="38" t="str">
        <f t="array" ref="J44">IF(ISERROR(G44/I44),"",G44/I44)</f>
        <v/>
      </c>
      <c r="K44" s="42">
        <f t="array" ref="K44">IF(ISERROR(G44/L44),"",G44/L44)</f>
        <v>0</v>
      </c>
      <c r="L44" s="107">
        <v>21</v>
      </c>
      <c r="M44" s="43">
        <f t="shared" si="17"/>
        <v>0</v>
      </c>
      <c r="N44" s="118">
        <f>SUM('5:6'!N44)</f>
        <v>0</v>
      </c>
      <c r="O44" s="118">
        <f>SUM('5:6'!O44)</f>
        <v>0</v>
      </c>
      <c r="P44" s="118">
        <f>SUM('5:6'!P44)</f>
        <v>0</v>
      </c>
      <c r="Q44" s="118">
        <f>SUM('5:6'!Q44)</f>
        <v>0</v>
      </c>
      <c r="R44" s="118">
        <f>SUM('5:6'!R44)</f>
        <v>0</v>
      </c>
      <c r="S44" s="118">
        <f>SUM('5:6'!S44)</f>
        <v>0</v>
      </c>
      <c r="T44" s="118">
        <f>SUM('5:6'!T44)</f>
        <v>0</v>
      </c>
      <c r="U44" s="118">
        <f>SUM('5:6'!U44)</f>
        <v>0</v>
      </c>
      <c r="V44" s="269">
        <f t="shared" si="18"/>
        <v>0</v>
      </c>
      <c r="W44" s="40" t="str">
        <f t="shared" si="19"/>
        <v/>
      </c>
      <c r="X44" s="118">
        <f>SUM('5:6'!X44)</f>
        <v>0</v>
      </c>
      <c r="Y44" s="118">
        <f>SUM('5:6'!Y44)</f>
        <v>0</v>
      </c>
      <c r="Z44" s="118">
        <f>SUM('5:6'!Z44)</f>
        <v>0</v>
      </c>
      <c r="AA44" s="118">
        <f>SUM('5:6'!AA44)</f>
        <v>0</v>
      </c>
      <c r="AB44" s="338">
        <v>243</v>
      </c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</row>
    <row r="45" spans="1:106" ht="15.75">
      <c r="A45" s="23">
        <v>200027</v>
      </c>
      <c r="B45" s="68" t="s">
        <v>79</v>
      </c>
      <c r="C45" s="17" t="s">
        <v>65</v>
      </c>
      <c r="D45" s="18">
        <v>5.03</v>
      </c>
      <c r="E45" s="18"/>
      <c r="F45" s="6"/>
      <c r="G45" s="118">
        <f>SUM('5:6'!G45)</f>
        <v>0</v>
      </c>
      <c r="H45" s="330">
        <f t="shared" si="10"/>
        <v>0</v>
      </c>
      <c r="I45" s="118">
        <f>SUM('5:6'!I45)</f>
        <v>0</v>
      </c>
      <c r="J45" s="38" t="str">
        <f t="array" ref="J45">IF(ISERROR(G45/I45),"",G45/I45)</f>
        <v/>
      </c>
      <c r="K45" s="42">
        <f t="array" ref="K45">IF(ISERROR(G45/L45),"",G45/L45)</f>
        <v>0</v>
      </c>
      <c r="L45" s="107">
        <v>56</v>
      </c>
      <c r="M45" s="43">
        <f t="shared" si="17"/>
        <v>0</v>
      </c>
      <c r="N45" s="118">
        <f>SUM('5:6'!N45)</f>
        <v>0</v>
      </c>
      <c r="O45" s="118">
        <f>SUM('5:6'!O45)</f>
        <v>0</v>
      </c>
      <c r="P45" s="118">
        <f>SUM('5:6'!P45)</f>
        <v>0</v>
      </c>
      <c r="Q45" s="118">
        <f>SUM('5:6'!Q45)</f>
        <v>0</v>
      </c>
      <c r="R45" s="118">
        <f>SUM('5:6'!R45)</f>
        <v>0</v>
      </c>
      <c r="S45" s="118">
        <f>SUM('5:6'!S45)</f>
        <v>0</v>
      </c>
      <c r="T45" s="118">
        <f>SUM('5:6'!T45)</f>
        <v>0</v>
      </c>
      <c r="U45" s="118">
        <f>SUM('5:6'!U45)</f>
        <v>0</v>
      </c>
      <c r="V45" s="269">
        <f t="shared" si="18"/>
        <v>0</v>
      </c>
      <c r="W45" s="40" t="str">
        <f t="shared" si="19"/>
        <v/>
      </c>
      <c r="X45" s="118">
        <f>SUM('5:6'!X45)</f>
        <v>0</v>
      </c>
      <c r="Y45" s="118">
        <f>SUM('5:6'!Y45)</f>
        <v>0</v>
      </c>
      <c r="Z45" s="118">
        <f>SUM('5:6'!Z45)</f>
        <v>0</v>
      </c>
      <c r="AA45" s="118">
        <f>SUM('5:6'!AA45)</f>
        <v>0</v>
      </c>
      <c r="AB45" s="33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</row>
    <row r="46" spans="1:106" ht="15.75">
      <c r="A46" s="23">
        <v>200028</v>
      </c>
      <c r="B46" s="68" t="s">
        <v>79</v>
      </c>
      <c r="C46" s="17" t="s">
        <v>53</v>
      </c>
      <c r="D46" s="18">
        <v>5.03</v>
      </c>
      <c r="E46" s="18"/>
      <c r="F46" s="6"/>
      <c r="G46" s="118">
        <f>SUM('5:6'!G46)</f>
        <v>0</v>
      </c>
      <c r="H46" s="330">
        <f t="shared" si="10"/>
        <v>0</v>
      </c>
      <c r="I46" s="118">
        <f>SUM('5:6'!I46)</f>
        <v>0</v>
      </c>
      <c r="J46" s="38" t="str">
        <f t="array" ref="J46">IF(ISERROR(G46/I46),"",G46/I46)</f>
        <v/>
      </c>
      <c r="K46" s="42">
        <f t="array" ref="K46">IF(ISERROR(G46/L46),"",G46/L46)</f>
        <v>0</v>
      </c>
      <c r="L46" s="107">
        <v>56</v>
      </c>
      <c r="M46" s="43">
        <f t="shared" si="17"/>
        <v>0</v>
      </c>
      <c r="N46" s="118">
        <f>SUM('5:6'!N46)</f>
        <v>0</v>
      </c>
      <c r="O46" s="118">
        <f>SUM('5:6'!O46)</f>
        <v>0</v>
      </c>
      <c r="P46" s="118">
        <f>SUM('5:6'!P46)</f>
        <v>0</v>
      </c>
      <c r="Q46" s="118">
        <f>SUM('5:6'!Q46)</f>
        <v>0</v>
      </c>
      <c r="R46" s="118">
        <f>SUM('5:6'!R46)</f>
        <v>0</v>
      </c>
      <c r="S46" s="118">
        <f>SUM('5:6'!S46)</f>
        <v>0</v>
      </c>
      <c r="T46" s="118">
        <f>SUM('5:6'!T46)</f>
        <v>0</v>
      </c>
      <c r="U46" s="118">
        <f>SUM('5:6'!U46)</f>
        <v>0</v>
      </c>
      <c r="V46" s="269">
        <f t="shared" si="18"/>
        <v>0</v>
      </c>
      <c r="W46" s="40" t="str">
        <f t="shared" si="19"/>
        <v/>
      </c>
      <c r="X46" s="118">
        <f>SUM('5:6'!X46)</f>
        <v>0</v>
      </c>
      <c r="Y46" s="118">
        <f>SUM('5:6'!Y46)</f>
        <v>0</v>
      </c>
      <c r="Z46" s="118">
        <f>SUM('5:6'!Z46)</f>
        <v>0</v>
      </c>
      <c r="AA46" s="118">
        <f>SUM('5:6'!AA46)</f>
        <v>0</v>
      </c>
      <c r="AB46" s="338">
        <v>547</v>
      </c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</row>
    <row r="47" spans="1:106" ht="15.75">
      <c r="A47" s="23">
        <v>200029</v>
      </c>
      <c r="B47" s="68" t="s">
        <v>79</v>
      </c>
      <c r="C47" s="17" t="s">
        <v>66</v>
      </c>
      <c r="D47" s="18">
        <v>5.03</v>
      </c>
      <c r="E47" s="18"/>
      <c r="F47" s="6"/>
      <c r="G47" s="118">
        <f>SUM('5:6'!G47)</f>
        <v>0</v>
      </c>
      <c r="H47" s="330">
        <f t="shared" si="10"/>
        <v>0</v>
      </c>
      <c r="I47" s="118">
        <f>SUM('5:6'!I47)</f>
        <v>0</v>
      </c>
      <c r="J47" s="38" t="str">
        <f t="array" ref="J47">IF(ISERROR(G47/I47),"",G47/I47)</f>
        <v/>
      </c>
      <c r="K47" s="42">
        <f t="array" ref="K47">IF(ISERROR(G47/L47),"",G47/L47)</f>
        <v>0</v>
      </c>
      <c r="L47" s="107">
        <v>56</v>
      </c>
      <c r="M47" s="43">
        <f t="shared" si="17"/>
        <v>0</v>
      </c>
      <c r="N47" s="118">
        <f>SUM('5:6'!N47)</f>
        <v>0</v>
      </c>
      <c r="O47" s="118">
        <f>SUM('5:6'!O47)</f>
        <v>0</v>
      </c>
      <c r="P47" s="118">
        <f>SUM('5:6'!P47)</f>
        <v>0</v>
      </c>
      <c r="Q47" s="118">
        <f>SUM('5:6'!Q47)</f>
        <v>0</v>
      </c>
      <c r="R47" s="118">
        <f>SUM('5:6'!R47)</f>
        <v>0</v>
      </c>
      <c r="S47" s="118">
        <f>SUM('5:6'!S47)</f>
        <v>0</v>
      </c>
      <c r="T47" s="118">
        <f>SUM('5:6'!T47)</f>
        <v>0</v>
      </c>
      <c r="U47" s="118">
        <f>SUM('5:6'!U47)</f>
        <v>0</v>
      </c>
      <c r="V47" s="269">
        <f t="shared" si="18"/>
        <v>0</v>
      </c>
      <c r="W47" s="40" t="str">
        <f t="shared" si="19"/>
        <v/>
      </c>
      <c r="X47" s="118">
        <f>SUM('5:6'!X47)</f>
        <v>0</v>
      </c>
      <c r="Y47" s="118">
        <f>SUM('5:6'!Y47)</f>
        <v>0</v>
      </c>
      <c r="Z47" s="118">
        <f>SUM('5:6'!Z47)</f>
        <v>0</v>
      </c>
      <c r="AA47" s="118">
        <f>SUM('5:6'!AA47)</f>
        <v>0</v>
      </c>
      <c r="AB47" s="338">
        <v>1094</v>
      </c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</row>
    <row r="48" spans="1:106" ht="15.75">
      <c r="A48" s="23">
        <v>200704</v>
      </c>
      <c r="B48" s="68" t="s">
        <v>79</v>
      </c>
      <c r="C48" s="17" t="s">
        <v>74</v>
      </c>
      <c r="D48" s="18">
        <v>5.03</v>
      </c>
      <c r="E48" s="18"/>
      <c r="F48" s="6"/>
      <c r="G48" s="118">
        <f>SUM('5:6'!G48)</f>
        <v>0</v>
      </c>
      <c r="H48" s="330">
        <f t="shared" si="10"/>
        <v>0</v>
      </c>
      <c r="I48" s="118">
        <f>SUM('5:6'!I48)</f>
        <v>0</v>
      </c>
      <c r="J48" s="38" t="str">
        <f t="array" ref="J48">IF(ISERROR(G48/I48),"",G48/I48)</f>
        <v/>
      </c>
      <c r="K48" s="42">
        <f t="array" ref="K48">IF(ISERROR(G48/L48),"",G48/L48)</f>
        <v>0</v>
      </c>
      <c r="L48" s="107">
        <v>56</v>
      </c>
      <c r="M48" s="43">
        <f t="shared" si="17"/>
        <v>0</v>
      </c>
      <c r="N48" s="118">
        <f>SUM('5:6'!N48)</f>
        <v>0</v>
      </c>
      <c r="O48" s="118">
        <f>SUM('5:6'!O48)</f>
        <v>0</v>
      </c>
      <c r="P48" s="118">
        <f>SUM('5:6'!P48)</f>
        <v>0</v>
      </c>
      <c r="Q48" s="118">
        <f>SUM('5:6'!Q48)</f>
        <v>0</v>
      </c>
      <c r="R48" s="118">
        <f>SUM('5:6'!R48)</f>
        <v>0</v>
      </c>
      <c r="S48" s="118">
        <f>SUM('5:6'!S48)</f>
        <v>0</v>
      </c>
      <c r="T48" s="118">
        <f>SUM('5:6'!T48)</f>
        <v>0</v>
      </c>
      <c r="U48" s="118">
        <f>SUM('5:6'!U48)</f>
        <v>0</v>
      </c>
      <c r="V48" s="269">
        <f t="shared" si="18"/>
        <v>0</v>
      </c>
      <c r="W48" s="40" t="str">
        <f t="shared" si="19"/>
        <v/>
      </c>
      <c r="X48" s="118">
        <f>SUM('5:6'!X48)</f>
        <v>0</v>
      </c>
      <c r="Y48" s="118">
        <f>SUM('5:6'!Y48)</f>
        <v>0</v>
      </c>
      <c r="Z48" s="118">
        <f>SUM('5:6'!Z48)</f>
        <v>0</v>
      </c>
      <c r="AA48" s="118">
        <f>SUM('5:6'!AA48)</f>
        <v>0</v>
      </c>
      <c r="AB48" s="338">
        <f>230+547+1204</f>
        <v>1981</v>
      </c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</row>
    <row r="49" spans="1:106" ht="15.75">
      <c r="A49" s="23">
        <v>201286</v>
      </c>
      <c r="B49" s="68" t="s">
        <v>407</v>
      </c>
      <c r="C49" s="17" t="s">
        <v>408</v>
      </c>
      <c r="D49" s="18">
        <v>5.03</v>
      </c>
      <c r="E49" s="18"/>
      <c r="F49" s="6"/>
      <c r="G49" s="118">
        <f>SUM('5:6'!G49)</f>
        <v>0</v>
      </c>
      <c r="H49" s="330">
        <f t="shared" si="10"/>
        <v>0</v>
      </c>
      <c r="I49" s="118">
        <f>SUM('5:6'!I49)</f>
        <v>0</v>
      </c>
      <c r="J49" s="38"/>
      <c r="K49" s="42">
        <f t="array" ref="K49">IF(ISERROR(G49/L49),"",G49/L49)</f>
        <v>0</v>
      </c>
      <c r="L49" s="107">
        <v>54</v>
      </c>
      <c r="M49" s="43">
        <f t="shared" si="17"/>
        <v>0</v>
      </c>
      <c r="N49" s="118">
        <f>SUM('5:6'!N49)</f>
        <v>0</v>
      </c>
      <c r="O49" s="118">
        <f>SUM('5:6'!O49)</f>
        <v>0</v>
      </c>
      <c r="P49" s="118">
        <f>SUM('5:6'!P49)</f>
        <v>0</v>
      </c>
      <c r="Q49" s="118">
        <f>SUM('5:6'!Q49)</f>
        <v>0</v>
      </c>
      <c r="R49" s="118">
        <f>SUM('5:6'!R49)</f>
        <v>0</v>
      </c>
      <c r="S49" s="118">
        <f>SUM('5:6'!S49)</f>
        <v>0</v>
      </c>
      <c r="T49" s="118">
        <f>SUM('5:6'!T49)</f>
        <v>0</v>
      </c>
      <c r="U49" s="118">
        <f>SUM('5:6'!U49)</f>
        <v>0</v>
      </c>
      <c r="V49" s="269"/>
      <c r="W49" s="40"/>
      <c r="X49" s="118">
        <f>SUM('5:6'!X49)</f>
        <v>0</v>
      </c>
      <c r="Y49" s="118">
        <f>SUM('5:6'!Y49)</f>
        <v>0</v>
      </c>
      <c r="Z49" s="118">
        <f>SUM('5:6'!Z49)</f>
        <v>0</v>
      </c>
      <c r="AA49" s="118">
        <f>SUM('5:6'!AA49)</f>
        <v>0</v>
      </c>
      <c r="AB49" s="338">
        <v>613</v>
      </c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</row>
    <row r="50" spans="1:106" ht="15.75">
      <c r="A50" s="23">
        <v>201287</v>
      </c>
      <c r="B50" s="68" t="s">
        <v>407</v>
      </c>
      <c r="C50" s="17" t="s">
        <v>409</v>
      </c>
      <c r="D50" s="18">
        <v>5.03</v>
      </c>
      <c r="E50" s="18"/>
      <c r="F50" s="6"/>
      <c r="G50" s="118">
        <f>SUM('5:6'!G50)</f>
        <v>0</v>
      </c>
      <c r="H50" s="330">
        <f t="shared" si="10"/>
        <v>0</v>
      </c>
      <c r="I50" s="118">
        <f>SUM('5:6'!I50)</f>
        <v>0</v>
      </c>
      <c r="J50" s="38"/>
      <c r="K50" s="42">
        <f t="array" ref="K50">IF(ISERROR(G50/L50),"",G50/L50)</f>
        <v>0</v>
      </c>
      <c r="L50" s="107">
        <v>54</v>
      </c>
      <c r="M50" s="43">
        <f t="shared" si="17"/>
        <v>0</v>
      </c>
      <c r="N50" s="118">
        <f>SUM('5:6'!N50)</f>
        <v>0</v>
      </c>
      <c r="O50" s="118">
        <f>SUM('5:6'!O50)</f>
        <v>0</v>
      </c>
      <c r="P50" s="118">
        <f>SUM('5:6'!P50)</f>
        <v>0</v>
      </c>
      <c r="Q50" s="118">
        <f>SUM('5:6'!Q50)</f>
        <v>0</v>
      </c>
      <c r="R50" s="118">
        <f>SUM('5:6'!R50)</f>
        <v>0</v>
      </c>
      <c r="S50" s="118">
        <f>SUM('5:6'!S50)</f>
        <v>0</v>
      </c>
      <c r="T50" s="118">
        <f>SUM('5:6'!T50)</f>
        <v>0</v>
      </c>
      <c r="U50" s="118">
        <f>SUM('5:6'!U50)</f>
        <v>0</v>
      </c>
      <c r="V50" s="269"/>
      <c r="W50" s="40"/>
      <c r="X50" s="118">
        <f>SUM('5:6'!X50)</f>
        <v>0</v>
      </c>
      <c r="Y50" s="118">
        <f>SUM('5:6'!Y50)</f>
        <v>0</v>
      </c>
      <c r="Z50" s="118">
        <f>SUM('5:6'!Z50)</f>
        <v>0</v>
      </c>
      <c r="AA50" s="118">
        <f>SUM('5:6'!AA50)</f>
        <v>0</v>
      </c>
      <c r="AB50" s="338">
        <f>307+307</f>
        <v>614</v>
      </c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</row>
    <row r="51" spans="1:106" ht="15.75">
      <c r="A51" s="23">
        <v>201288</v>
      </c>
      <c r="B51" s="236" t="s">
        <v>404</v>
      </c>
      <c r="C51" s="17" t="s">
        <v>411</v>
      </c>
      <c r="D51" s="18">
        <v>5.03</v>
      </c>
      <c r="E51" s="18"/>
      <c r="F51" s="6"/>
      <c r="G51" s="118">
        <f>SUM('5:6'!G51)</f>
        <v>0</v>
      </c>
      <c r="H51" s="330">
        <f t="shared" si="10"/>
        <v>0</v>
      </c>
      <c r="I51" s="118">
        <f>SUM('5:6'!I51)</f>
        <v>0</v>
      </c>
      <c r="J51" s="38"/>
      <c r="K51" s="42">
        <f t="array" ref="K51">IF(ISERROR(G51/L51),"",G51/L51)</f>
        <v>0</v>
      </c>
      <c r="L51" s="107">
        <v>54</v>
      </c>
      <c r="M51" s="43">
        <f t="shared" si="17"/>
        <v>0</v>
      </c>
      <c r="N51" s="118">
        <f>SUM('5:6'!N51)</f>
        <v>0</v>
      </c>
      <c r="O51" s="118">
        <f>SUM('5:6'!O51)</f>
        <v>0</v>
      </c>
      <c r="P51" s="118">
        <f>SUM('5:6'!P51)</f>
        <v>0</v>
      </c>
      <c r="Q51" s="118">
        <f>SUM('5:6'!Q51)</f>
        <v>0</v>
      </c>
      <c r="R51" s="118">
        <f>SUM('5:6'!R51)</f>
        <v>0</v>
      </c>
      <c r="S51" s="118">
        <f>SUM('5:6'!S51)</f>
        <v>0</v>
      </c>
      <c r="T51" s="118">
        <f>SUM('5:6'!T51)</f>
        <v>0</v>
      </c>
      <c r="U51" s="118">
        <f>SUM('5:6'!U51)</f>
        <v>0</v>
      </c>
      <c r="V51" s="269"/>
      <c r="W51" s="40"/>
      <c r="X51" s="118">
        <f>SUM('5:6'!X51)</f>
        <v>0</v>
      </c>
      <c r="Y51" s="118">
        <f>SUM('5:6'!Y51)</f>
        <v>0</v>
      </c>
      <c r="Z51" s="118">
        <f>SUM('5:6'!Z51)</f>
        <v>0</v>
      </c>
      <c r="AA51" s="118">
        <f>SUM('5:6'!AA51)</f>
        <v>0</v>
      </c>
      <c r="AB51" s="33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</row>
    <row r="52" spans="1:106" ht="15.75">
      <c r="A52" s="23">
        <v>201289</v>
      </c>
      <c r="B52" s="236" t="s">
        <v>404</v>
      </c>
      <c r="C52" s="17" t="s">
        <v>413</v>
      </c>
      <c r="D52" s="18">
        <v>5.03</v>
      </c>
      <c r="E52" s="18"/>
      <c r="F52" s="6"/>
      <c r="G52" s="118">
        <f>SUM('5:6'!G52)</f>
        <v>0</v>
      </c>
      <c r="H52" s="330">
        <f t="shared" si="10"/>
        <v>0</v>
      </c>
      <c r="I52" s="118">
        <f>SUM('5:6'!I52)</f>
        <v>0</v>
      </c>
      <c r="J52" s="38"/>
      <c r="K52" s="42">
        <f t="array" ref="K52">IF(ISERROR(G52/L52),"",G52/L52)</f>
        <v>0</v>
      </c>
      <c r="L52" s="107">
        <v>54</v>
      </c>
      <c r="M52" s="43">
        <f t="shared" si="17"/>
        <v>0</v>
      </c>
      <c r="N52" s="118">
        <f>SUM('5:6'!N52)</f>
        <v>0</v>
      </c>
      <c r="O52" s="118">
        <f>SUM('5:6'!O52)</f>
        <v>0</v>
      </c>
      <c r="P52" s="118">
        <f>SUM('5:6'!P52)</f>
        <v>0</v>
      </c>
      <c r="Q52" s="118">
        <f>SUM('5:6'!Q52)</f>
        <v>0</v>
      </c>
      <c r="R52" s="118">
        <f>SUM('5:6'!R52)</f>
        <v>0</v>
      </c>
      <c r="S52" s="118">
        <f>SUM('5:6'!S52)</f>
        <v>0</v>
      </c>
      <c r="T52" s="118">
        <f>SUM('5:6'!T52)</f>
        <v>0</v>
      </c>
      <c r="U52" s="118">
        <f>SUM('5:6'!U52)</f>
        <v>0</v>
      </c>
      <c r="V52" s="269"/>
      <c r="W52" s="40"/>
      <c r="X52" s="118">
        <f>SUM('5:6'!X52)</f>
        <v>0</v>
      </c>
      <c r="Y52" s="118">
        <f>SUM('5:6'!Y52)</f>
        <v>0</v>
      </c>
      <c r="Z52" s="118">
        <f>SUM('5:6'!Z52)</f>
        <v>0</v>
      </c>
      <c r="AA52" s="118">
        <f>SUM('5:6'!AA52)</f>
        <v>0</v>
      </c>
      <c r="AB52" s="338">
        <f>613+537</f>
        <v>1150</v>
      </c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</row>
    <row r="53" spans="1:106" ht="15.75">
      <c r="A53" s="23">
        <v>201077</v>
      </c>
      <c r="B53" s="236" t="s">
        <v>444</v>
      </c>
      <c r="C53" s="232" t="s">
        <v>384</v>
      </c>
      <c r="D53" s="18"/>
      <c r="E53" s="18"/>
      <c r="F53" s="6"/>
      <c r="G53" s="118">
        <f>SUM('5:6'!G53)</f>
        <v>0</v>
      </c>
      <c r="H53" s="330">
        <f t="shared" si="10"/>
        <v>0</v>
      </c>
      <c r="I53" s="118">
        <f>SUM('5:6'!I53)</f>
        <v>0</v>
      </c>
      <c r="J53" s="38"/>
      <c r="K53" s="42">
        <f t="array" ref="K53">IF(ISERROR(G53/L53),"",G53/L53)</f>
        <v>0</v>
      </c>
      <c r="L53" s="107">
        <v>3</v>
      </c>
      <c r="M53" s="43">
        <f t="shared" si="17"/>
        <v>0</v>
      </c>
      <c r="N53" s="118">
        <f>SUM('5:6'!N53)</f>
        <v>0</v>
      </c>
      <c r="O53" s="118">
        <f>SUM('5:6'!O53)</f>
        <v>0</v>
      </c>
      <c r="P53" s="118">
        <f>SUM('5:6'!P53)</f>
        <v>0</v>
      </c>
      <c r="Q53" s="118">
        <f>SUM('5:6'!Q53)</f>
        <v>0</v>
      </c>
      <c r="R53" s="118">
        <f>SUM('5:6'!R53)</f>
        <v>0</v>
      </c>
      <c r="S53" s="118">
        <f>SUM('5:6'!S53)</f>
        <v>0</v>
      </c>
      <c r="T53" s="118">
        <f>SUM('5:6'!T53)</f>
        <v>0</v>
      </c>
      <c r="U53" s="118">
        <f>SUM('5:6'!U53)</f>
        <v>0</v>
      </c>
      <c r="V53" s="269"/>
      <c r="W53" s="40"/>
      <c r="X53" s="118">
        <f>SUM('5:6'!X53)</f>
        <v>0</v>
      </c>
      <c r="Y53" s="118">
        <f>SUM('5:6'!Y53)</f>
        <v>0</v>
      </c>
      <c r="Z53" s="118">
        <f>SUM('5:6'!Z53)</f>
        <v>0</v>
      </c>
      <c r="AA53" s="118">
        <f>SUM('5:6'!AA53)</f>
        <v>0</v>
      </c>
      <c r="AB53" s="33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</row>
    <row r="54" spans="1:106" ht="15.75">
      <c r="A54" s="23">
        <v>201078</v>
      </c>
      <c r="B54" s="236" t="s">
        <v>444</v>
      </c>
      <c r="C54" s="232" t="s">
        <v>385</v>
      </c>
      <c r="D54" s="18"/>
      <c r="E54" s="18"/>
      <c r="F54" s="6"/>
      <c r="G54" s="118">
        <f>SUM('5:6'!G54)</f>
        <v>0</v>
      </c>
      <c r="H54" s="330">
        <f t="shared" si="10"/>
        <v>0</v>
      </c>
      <c r="I54" s="118">
        <f>SUM('5:6'!I54)</f>
        <v>0</v>
      </c>
      <c r="J54" s="38"/>
      <c r="K54" s="42">
        <f t="array" ref="K54">IF(ISERROR(G54/L54),"",G54/L54)</f>
        <v>0</v>
      </c>
      <c r="L54" s="107">
        <v>3</v>
      </c>
      <c r="M54" s="43">
        <f t="shared" si="17"/>
        <v>0</v>
      </c>
      <c r="N54" s="118">
        <f>SUM('5:6'!N54)</f>
        <v>0</v>
      </c>
      <c r="O54" s="118">
        <f>SUM('5:6'!O54)</f>
        <v>0</v>
      </c>
      <c r="P54" s="118">
        <f>SUM('5:6'!P54)</f>
        <v>0</v>
      </c>
      <c r="Q54" s="118">
        <f>SUM('5:6'!Q54)</f>
        <v>0</v>
      </c>
      <c r="R54" s="118">
        <f>SUM('5:6'!R54)</f>
        <v>0</v>
      </c>
      <c r="S54" s="118">
        <f>SUM('5:6'!S54)</f>
        <v>0</v>
      </c>
      <c r="T54" s="118">
        <f>SUM('5:6'!T54)</f>
        <v>0</v>
      </c>
      <c r="U54" s="118">
        <f>SUM('5:6'!U54)</f>
        <v>0</v>
      </c>
      <c r="V54" s="269"/>
      <c r="W54" s="40"/>
      <c r="X54" s="118">
        <f>SUM('5:6'!X54)</f>
        <v>0</v>
      </c>
      <c r="Y54" s="118">
        <f>SUM('5:6'!Y54)</f>
        <v>0</v>
      </c>
      <c r="Z54" s="118">
        <f>SUM('5:6'!Z54)</f>
        <v>0</v>
      </c>
      <c r="AA54" s="118">
        <f>SUM('5:6'!AA54)</f>
        <v>0</v>
      </c>
      <c r="AB54" s="33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</row>
    <row r="55" spans="1:106" ht="15.75">
      <c r="A55" s="23">
        <v>201079</v>
      </c>
      <c r="B55" s="236" t="s">
        <v>444</v>
      </c>
      <c r="C55" s="232" t="s">
        <v>386</v>
      </c>
      <c r="D55" s="18"/>
      <c r="E55" s="18"/>
      <c r="F55" s="6"/>
      <c r="G55" s="118">
        <f>SUM('5:6'!G55)</f>
        <v>0</v>
      </c>
      <c r="H55" s="330">
        <f t="shared" si="10"/>
        <v>0</v>
      </c>
      <c r="I55" s="118">
        <f>SUM('5:6'!I55)</f>
        <v>0</v>
      </c>
      <c r="J55" s="38"/>
      <c r="K55" s="42">
        <f t="array" ref="K55">IF(ISERROR(G55/L55),"",G55/L55)</f>
        <v>0</v>
      </c>
      <c r="L55" s="107">
        <v>3</v>
      </c>
      <c r="M55" s="43">
        <f t="shared" si="17"/>
        <v>0</v>
      </c>
      <c r="N55" s="118">
        <f>SUM('5:6'!N55)</f>
        <v>0</v>
      </c>
      <c r="O55" s="118">
        <f>SUM('5:6'!O55)</f>
        <v>0</v>
      </c>
      <c r="P55" s="118">
        <f>SUM('5:6'!P55)</f>
        <v>0</v>
      </c>
      <c r="Q55" s="118">
        <f>SUM('5:6'!Q55)</f>
        <v>0</v>
      </c>
      <c r="R55" s="118">
        <f>SUM('5:6'!R55)</f>
        <v>0</v>
      </c>
      <c r="S55" s="118">
        <f>SUM('5:6'!S55)</f>
        <v>0</v>
      </c>
      <c r="T55" s="118">
        <f>SUM('5:6'!T55)</f>
        <v>0</v>
      </c>
      <c r="U55" s="118">
        <f>SUM('5:6'!U55)</f>
        <v>0</v>
      </c>
      <c r="V55" s="269"/>
      <c r="W55" s="40"/>
      <c r="X55" s="118">
        <f>SUM('5:6'!X55)</f>
        <v>0</v>
      </c>
      <c r="Y55" s="118">
        <f>SUM('5:6'!Y55)</f>
        <v>0</v>
      </c>
      <c r="Z55" s="118">
        <f>SUM('5:6'!Z55)</f>
        <v>0</v>
      </c>
      <c r="AA55" s="118">
        <f>SUM('5:6'!AA55)</f>
        <v>0</v>
      </c>
      <c r="AB55" s="33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</row>
    <row r="56" spans="1:106" ht="15.75">
      <c r="A56" s="23">
        <v>201080</v>
      </c>
      <c r="B56" s="236" t="s">
        <v>444</v>
      </c>
      <c r="C56" s="232" t="s">
        <v>387</v>
      </c>
      <c r="D56" s="18"/>
      <c r="E56" s="18"/>
      <c r="F56" s="6"/>
      <c r="G56" s="118">
        <f>SUM('5:6'!G56)</f>
        <v>0</v>
      </c>
      <c r="H56" s="330">
        <f t="shared" si="10"/>
        <v>0</v>
      </c>
      <c r="I56" s="118">
        <f>SUM('5:6'!I56)</f>
        <v>0</v>
      </c>
      <c r="J56" s="38"/>
      <c r="K56" s="42">
        <f t="array" ref="K56">IF(ISERROR(G56/L56),"",G56/L56)</f>
        <v>0</v>
      </c>
      <c r="L56" s="107">
        <v>3</v>
      </c>
      <c r="M56" s="43">
        <f t="shared" si="17"/>
        <v>0</v>
      </c>
      <c r="N56" s="118">
        <f>SUM('5:6'!N56)</f>
        <v>0</v>
      </c>
      <c r="O56" s="118">
        <f>SUM('5:6'!O56)</f>
        <v>0</v>
      </c>
      <c r="P56" s="118">
        <f>SUM('5:6'!P56)</f>
        <v>0</v>
      </c>
      <c r="Q56" s="118">
        <f>SUM('5:6'!Q56)</f>
        <v>0</v>
      </c>
      <c r="R56" s="118">
        <f>SUM('5:6'!R56)</f>
        <v>0</v>
      </c>
      <c r="S56" s="118">
        <f>SUM('5:6'!S56)</f>
        <v>0</v>
      </c>
      <c r="T56" s="118">
        <f>SUM('5:6'!T56)</f>
        <v>0</v>
      </c>
      <c r="U56" s="118">
        <f>SUM('5:6'!U56)</f>
        <v>0</v>
      </c>
      <c r="V56" s="269"/>
      <c r="W56" s="40"/>
      <c r="X56" s="118">
        <f>SUM('5:6'!X56)</f>
        <v>0</v>
      </c>
      <c r="Y56" s="118">
        <f>SUM('5:6'!Y56)</f>
        <v>0</v>
      </c>
      <c r="Z56" s="118">
        <f>SUM('5:6'!Z56)</f>
        <v>0</v>
      </c>
      <c r="AA56" s="118">
        <f>SUM('5:6'!AA56)</f>
        <v>0</v>
      </c>
      <c r="AB56" s="33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</row>
    <row r="57" spans="1:106" ht="15.75">
      <c r="A57" s="20">
        <v>200534</v>
      </c>
      <c r="B57" s="69" t="s">
        <v>80</v>
      </c>
      <c r="C57" s="17" t="s">
        <v>61</v>
      </c>
      <c r="D57" s="18">
        <v>5.03</v>
      </c>
      <c r="E57" s="18"/>
      <c r="F57" s="6"/>
      <c r="G57" s="118">
        <f>SUM('5:6'!G57)</f>
        <v>0</v>
      </c>
      <c r="H57" s="330">
        <f t="shared" si="10"/>
        <v>0</v>
      </c>
      <c r="I57" s="118">
        <f>SUM('5:6'!I57)</f>
        <v>0</v>
      </c>
      <c r="J57" s="38" t="str">
        <f t="array" ref="J57">IF(ISERROR(G57/I57),"",G57/I57)</f>
        <v/>
      </c>
      <c r="K57" s="42">
        <f t="array" ref="K57">IF(ISERROR(G57/L57),"",G57/L57)</f>
        <v>0</v>
      </c>
      <c r="L57" s="107">
        <v>40</v>
      </c>
      <c r="M57" s="43">
        <f t="shared" si="17"/>
        <v>0</v>
      </c>
      <c r="N57" s="118">
        <f>SUM('5:6'!N57)</f>
        <v>0</v>
      </c>
      <c r="O57" s="118">
        <f>SUM('5:6'!O57)</f>
        <v>0</v>
      </c>
      <c r="P57" s="118">
        <f>SUM('5:6'!P57)</f>
        <v>0</v>
      </c>
      <c r="Q57" s="118">
        <f>SUM('5:6'!Q57)</f>
        <v>0</v>
      </c>
      <c r="R57" s="118">
        <f>SUM('5:6'!R57)</f>
        <v>0</v>
      </c>
      <c r="S57" s="118">
        <f>SUM('5:6'!S57)</f>
        <v>0</v>
      </c>
      <c r="T57" s="118">
        <f>SUM('5:6'!T57)</f>
        <v>0</v>
      </c>
      <c r="U57" s="118">
        <f>SUM('5:6'!U57)</f>
        <v>0</v>
      </c>
      <c r="V57" s="269">
        <f t="shared" ref="V57:V66" si="20">SUM(X57:AA57)</f>
        <v>0</v>
      </c>
      <c r="W57" s="40" t="str">
        <f t="shared" ref="W57:W66" si="21">IF(ISERROR(V57/G57),"",V57/G57)</f>
        <v/>
      </c>
      <c r="X57" s="118">
        <f>SUM('5:6'!X57)</f>
        <v>0</v>
      </c>
      <c r="Y57" s="118">
        <f>SUM('5:6'!Y57)</f>
        <v>0</v>
      </c>
      <c r="Z57" s="118">
        <f>SUM('5:6'!Z57)</f>
        <v>0</v>
      </c>
      <c r="AA57" s="118">
        <f>SUM('5:6'!AA57)</f>
        <v>0</v>
      </c>
      <c r="AB57" s="33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</row>
    <row r="58" spans="1:106" ht="15.75">
      <c r="A58" s="20">
        <v>200535</v>
      </c>
      <c r="B58" s="69" t="s">
        <v>80</v>
      </c>
      <c r="C58" s="17" t="s">
        <v>60</v>
      </c>
      <c r="D58" s="18">
        <v>5.03</v>
      </c>
      <c r="E58" s="18"/>
      <c r="F58" s="6"/>
      <c r="G58" s="118">
        <f>SUM('5:6'!G58)</f>
        <v>0</v>
      </c>
      <c r="H58" s="330">
        <f t="shared" si="10"/>
        <v>0</v>
      </c>
      <c r="I58" s="118">
        <f>SUM('5:6'!I58)</f>
        <v>0</v>
      </c>
      <c r="J58" s="38" t="str">
        <f t="array" ref="J58">IF(ISERROR(G58/I58),"",G58/I58)</f>
        <v/>
      </c>
      <c r="K58" s="42">
        <f t="array" ref="K58">IF(ISERROR(G58/L58),"",G58/L58)</f>
        <v>0</v>
      </c>
      <c r="L58" s="107">
        <v>40</v>
      </c>
      <c r="M58" s="43">
        <f t="shared" si="17"/>
        <v>0</v>
      </c>
      <c r="N58" s="118">
        <f>SUM('5:6'!N58)</f>
        <v>0</v>
      </c>
      <c r="O58" s="118">
        <f>SUM('5:6'!O58)</f>
        <v>0</v>
      </c>
      <c r="P58" s="118">
        <f>SUM('5:6'!P58)</f>
        <v>0</v>
      </c>
      <c r="Q58" s="118">
        <f>SUM('5:6'!Q58)</f>
        <v>0</v>
      </c>
      <c r="R58" s="118">
        <f>SUM('5:6'!R58)</f>
        <v>0</v>
      </c>
      <c r="S58" s="118">
        <f>SUM('5:6'!S58)</f>
        <v>0</v>
      </c>
      <c r="T58" s="118">
        <f>SUM('5:6'!T58)</f>
        <v>0</v>
      </c>
      <c r="U58" s="118">
        <f>SUM('5:6'!U58)</f>
        <v>0</v>
      </c>
      <c r="V58" s="269">
        <f t="shared" si="20"/>
        <v>0</v>
      </c>
      <c r="W58" s="40" t="str">
        <f t="shared" si="21"/>
        <v/>
      </c>
      <c r="X58" s="118">
        <f>SUM('5:6'!X58)</f>
        <v>0</v>
      </c>
      <c r="Y58" s="118">
        <f>SUM('5:6'!Y58)</f>
        <v>0</v>
      </c>
      <c r="Z58" s="118">
        <f>SUM('5:6'!Z58)</f>
        <v>0</v>
      </c>
      <c r="AA58" s="118">
        <f>SUM('5:6'!AA58)</f>
        <v>0</v>
      </c>
      <c r="AB58" s="338">
        <v>106</v>
      </c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</row>
    <row r="59" spans="1:106" ht="15.75">
      <c r="A59" s="20">
        <v>200536</v>
      </c>
      <c r="B59" s="69" t="s">
        <v>80</v>
      </c>
      <c r="C59" s="17" t="s">
        <v>65</v>
      </c>
      <c r="D59" s="18">
        <v>5.03</v>
      </c>
      <c r="E59" s="18"/>
      <c r="F59" s="6"/>
      <c r="G59" s="118">
        <f>SUM('5:6'!G59)</f>
        <v>0</v>
      </c>
      <c r="H59" s="330">
        <f t="shared" si="10"/>
        <v>0</v>
      </c>
      <c r="I59" s="118">
        <f>SUM('5:6'!I59)</f>
        <v>0</v>
      </c>
      <c r="J59" s="38" t="str">
        <f t="array" ref="J59">IF(ISERROR(G59/I59),"",G59/I59)</f>
        <v/>
      </c>
      <c r="K59" s="42">
        <f t="array" ref="K59">IF(ISERROR(G59/L59),"",G59/L59)</f>
        <v>0</v>
      </c>
      <c r="L59" s="107">
        <v>40</v>
      </c>
      <c r="M59" s="43">
        <f t="shared" si="17"/>
        <v>0</v>
      </c>
      <c r="N59" s="118">
        <f>SUM('5:6'!N59)</f>
        <v>0</v>
      </c>
      <c r="O59" s="118">
        <f>SUM('5:6'!O59)</f>
        <v>0</v>
      </c>
      <c r="P59" s="118">
        <f>SUM('5:6'!P59)</f>
        <v>0</v>
      </c>
      <c r="Q59" s="118">
        <f>SUM('5:6'!Q59)</f>
        <v>0</v>
      </c>
      <c r="R59" s="118">
        <f>SUM('5:6'!R59)</f>
        <v>0</v>
      </c>
      <c r="S59" s="118">
        <f>SUM('5:6'!S59)</f>
        <v>0</v>
      </c>
      <c r="T59" s="118">
        <f>SUM('5:6'!T59)</f>
        <v>0</v>
      </c>
      <c r="U59" s="118">
        <f>SUM('5:6'!U59)</f>
        <v>0</v>
      </c>
      <c r="V59" s="269">
        <f t="shared" si="20"/>
        <v>0</v>
      </c>
      <c r="W59" s="40" t="str">
        <f t="shared" si="21"/>
        <v/>
      </c>
      <c r="X59" s="118">
        <f>SUM('5:6'!X59)</f>
        <v>0</v>
      </c>
      <c r="Y59" s="118">
        <f>SUM('5:6'!Y59)</f>
        <v>0</v>
      </c>
      <c r="Z59" s="118">
        <f>SUM('5:6'!Z59)</f>
        <v>0</v>
      </c>
      <c r="AA59" s="118">
        <f>SUM('5:6'!AA59)</f>
        <v>0</v>
      </c>
      <c r="AB59" s="33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</row>
    <row r="60" spans="1:106" ht="15.75">
      <c r="A60" s="20">
        <v>200437</v>
      </c>
      <c r="B60" s="69" t="s">
        <v>81</v>
      </c>
      <c r="C60" s="17" t="s">
        <v>82</v>
      </c>
      <c r="D60" s="18">
        <v>5.03</v>
      </c>
      <c r="E60" s="18"/>
      <c r="F60" s="6"/>
      <c r="G60" s="118">
        <f>SUM('5:6'!G60)</f>
        <v>0</v>
      </c>
      <c r="H60" s="330">
        <f t="shared" si="10"/>
        <v>0</v>
      </c>
      <c r="I60" s="118">
        <f>SUM('5:6'!I60)</f>
        <v>0</v>
      </c>
      <c r="J60" s="38" t="str">
        <f t="array" ref="J60">IF(ISERROR(G60/I60),"",G60/I60)</f>
        <v/>
      </c>
      <c r="K60" s="42">
        <f t="array" ref="K60">IF(ISERROR(G60/L60),"",G60/L60)</f>
        <v>0</v>
      </c>
      <c r="L60" s="107">
        <v>50</v>
      </c>
      <c r="M60" s="43">
        <f t="shared" si="17"/>
        <v>0</v>
      </c>
      <c r="N60" s="118">
        <f>SUM('5:6'!N60)</f>
        <v>0</v>
      </c>
      <c r="O60" s="118">
        <f>SUM('5:6'!O60)</f>
        <v>0</v>
      </c>
      <c r="P60" s="118">
        <f>SUM('5:6'!P60)</f>
        <v>0</v>
      </c>
      <c r="Q60" s="118">
        <f>SUM('5:6'!Q60)</f>
        <v>0</v>
      </c>
      <c r="R60" s="118">
        <f>SUM('5:6'!R60)</f>
        <v>0</v>
      </c>
      <c r="S60" s="118">
        <f>SUM('5:6'!S60)</f>
        <v>0</v>
      </c>
      <c r="T60" s="118">
        <f>SUM('5:6'!T60)</f>
        <v>0</v>
      </c>
      <c r="U60" s="118">
        <f>SUM('5:6'!U60)</f>
        <v>0</v>
      </c>
      <c r="V60" s="269">
        <f t="shared" si="20"/>
        <v>0</v>
      </c>
      <c r="W60" s="40" t="str">
        <f t="shared" si="21"/>
        <v/>
      </c>
      <c r="X60" s="118">
        <f>SUM('5:6'!X60)</f>
        <v>0</v>
      </c>
      <c r="Y60" s="118">
        <f>SUM('5:6'!Y60)</f>
        <v>0</v>
      </c>
      <c r="Z60" s="118">
        <f>SUM('5:6'!Z60)</f>
        <v>0</v>
      </c>
      <c r="AA60" s="118">
        <f>SUM('5:6'!AA60)</f>
        <v>0</v>
      </c>
      <c r="AB60" s="33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</row>
    <row r="61" spans="1:106" ht="15.75">
      <c r="A61" s="20">
        <v>200438</v>
      </c>
      <c r="B61" s="69" t="s">
        <v>81</v>
      </c>
      <c r="C61" s="17" t="s">
        <v>60</v>
      </c>
      <c r="D61" s="18">
        <v>5.03</v>
      </c>
      <c r="E61" s="18"/>
      <c r="F61" s="6"/>
      <c r="G61" s="118">
        <f>SUM('5:6'!G61)</f>
        <v>0</v>
      </c>
      <c r="H61" s="330">
        <f t="shared" si="10"/>
        <v>0</v>
      </c>
      <c r="I61" s="118">
        <f>SUM('5:6'!I61)</f>
        <v>0</v>
      </c>
      <c r="J61" s="38" t="str">
        <f t="array" ref="J61">IF(ISERROR(G61/I61),"",G61/I61)</f>
        <v/>
      </c>
      <c r="K61" s="42">
        <f t="array" ref="K61">IF(ISERROR(G61/L61),"",G61/L61)</f>
        <v>0</v>
      </c>
      <c r="L61" s="107">
        <v>50</v>
      </c>
      <c r="M61" s="43">
        <f t="shared" si="17"/>
        <v>0</v>
      </c>
      <c r="N61" s="118">
        <f>SUM('5:6'!N61)</f>
        <v>0</v>
      </c>
      <c r="O61" s="118">
        <f>SUM('5:6'!O61)</f>
        <v>0</v>
      </c>
      <c r="P61" s="118">
        <f>SUM('5:6'!P61)</f>
        <v>0</v>
      </c>
      <c r="Q61" s="118">
        <f>SUM('5:6'!Q61)</f>
        <v>0</v>
      </c>
      <c r="R61" s="118">
        <f>SUM('5:6'!R61)</f>
        <v>0</v>
      </c>
      <c r="S61" s="118">
        <f>SUM('5:6'!S61)</f>
        <v>0</v>
      </c>
      <c r="T61" s="118">
        <f>SUM('5:6'!T61)</f>
        <v>0</v>
      </c>
      <c r="U61" s="118">
        <f>SUM('5:6'!U61)</f>
        <v>0</v>
      </c>
      <c r="V61" s="269">
        <f t="shared" si="20"/>
        <v>0</v>
      </c>
      <c r="W61" s="40" t="str">
        <f t="shared" si="21"/>
        <v/>
      </c>
      <c r="X61" s="118">
        <f>SUM('5:6'!X61)</f>
        <v>0</v>
      </c>
      <c r="Y61" s="118">
        <f>SUM('5:6'!Y61)</f>
        <v>0</v>
      </c>
      <c r="Z61" s="118">
        <f>SUM('5:6'!Z61)</f>
        <v>0</v>
      </c>
      <c r="AA61" s="118">
        <f>SUM('5:6'!AA61)</f>
        <v>0</v>
      </c>
      <c r="AB61" s="33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</row>
    <row r="62" spans="1:106" ht="15.75">
      <c r="A62" s="20">
        <v>200439</v>
      </c>
      <c r="B62" s="69" t="s">
        <v>81</v>
      </c>
      <c r="C62" s="17" t="s">
        <v>61</v>
      </c>
      <c r="D62" s="18">
        <v>5.03</v>
      </c>
      <c r="E62" s="18"/>
      <c r="F62" s="6"/>
      <c r="G62" s="118">
        <f>SUM('5:6'!G62)</f>
        <v>0</v>
      </c>
      <c r="H62" s="330">
        <f t="shared" si="10"/>
        <v>0</v>
      </c>
      <c r="I62" s="118">
        <f>SUM('5:6'!I62)</f>
        <v>0</v>
      </c>
      <c r="J62" s="38" t="str">
        <f t="array" ref="J62">IF(ISERROR(G62/I62),"",G62/I62)</f>
        <v/>
      </c>
      <c r="K62" s="42">
        <f t="array" ref="K62">IF(ISERROR(G62/L62),"",G62/L62)</f>
        <v>0</v>
      </c>
      <c r="L62" s="107">
        <v>50</v>
      </c>
      <c r="M62" s="43">
        <f t="shared" si="17"/>
        <v>0</v>
      </c>
      <c r="N62" s="118">
        <f>SUM('5:6'!N62)</f>
        <v>0</v>
      </c>
      <c r="O62" s="118">
        <f>SUM('5:6'!O62)</f>
        <v>0</v>
      </c>
      <c r="P62" s="118">
        <f>SUM('5:6'!P62)</f>
        <v>0</v>
      </c>
      <c r="Q62" s="118">
        <f>SUM('5:6'!Q62)</f>
        <v>0</v>
      </c>
      <c r="R62" s="118">
        <f>SUM('5:6'!R62)</f>
        <v>0</v>
      </c>
      <c r="S62" s="118">
        <f>SUM('5:6'!S62)</f>
        <v>0</v>
      </c>
      <c r="T62" s="118">
        <f>SUM('5:6'!T62)</f>
        <v>0</v>
      </c>
      <c r="U62" s="118">
        <f>SUM('5:6'!U62)</f>
        <v>0</v>
      </c>
      <c r="V62" s="269">
        <f t="shared" si="20"/>
        <v>0</v>
      </c>
      <c r="W62" s="40" t="str">
        <f t="shared" si="21"/>
        <v/>
      </c>
      <c r="X62" s="118">
        <f>SUM('5:6'!X62)</f>
        <v>0</v>
      </c>
      <c r="Y62" s="118">
        <f>SUM('5:6'!Y62)</f>
        <v>0</v>
      </c>
      <c r="Z62" s="118">
        <f>SUM('5:6'!Z62)</f>
        <v>0</v>
      </c>
      <c r="AA62" s="118">
        <f>SUM('5:6'!AA62)</f>
        <v>0</v>
      </c>
      <c r="AB62" s="33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</row>
    <row r="63" spans="1:106" ht="15.75">
      <c r="A63" s="20">
        <v>200440</v>
      </c>
      <c r="B63" s="69" t="s">
        <v>81</v>
      </c>
      <c r="C63" s="17" t="s">
        <v>65</v>
      </c>
      <c r="D63" s="18">
        <v>5.03</v>
      </c>
      <c r="E63" s="18"/>
      <c r="F63" s="6"/>
      <c r="G63" s="118">
        <f>SUM('5:6'!G63)</f>
        <v>0</v>
      </c>
      <c r="H63" s="330">
        <f t="shared" si="10"/>
        <v>0</v>
      </c>
      <c r="I63" s="118">
        <f>SUM('5:6'!I63)</f>
        <v>0</v>
      </c>
      <c r="J63" s="38" t="str">
        <f t="array" ref="J63">IF(ISERROR(G63/I63),"",G63/I63)</f>
        <v/>
      </c>
      <c r="K63" s="42">
        <f t="array" ref="K63">IF(ISERROR(G63/L63),"",G63/L63)</f>
        <v>0</v>
      </c>
      <c r="L63" s="107">
        <v>50</v>
      </c>
      <c r="M63" s="43">
        <f t="shared" si="17"/>
        <v>0</v>
      </c>
      <c r="N63" s="118">
        <f>SUM('5:6'!N63)</f>
        <v>0</v>
      </c>
      <c r="O63" s="118">
        <f>SUM('5:6'!O63)</f>
        <v>0</v>
      </c>
      <c r="P63" s="118">
        <f>SUM('5:6'!P63)</f>
        <v>0</v>
      </c>
      <c r="Q63" s="118">
        <f>SUM('5:6'!Q63)</f>
        <v>0</v>
      </c>
      <c r="R63" s="118">
        <f>SUM('5:6'!R63)</f>
        <v>0</v>
      </c>
      <c r="S63" s="118">
        <f>SUM('5:6'!S63)</f>
        <v>0</v>
      </c>
      <c r="T63" s="118">
        <f>SUM('5:6'!T63)</f>
        <v>0</v>
      </c>
      <c r="U63" s="118">
        <f>SUM('5:6'!U63)</f>
        <v>0</v>
      </c>
      <c r="V63" s="269">
        <f t="shared" si="20"/>
        <v>0</v>
      </c>
      <c r="W63" s="40" t="str">
        <f t="shared" si="21"/>
        <v/>
      </c>
      <c r="X63" s="118">
        <f>SUM('5:6'!X63)</f>
        <v>0</v>
      </c>
      <c r="Y63" s="118">
        <f>SUM('5:6'!Y63)</f>
        <v>0</v>
      </c>
      <c r="Z63" s="118">
        <f>SUM('5:6'!Z63)</f>
        <v>0</v>
      </c>
      <c r="AA63" s="118">
        <f>SUM('5:6'!AA63)</f>
        <v>0</v>
      </c>
      <c r="AB63" s="33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</row>
    <row r="64" spans="1:106" ht="15.75">
      <c r="A64" s="20">
        <v>200051</v>
      </c>
      <c r="B64" s="69" t="s">
        <v>83</v>
      </c>
      <c r="C64" s="17" t="s">
        <v>73</v>
      </c>
      <c r="D64" s="18">
        <v>5.03</v>
      </c>
      <c r="E64" s="18"/>
      <c r="F64" s="6"/>
      <c r="G64" s="118">
        <f>SUM('5:6'!G64)</f>
        <v>0</v>
      </c>
      <c r="H64" s="330">
        <f t="shared" si="10"/>
        <v>0</v>
      </c>
      <c r="I64" s="118">
        <f>SUM('5:6'!I64)</f>
        <v>0</v>
      </c>
      <c r="J64" s="38" t="str">
        <f t="array" ref="J64">IF(ISERROR(G64/I64),"",G64/I64)</f>
        <v/>
      </c>
      <c r="K64" s="42">
        <f t="array" ref="K64">IF(ISERROR(G64/L64),"",G64/L64)</f>
        <v>0</v>
      </c>
      <c r="L64" s="107">
        <v>50</v>
      </c>
      <c r="M64" s="43">
        <f t="shared" si="17"/>
        <v>0</v>
      </c>
      <c r="N64" s="118">
        <f>SUM('5:6'!N64)</f>
        <v>0</v>
      </c>
      <c r="O64" s="118">
        <f>SUM('5:6'!O64)</f>
        <v>0</v>
      </c>
      <c r="P64" s="118">
        <f>SUM('5:6'!P64)</f>
        <v>0</v>
      </c>
      <c r="Q64" s="118">
        <f>SUM('5:6'!Q64)</f>
        <v>0</v>
      </c>
      <c r="R64" s="118">
        <f>SUM('5:6'!R64)</f>
        <v>0</v>
      </c>
      <c r="S64" s="118">
        <f>SUM('5:6'!S64)</f>
        <v>0</v>
      </c>
      <c r="T64" s="118">
        <f>SUM('5:6'!T64)</f>
        <v>0</v>
      </c>
      <c r="U64" s="118">
        <f>SUM('5:6'!U64)</f>
        <v>0</v>
      </c>
      <c r="V64" s="269">
        <f t="shared" si="20"/>
        <v>0</v>
      </c>
      <c r="W64" s="40" t="str">
        <f t="shared" si="21"/>
        <v/>
      </c>
      <c r="X64" s="118">
        <f>SUM('5:6'!X64)</f>
        <v>0</v>
      </c>
      <c r="Y64" s="118">
        <f>SUM('5:6'!Y64)</f>
        <v>0</v>
      </c>
      <c r="Z64" s="118">
        <f>SUM('5:6'!Z64)</f>
        <v>0</v>
      </c>
      <c r="AA64" s="118">
        <f>SUM('5:6'!AA64)</f>
        <v>0</v>
      </c>
      <c r="AB64" s="338">
        <v>434</v>
      </c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</row>
    <row r="65" spans="1:106" ht="15.75">
      <c r="A65" s="20">
        <v>200052</v>
      </c>
      <c r="B65" s="69" t="s">
        <v>83</v>
      </c>
      <c r="C65" s="17" t="s">
        <v>61</v>
      </c>
      <c r="D65" s="18">
        <v>5.03</v>
      </c>
      <c r="E65" s="18"/>
      <c r="F65" s="6"/>
      <c r="G65" s="118">
        <f>SUM('5:6'!G65)</f>
        <v>0</v>
      </c>
      <c r="H65" s="330">
        <f t="shared" si="10"/>
        <v>0</v>
      </c>
      <c r="I65" s="118">
        <f>SUM('5:6'!I65)</f>
        <v>0</v>
      </c>
      <c r="J65" s="38" t="str">
        <f t="array" ref="J65">IF(ISERROR(G65/I65),"",G65/I65)</f>
        <v/>
      </c>
      <c r="K65" s="42">
        <f t="array" ref="K65">IF(ISERROR(G65/L65),"",G65/L65)</f>
        <v>0</v>
      </c>
      <c r="L65" s="107">
        <v>50</v>
      </c>
      <c r="M65" s="43">
        <f t="shared" si="17"/>
        <v>0</v>
      </c>
      <c r="N65" s="118">
        <f>SUM('5:6'!N65)</f>
        <v>0</v>
      </c>
      <c r="O65" s="118">
        <f>SUM('5:6'!O65)</f>
        <v>0</v>
      </c>
      <c r="P65" s="118">
        <f>SUM('5:6'!P65)</f>
        <v>0</v>
      </c>
      <c r="Q65" s="118">
        <f>SUM('5:6'!Q65)</f>
        <v>0</v>
      </c>
      <c r="R65" s="118">
        <f>SUM('5:6'!R65)</f>
        <v>0</v>
      </c>
      <c r="S65" s="118">
        <f>SUM('5:6'!S65)</f>
        <v>0</v>
      </c>
      <c r="T65" s="118">
        <f>SUM('5:6'!T65)</f>
        <v>0</v>
      </c>
      <c r="U65" s="118">
        <f>SUM('5:6'!U65)</f>
        <v>0</v>
      </c>
      <c r="V65" s="269">
        <f t="shared" si="20"/>
        <v>0</v>
      </c>
      <c r="W65" s="40" t="str">
        <f t="shared" si="21"/>
        <v/>
      </c>
      <c r="X65" s="118">
        <f>SUM('5:6'!X65)</f>
        <v>0</v>
      </c>
      <c r="Y65" s="118">
        <f>SUM('5:6'!Y65)</f>
        <v>0</v>
      </c>
      <c r="Z65" s="118">
        <f>SUM('5:6'!Z65)</f>
        <v>0</v>
      </c>
      <c r="AA65" s="118">
        <f>SUM('5:6'!AA65)</f>
        <v>0</v>
      </c>
      <c r="AB65" s="338">
        <f>217+217</f>
        <v>434</v>
      </c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</row>
    <row r="66" spans="1:106" ht="15.75">
      <c r="A66" s="20">
        <v>200054</v>
      </c>
      <c r="B66" s="69" t="s">
        <v>83</v>
      </c>
      <c r="C66" s="17" t="s">
        <v>77</v>
      </c>
      <c r="D66" s="18">
        <v>5.03</v>
      </c>
      <c r="E66" s="18"/>
      <c r="F66" s="6"/>
      <c r="G66" s="118">
        <f>SUM('5:6'!G66)</f>
        <v>0</v>
      </c>
      <c r="H66" s="330">
        <f t="shared" si="10"/>
        <v>0</v>
      </c>
      <c r="I66" s="118">
        <f>SUM('5:6'!I66)</f>
        <v>0</v>
      </c>
      <c r="J66" s="38" t="str">
        <f t="array" ref="J66">IF(ISERROR(G66/I66),"",G66/I66)</f>
        <v/>
      </c>
      <c r="K66" s="42">
        <f t="array" ref="K66">IF(ISERROR(G66/L66),"",G66/L66)</f>
        <v>0</v>
      </c>
      <c r="L66" s="107">
        <v>50</v>
      </c>
      <c r="M66" s="43">
        <f t="shared" si="17"/>
        <v>0</v>
      </c>
      <c r="N66" s="118">
        <f>SUM('5:6'!N66)</f>
        <v>0</v>
      </c>
      <c r="O66" s="118">
        <f>SUM('5:6'!O66)</f>
        <v>0</v>
      </c>
      <c r="P66" s="118">
        <f>SUM('5:6'!P66)</f>
        <v>0</v>
      </c>
      <c r="Q66" s="118">
        <f>SUM('5:6'!Q66)</f>
        <v>0</v>
      </c>
      <c r="R66" s="118">
        <f>SUM('5:6'!R66)</f>
        <v>0</v>
      </c>
      <c r="S66" s="118">
        <f>SUM('5:6'!S66)</f>
        <v>0</v>
      </c>
      <c r="T66" s="118">
        <f>SUM('5:6'!T66)</f>
        <v>0</v>
      </c>
      <c r="U66" s="118">
        <f>SUM('5:6'!U66)</f>
        <v>0</v>
      </c>
      <c r="V66" s="269">
        <f t="shared" si="20"/>
        <v>0</v>
      </c>
      <c r="W66" s="40" t="str">
        <f t="shared" si="21"/>
        <v/>
      </c>
      <c r="X66" s="118">
        <f>SUM('5:6'!X66)</f>
        <v>0</v>
      </c>
      <c r="Y66" s="118">
        <f>SUM('5:6'!Y66)</f>
        <v>0</v>
      </c>
      <c r="Z66" s="118">
        <f>SUM('5:6'!Z66)</f>
        <v>0</v>
      </c>
      <c r="AA66" s="118">
        <f>SUM('5:6'!AA66)</f>
        <v>0</v>
      </c>
      <c r="AB66" s="338">
        <v>217</v>
      </c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</row>
    <row r="67" spans="1:106" ht="15.75">
      <c r="A67" s="20">
        <v>201403</v>
      </c>
      <c r="B67" s="242" t="s">
        <v>458</v>
      </c>
      <c r="C67" s="232" t="s">
        <v>456</v>
      </c>
      <c r="D67" s="18">
        <v>5.03</v>
      </c>
      <c r="E67" s="18"/>
      <c r="F67" s="6"/>
      <c r="G67" s="118">
        <f>SUM('5:6'!G67)</f>
        <v>0</v>
      </c>
      <c r="H67" s="330">
        <f t="shared" si="10"/>
        <v>0</v>
      </c>
      <c r="I67" s="118"/>
      <c r="J67" s="38"/>
      <c r="K67" s="42">
        <f t="array" ref="K67">IF(ISERROR(G67/L67),"",G67/L67)</f>
        <v>0</v>
      </c>
      <c r="L67" s="107">
        <v>50</v>
      </c>
      <c r="M67" s="43"/>
      <c r="N67" s="118"/>
      <c r="O67" s="118"/>
      <c r="P67" s="118"/>
      <c r="Q67" s="118"/>
      <c r="R67" s="118"/>
      <c r="S67" s="118"/>
      <c r="T67" s="118"/>
      <c r="U67" s="118"/>
      <c r="V67" s="269"/>
      <c r="W67" s="40"/>
      <c r="X67" s="118"/>
      <c r="Y67" s="118"/>
      <c r="Z67" s="118"/>
      <c r="AA67" s="118"/>
      <c r="AB67" s="338">
        <v>217</v>
      </c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</row>
    <row r="68" spans="1:106" ht="15.75">
      <c r="A68" s="20">
        <v>201290</v>
      </c>
      <c r="B68" s="242" t="s">
        <v>419</v>
      </c>
      <c r="C68" s="232" t="s">
        <v>421</v>
      </c>
      <c r="D68" s="18">
        <v>5</v>
      </c>
      <c r="E68" s="18"/>
      <c r="F68" s="6"/>
      <c r="G68" s="118">
        <f>SUM('5:6'!G68)</f>
        <v>0</v>
      </c>
      <c r="H68" s="330">
        <f t="shared" si="10"/>
        <v>0</v>
      </c>
      <c r="I68" s="118">
        <f>SUM('5:6'!I68)</f>
        <v>0</v>
      </c>
      <c r="J68" s="38"/>
      <c r="K68" s="42">
        <f t="array" ref="K68">IF(ISERROR(G68/L68),"",G68/L68)</f>
        <v>0</v>
      </c>
      <c r="L68" s="107">
        <v>50</v>
      </c>
      <c r="M68" s="43"/>
      <c r="N68" s="118">
        <f>SUM('5:6'!N68)</f>
        <v>0</v>
      </c>
      <c r="O68" s="118">
        <f>SUM('5:6'!O68)</f>
        <v>0</v>
      </c>
      <c r="P68" s="118">
        <f>SUM('5:6'!P68)</f>
        <v>0</v>
      </c>
      <c r="Q68" s="118">
        <f>SUM('5:6'!Q68)</f>
        <v>0</v>
      </c>
      <c r="R68" s="118">
        <f>SUM('5:6'!R68)</f>
        <v>0</v>
      </c>
      <c r="S68" s="118">
        <f>SUM('5:6'!S68)</f>
        <v>0</v>
      </c>
      <c r="T68" s="118">
        <f>SUM('5:6'!T68)</f>
        <v>0</v>
      </c>
      <c r="U68" s="118">
        <f>SUM('5:6'!U68)</f>
        <v>0</v>
      </c>
      <c r="V68" s="269"/>
      <c r="W68" s="40"/>
      <c r="X68" s="118">
        <f>SUM('5:6'!X68)</f>
        <v>0</v>
      </c>
      <c r="Y68" s="118">
        <f>SUM('5:6'!Y68)</f>
        <v>0</v>
      </c>
      <c r="Z68" s="118">
        <f>SUM('5:6'!Z68)</f>
        <v>0</v>
      </c>
      <c r="AA68" s="118">
        <f>SUM('5:6'!AA68)</f>
        <v>0</v>
      </c>
      <c r="AB68" s="33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</row>
    <row r="69" spans="1:106" ht="15.75">
      <c r="A69" s="20">
        <v>200113</v>
      </c>
      <c r="B69" s="69" t="s">
        <v>84</v>
      </c>
      <c r="C69" s="17" t="s">
        <v>64</v>
      </c>
      <c r="D69" s="18">
        <v>5.03</v>
      </c>
      <c r="E69" s="18"/>
      <c r="F69" s="6"/>
      <c r="G69" s="118">
        <f>SUM('5:6'!G69)</f>
        <v>0</v>
      </c>
      <c r="H69" s="330">
        <f t="shared" si="10"/>
        <v>0</v>
      </c>
      <c r="I69" s="118">
        <f>SUM('5:6'!I69)</f>
        <v>0</v>
      </c>
      <c r="J69" s="38" t="str">
        <f t="array" ref="J69">IF(ISERROR(G69/I69),"",G69/I69)</f>
        <v/>
      </c>
      <c r="K69" s="42">
        <f t="array" ref="K69">IF(ISERROR(G69/L69),"",G69/L69)</f>
        <v>0</v>
      </c>
      <c r="L69" s="107">
        <v>21.5</v>
      </c>
      <c r="M69" s="43">
        <f t="shared" ref="M69:M70" si="22">IF(ISERROR(I69-K69),"",I69-K69)</f>
        <v>0</v>
      </c>
      <c r="N69" s="118">
        <f>SUM('5:6'!N69)</f>
        <v>0</v>
      </c>
      <c r="O69" s="118">
        <f>SUM('5:6'!O69)</f>
        <v>0</v>
      </c>
      <c r="P69" s="118">
        <f>SUM('5:6'!P69)</f>
        <v>0</v>
      </c>
      <c r="Q69" s="118">
        <f>SUM('5:6'!Q69)</f>
        <v>0</v>
      </c>
      <c r="R69" s="118">
        <f>SUM('5:6'!R69)</f>
        <v>0</v>
      </c>
      <c r="S69" s="118">
        <f>SUM('5:6'!S69)</f>
        <v>0</v>
      </c>
      <c r="T69" s="118">
        <f>SUM('5:6'!T69)</f>
        <v>0</v>
      </c>
      <c r="U69" s="118">
        <f>SUM('5:6'!U69)</f>
        <v>0</v>
      </c>
      <c r="V69" s="269">
        <f t="shared" ref="V69:V70" si="23">SUM(X69:AA69)</f>
        <v>0</v>
      </c>
      <c r="W69" s="40" t="str">
        <f t="shared" ref="W69:W70" si="24">IF(ISERROR(V69/G69),"",V69/G69)</f>
        <v/>
      </c>
      <c r="X69" s="118">
        <f>SUM('5:6'!X69)</f>
        <v>0</v>
      </c>
      <c r="Y69" s="118">
        <f>SUM('5:6'!Y69)</f>
        <v>0</v>
      </c>
      <c r="Z69" s="118">
        <f>SUM('5:6'!Z69)</f>
        <v>0</v>
      </c>
      <c r="AA69" s="118">
        <f>SUM('5:6'!AA69)</f>
        <v>0</v>
      </c>
      <c r="AB69" s="338">
        <f>234+703</f>
        <v>937</v>
      </c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</row>
    <row r="70" spans="1:106" ht="15.75">
      <c r="A70" s="20">
        <v>200114</v>
      </c>
      <c r="B70" s="69" t="s">
        <v>84</v>
      </c>
      <c r="C70" s="17" t="s">
        <v>65</v>
      </c>
      <c r="D70" s="18">
        <v>5.03</v>
      </c>
      <c r="E70" s="18"/>
      <c r="F70" s="6"/>
      <c r="G70" s="118">
        <f>SUM('5:6'!G70)</f>
        <v>0</v>
      </c>
      <c r="H70" s="330">
        <f t="shared" si="10"/>
        <v>0</v>
      </c>
      <c r="I70" s="118">
        <f>SUM('5:6'!I70)</f>
        <v>0</v>
      </c>
      <c r="J70" s="38" t="str">
        <f t="array" ref="J70">IF(ISERROR(G70/I70),"",G70/I70)</f>
        <v/>
      </c>
      <c r="K70" s="42">
        <f t="array" ref="K70">IF(ISERROR(G70/L70),"",G70/L70)</f>
        <v>0</v>
      </c>
      <c r="L70" s="107">
        <v>21.5</v>
      </c>
      <c r="M70" s="43">
        <f t="shared" si="22"/>
        <v>0</v>
      </c>
      <c r="N70" s="118">
        <f>SUM('5:6'!N70)</f>
        <v>0</v>
      </c>
      <c r="O70" s="118">
        <f>SUM('5:6'!O70)</f>
        <v>0</v>
      </c>
      <c r="P70" s="118">
        <f>SUM('5:6'!P70)</f>
        <v>0</v>
      </c>
      <c r="Q70" s="118">
        <f>SUM('5:6'!Q70)</f>
        <v>0</v>
      </c>
      <c r="R70" s="118">
        <f>SUM('5:6'!R70)</f>
        <v>0</v>
      </c>
      <c r="S70" s="118">
        <f>SUM('5:6'!S70)</f>
        <v>0</v>
      </c>
      <c r="T70" s="118">
        <f>SUM('5:6'!T70)</f>
        <v>0</v>
      </c>
      <c r="U70" s="118">
        <f>SUM('5:6'!U70)</f>
        <v>0</v>
      </c>
      <c r="V70" s="269">
        <f t="shared" si="23"/>
        <v>0</v>
      </c>
      <c r="W70" s="40" t="str">
        <f t="shared" si="24"/>
        <v/>
      </c>
      <c r="X70" s="118">
        <f>SUM('5:6'!X70)</f>
        <v>0</v>
      </c>
      <c r="Y70" s="118">
        <f>SUM('5:6'!Y70)</f>
        <v>0</v>
      </c>
      <c r="Z70" s="118">
        <f>SUM('5:6'!Z70)</f>
        <v>0</v>
      </c>
      <c r="AA70" s="118">
        <f>SUM('5:6'!AA70)</f>
        <v>0</v>
      </c>
      <c r="AB70" s="338">
        <f>234+703</f>
        <v>937</v>
      </c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</row>
    <row r="71" spans="1:106" ht="15.75">
      <c r="A71" s="20"/>
      <c r="B71" s="242" t="s">
        <v>380</v>
      </c>
      <c r="C71" s="232" t="s">
        <v>381</v>
      </c>
      <c r="D71" s="18"/>
      <c r="E71" s="18"/>
      <c r="F71" s="6"/>
      <c r="G71" s="118">
        <f>SUM('5:6'!G71)</f>
        <v>0</v>
      </c>
      <c r="H71" s="330">
        <f t="shared" si="10"/>
        <v>0</v>
      </c>
      <c r="I71" s="118">
        <f>SUM('5:6'!I71)</f>
        <v>0</v>
      </c>
      <c r="J71" s="38"/>
      <c r="K71" s="42"/>
      <c r="L71" s="107"/>
      <c r="M71" s="43"/>
      <c r="N71" s="118">
        <f>SUM('5:6'!N71)</f>
        <v>0</v>
      </c>
      <c r="O71" s="118">
        <f>SUM('5:6'!O71)</f>
        <v>0</v>
      </c>
      <c r="P71" s="118">
        <f>SUM('5:6'!P71)</f>
        <v>0</v>
      </c>
      <c r="Q71" s="118">
        <f>SUM('5:6'!Q71)</f>
        <v>0</v>
      </c>
      <c r="R71" s="118">
        <f>SUM('5:6'!R71)</f>
        <v>0</v>
      </c>
      <c r="S71" s="118">
        <f>SUM('5:6'!S71)</f>
        <v>0</v>
      </c>
      <c r="T71" s="118">
        <f>SUM('5:6'!T71)</f>
        <v>0</v>
      </c>
      <c r="U71" s="118">
        <f>SUM('5:6'!U71)</f>
        <v>0</v>
      </c>
      <c r="V71" s="269"/>
      <c r="W71" s="40"/>
      <c r="X71" s="118">
        <f>SUM('5:6'!X71)</f>
        <v>0</v>
      </c>
      <c r="Y71" s="118">
        <f>SUM('5:6'!Y71)</f>
        <v>0</v>
      </c>
      <c r="Z71" s="118">
        <f>SUM('5:6'!Z71)</f>
        <v>0</v>
      </c>
      <c r="AA71" s="118">
        <f>SUM('5:6'!AA71)</f>
        <v>0</v>
      </c>
      <c r="AB71" s="33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</row>
    <row r="72" spans="1:106" ht="15.75">
      <c r="A72" s="22">
        <v>200617</v>
      </c>
      <c r="B72" s="70" t="s">
        <v>85</v>
      </c>
      <c r="C72" s="17" t="s">
        <v>60</v>
      </c>
      <c r="D72" s="18">
        <v>5.0599999999999996</v>
      </c>
      <c r="E72" s="18"/>
      <c r="F72" s="6"/>
      <c r="G72" s="118">
        <f>SUM('5:6'!G72)</f>
        <v>0</v>
      </c>
      <c r="H72" s="330">
        <f t="shared" si="10"/>
        <v>0</v>
      </c>
      <c r="I72" s="118">
        <f>SUM('5:6'!I72)</f>
        <v>0</v>
      </c>
      <c r="J72" s="38" t="str">
        <f t="array" ref="J72">IF(ISERROR(G72/I72),"",G72/I72)</f>
        <v/>
      </c>
      <c r="K72" s="42" t="str">
        <f t="array" ref="K72">IF(ISERROR(G72/L72),"",G72/L72)</f>
        <v/>
      </c>
      <c r="L72" s="107"/>
      <c r="M72" s="43" t="str">
        <f t="shared" ref="M72:M79" si="25">IF(ISERROR(I72-K72),"",I72-K72)</f>
        <v/>
      </c>
      <c r="N72" s="118">
        <f>SUM('5:6'!N72)</f>
        <v>0</v>
      </c>
      <c r="O72" s="118">
        <f>SUM('5:6'!O72)</f>
        <v>0</v>
      </c>
      <c r="P72" s="118">
        <f>SUM('5:6'!P72)</f>
        <v>0</v>
      </c>
      <c r="Q72" s="118">
        <f>SUM('5:6'!Q72)</f>
        <v>0</v>
      </c>
      <c r="R72" s="118">
        <f>SUM('5:6'!R72)</f>
        <v>0</v>
      </c>
      <c r="S72" s="118">
        <f>SUM('5:6'!S72)</f>
        <v>0</v>
      </c>
      <c r="T72" s="118">
        <f>SUM('5:6'!T72)</f>
        <v>0</v>
      </c>
      <c r="U72" s="118">
        <f>SUM('5:6'!U72)</f>
        <v>0</v>
      </c>
      <c r="V72" s="269">
        <f t="shared" ref="V72:V75" si="26">SUM(X72:AA72)</f>
        <v>0</v>
      </c>
      <c r="W72" s="40" t="str">
        <f t="shared" ref="W72:W75" si="27">IF(ISERROR(V72/G72),"",V72/G72)</f>
        <v/>
      </c>
      <c r="X72" s="118">
        <f>SUM('5:6'!X72)</f>
        <v>0</v>
      </c>
      <c r="Y72" s="118">
        <f>SUM('5:6'!Y72)</f>
        <v>0</v>
      </c>
      <c r="Z72" s="118">
        <f>SUM('5:6'!Z72)</f>
        <v>0</v>
      </c>
      <c r="AA72" s="118">
        <f>SUM('5:6'!AA72)</f>
        <v>0</v>
      </c>
      <c r="AB72" s="33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</row>
    <row r="73" spans="1:106" ht="15.75">
      <c r="A73" s="22">
        <v>200618</v>
      </c>
      <c r="B73" s="70" t="s">
        <v>85</v>
      </c>
      <c r="C73" s="17" t="s">
        <v>74</v>
      </c>
      <c r="D73" s="18">
        <v>5.0599999999999996</v>
      </c>
      <c r="E73" s="18"/>
      <c r="F73" s="6"/>
      <c r="G73" s="118">
        <f>SUM('5:6'!G73)</f>
        <v>0</v>
      </c>
      <c r="H73" s="330">
        <f t="shared" si="10"/>
        <v>0</v>
      </c>
      <c r="I73" s="118">
        <f>SUM('5:6'!I73)</f>
        <v>0</v>
      </c>
      <c r="J73" s="38" t="str">
        <f t="array" ref="J73">IF(ISERROR(G73/I73),"",G73/I73)</f>
        <v/>
      </c>
      <c r="K73" s="42" t="str">
        <f t="array" ref="K73">IF(ISERROR(G73/L73),"",G73/L73)</f>
        <v/>
      </c>
      <c r="L73" s="107"/>
      <c r="M73" s="43" t="str">
        <f t="shared" si="25"/>
        <v/>
      </c>
      <c r="N73" s="118">
        <f>SUM('5:6'!N73)</f>
        <v>0</v>
      </c>
      <c r="O73" s="118">
        <f>SUM('5:6'!O73)</f>
        <v>0</v>
      </c>
      <c r="P73" s="118">
        <f>SUM('5:6'!P73)</f>
        <v>0</v>
      </c>
      <c r="Q73" s="118">
        <f>SUM('5:6'!Q73)</f>
        <v>0</v>
      </c>
      <c r="R73" s="118">
        <f>SUM('5:6'!R73)</f>
        <v>0</v>
      </c>
      <c r="S73" s="118">
        <f>SUM('5:6'!S73)</f>
        <v>0</v>
      </c>
      <c r="T73" s="118">
        <f>SUM('5:6'!T73)</f>
        <v>0</v>
      </c>
      <c r="U73" s="118">
        <f>SUM('5:6'!U73)</f>
        <v>0</v>
      </c>
      <c r="V73" s="269">
        <f t="shared" si="26"/>
        <v>0</v>
      </c>
      <c r="W73" s="40" t="str">
        <f t="shared" si="27"/>
        <v/>
      </c>
      <c r="X73" s="118">
        <f>SUM('5:6'!X73)</f>
        <v>0</v>
      </c>
      <c r="Y73" s="118">
        <f>SUM('5:6'!Y73)</f>
        <v>0</v>
      </c>
      <c r="Z73" s="118">
        <f>SUM('5:6'!Z73)</f>
        <v>0</v>
      </c>
      <c r="AA73" s="118">
        <f>SUM('5:6'!AA73)</f>
        <v>0</v>
      </c>
      <c r="AB73" s="33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</row>
    <row r="74" spans="1:106" ht="15" customHeight="1">
      <c r="A74" s="22">
        <v>200619</v>
      </c>
      <c r="B74" s="70" t="s">
        <v>85</v>
      </c>
      <c r="C74" s="17" t="s">
        <v>65</v>
      </c>
      <c r="D74" s="18">
        <v>5.0599999999999996</v>
      </c>
      <c r="E74" s="18"/>
      <c r="F74" s="6"/>
      <c r="G74" s="118">
        <f>SUM('5:6'!G74)</f>
        <v>0</v>
      </c>
      <c r="H74" s="330">
        <f t="shared" si="10"/>
        <v>0</v>
      </c>
      <c r="I74" s="118">
        <f>SUM('5:6'!I74)</f>
        <v>0</v>
      </c>
      <c r="J74" s="38" t="str">
        <f t="array" ref="J74">IF(ISERROR(G74/I74),"",G74/I74)</f>
        <v/>
      </c>
      <c r="K74" s="42" t="str">
        <f t="array" ref="K74">IF(ISERROR(G74/L74),"",G74/L74)</f>
        <v/>
      </c>
      <c r="L74" s="107"/>
      <c r="M74" s="43" t="str">
        <f t="shared" si="25"/>
        <v/>
      </c>
      <c r="N74" s="118">
        <f>SUM('5:6'!N74)</f>
        <v>0</v>
      </c>
      <c r="O74" s="118">
        <f>SUM('5:6'!O74)</f>
        <v>0</v>
      </c>
      <c r="P74" s="118">
        <f>SUM('5:6'!P74)</f>
        <v>0</v>
      </c>
      <c r="Q74" s="118">
        <f>SUM('5:6'!Q74)</f>
        <v>0</v>
      </c>
      <c r="R74" s="118">
        <f>SUM('5:6'!R74)</f>
        <v>0</v>
      </c>
      <c r="S74" s="118">
        <f>SUM('5:6'!S74)</f>
        <v>0</v>
      </c>
      <c r="T74" s="118">
        <f>SUM('5:6'!T74)</f>
        <v>0</v>
      </c>
      <c r="U74" s="118">
        <f>SUM('5:6'!U74)</f>
        <v>0</v>
      </c>
      <c r="V74" s="269">
        <f t="shared" si="26"/>
        <v>0</v>
      </c>
      <c r="W74" s="40" t="str">
        <f t="shared" si="27"/>
        <v/>
      </c>
      <c r="X74" s="118">
        <f>SUM('5:6'!X74)</f>
        <v>0</v>
      </c>
      <c r="Y74" s="118">
        <f>SUM('5:6'!Y74)</f>
        <v>0</v>
      </c>
      <c r="Z74" s="118">
        <f>SUM('5:6'!Z74)</f>
        <v>0</v>
      </c>
      <c r="AA74" s="118">
        <f>SUM('5:6'!AA74)</f>
        <v>0</v>
      </c>
      <c r="AB74" s="33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</row>
    <row r="75" spans="1:106" ht="15.75">
      <c r="A75" s="22">
        <v>200620</v>
      </c>
      <c r="B75" s="70" t="s">
        <v>85</v>
      </c>
      <c r="C75" s="17" t="s">
        <v>61</v>
      </c>
      <c r="D75" s="18">
        <v>5.0599999999999996</v>
      </c>
      <c r="E75" s="18"/>
      <c r="F75" s="6"/>
      <c r="G75" s="118">
        <f>SUM('5:6'!G75)</f>
        <v>0</v>
      </c>
      <c r="H75" s="330">
        <f t="shared" si="10"/>
        <v>0</v>
      </c>
      <c r="I75" s="118">
        <f>SUM('5:6'!I75)</f>
        <v>0</v>
      </c>
      <c r="J75" s="38" t="str">
        <f t="array" ref="J75">IF(ISERROR(G75/I75),"",G75/I75)</f>
        <v/>
      </c>
      <c r="K75" s="42" t="str">
        <f t="array" ref="K75">IF(ISERROR(G75/L75),"",G75/L75)</f>
        <v/>
      </c>
      <c r="L75" s="107"/>
      <c r="M75" s="43" t="str">
        <f t="shared" si="25"/>
        <v/>
      </c>
      <c r="N75" s="118">
        <f>SUM('5:6'!N75)</f>
        <v>0</v>
      </c>
      <c r="O75" s="118">
        <f>SUM('5:6'!O75)</f>
        <v>0</v>
      </c>
      <c r="P75" s="118">
        <f>SUM('5:6'!P75)</f>
        <v>0</v>
      </c>
      <c r="Q75" s="118">
        <f>SUM('5:6'!Q75)</f>
        <v>0</v>
      </c>
      <c r="R75" s="118">
        <f>SUM('5:6'!R75)</f>
        <v>0</v>
      </c>
      <c r="S75" s="118">
        <f>SUM('5:6'!S75)</f>
        <v>0</v>
      </c>
      <c r="T75" s="118">
        <f>SUM('5:6'!T75)</f>
        <v>0</v>
      </c>
      <c r="U75" s="118">
        <f>SUM('5:6'!U75)</f>
        <v>0</v>
      </c>
      <c r="V75" s="269">
        <f t="shared" si="26"/>
        <v>0</v>
      </c>
      <c r="W75" s="40" t="str">
        <f t="shared" si="27"/>
        <v/>
      </c>
      <c r="X75" s="118">
        <f>SUM('5:6'!X75)</f>
        <v>0</v>
      </c>
      <c r="Y75" s="118">
        <f>SUM('5:6'!Y75)</f>
        <v>0</v>
      </c>
      <c r="Z75" s="118">
        <f>SUM('5:6'!Z75)</f>
        <v>0</v>
      </c>
      <c r="AA75" s="118">
        <f>SUM('5:6'!AA75)</f>
        <v>0</v>
      </c>
      <c r="AB75" s="33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</row>
    <row r="76" spans="1:106" ht="15.75">
      <c r="A76" s="22"/>
      <c r="B76" s="249" t="s">
        <v>398</v>
      </c>
      <c r="C76" s="232" t="s">
        <v>394</v>
      </c>
      <c r="D76" s="18"/>
      <c r="E76" s="18"/>
      <c r="F76" s="6"/>
      <c r="G76" s="118">
        <f>SUM('5:6'!G76)</f>
        <v>0</v>
      </c>
      <c r="H76" s="330">
        <f t="shared" si="10"/>
        <v>0</v>
      </c>
      <c r="I76" s="118">
        <f>SUM('5:6'!I76)</f>
        <v>0</v>
      </c>
      <c r="J76" s="38"/>
      <c r="K76" s="42">
        <f t="array" ref="K76">IF(ISERROR(G76/L76),"",G76/L76)</f>
        <v>0</v>
      </c>
      <c r="L76" s="107">
        <v>24</v>
      </c>
      <c r="M76" s="43">
        <f t="shared" si="25"/>
        <v>0</v>
      </c>
      <c r="N76" s="118">
        <f>SUM('5:6'!N76)</f>
        <v>0</v>
      </c>
      <c r="O76" s="118">
        <f>SUM('5:6'!O76)</f>
        <v>0</v>
      </c>
      <c r="P76" s="118">
        <f>SUM('5:6'!P76)</f>
        <v>0</v>
      </c>
      <c r="Q76" s="118">
        <f>SUM('5:6'!Q76)</f>
        <v>0</v>
      </c>
      <c r="R76" s="118">
        <f>SUM('5:6'!R76)</f>
        <v>0</v>
      </c>
      <c r="S76" s="118">
        <f>SUM('5:6'!S76)</f>
        <v>0</v>
      </c>
      <c r="T76" s="118">
        <f>SUM('5:6'!T76)</f>
        <v>0</v>
      </c>
      <c r="U76" s="118">
        <f>SUM('5:6'!U76)</f>
        <v>0</v>
      </c>
      <c r="V76" s="269"/>
      <c r="W76" s="40"/>
      <c r="X76" s="118">
        <f>SUM('5:6'!X76)</f>
        <v>0</v>
      </c>
      <c r="Y76" s="118">
        <f>SUM('5:6'!Y76)</f>
        <v>0</v>
      </c>
      <c r="Z76" s="118">
        <f>SUM('5:6'!Z76)</f>
        <v>0</v>
      </c>
      <c r="AA76" s="118">
        <f>SUM('5:6'!AA76)</f>
        <v>0</v>
      </c>
      <c r="AB76" s="33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</row>
    <row r="77" spans="1:106" ht="15.75">
      <c r="A77" s="22"/>
      <c r="B77" s="249" t="s">
        <v>398</v>
      </c>
      <c r="C77" s="232" t="s">
        <v>389</v>
      </c>
      <c r="D77" s="18"/>
      <c r="E77" s="18"/>
      <c r="F77" s="6"/>
      <c r="G77" s="118">
        <f>SUM('5:6'!G77)</f>
        <v>0</v>
      </c>
      <c r="H77" s="330">
        <f t="shared" si="10"/>
        <v>0</v>
      </c>
      <c r="I77" s="118">
        <f>SUM('5:6'!I77)</f>
        <v>0</v>
      </c>
      <c r="J77" s="38"/>
      <c r="K77" s="42">
        <f t="array" ref="K77">IF(ISERROR(G77/L77),"",G77/L77)</f>
        <v>0</v>
      </c>
      <c r="L77" s="107">
        <v>24</v>
      </c>
      <c r="M77" s="43">
        <f t="shared" si="25"/>
        <v>0</v>
      </c>
      <c r="N77" s="118">
        <f>SUM('5:6'!N77)</f>
        <v>0</v>
      </c>
      <c r="O77" s="118">
        <f>SUM('5:6'!O77)</f>
        <v>0</v>
      </c>
      <c r="P77" s="118">
        <f>SUM('5:6'!P77)</f>
        <v>0</v>
      </c>
      <c r="Q77" s="118">
        <f>SUM('5:6'!Q77)</f>
        <v>0</v>
      </c>
      <c r="R77" s="118">
        <f>SUM('5:6'!R77)</f>
        <v>0</v>
      </c>
      <c r="S77" s="118">
        <f>SUM('5:6'!S77)</f>
        <v>0</v>
      </c>
      <c r="T77" s="118">
        <f>SUM('5:6'!T77)</f>
        <v>0</v>
      </c>
      <c r="U77" s="118">
        <f>SUM('5:6'!U77)</f>
        <v>0</v>
      </c>
      <c r="V77" s="269"/>
      <c r="W77" s="40"/>
      <c r="X77" s="118">
        <f>SUM('5:6'!X77)</f>
        <v>0</v>
      </c>
      <c r="Y77" s="118">
        <f>SUM('5:6'!Y77)</f>
        <v>0</v>
      </c>
      <c r="Z77" s="118">
        <f>SUM('5:6'!Z77)</f>
        <v>0</v>
      </c>
      <c r="AA77" s="118">
        <f>SUM('5:6'!AA77)</f>
        <v>0</v>
      </c>
      <c r="AB77" s="33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</row>
    <row r="78" spans="1:106" ht="15.75">
      <c r="A78" s="22"/>
      <c r="B78" s="249" t="s">
        <v>398</v>
      </c>
      <c r="C78" s="232" t="s">
        <v>390</v>
      </c>
      <c r="D78" s="18"/>
      <c r="E78" s="18"/>
      <c r="F78" s="6"/>
      <c r="G78" s="118">
        <f>SUM('5:6'!G78)</f>
        <v>0</v>
      </c>
      <c r="H78" s="330">
        <f t="shared" si="10"/>
        <v>0</v>
      </c>
      <c r="I78" s="118">
        <f>SUM('5:6'!I78)</f>
        <v>0</v>
      </c>
      <c r="J78" s="38"/>
      <c r="K78" s="42">
        <f t="array" ref="K78">IF(ISERROR(G78/L78),"",G78/L78)</f>
        <v>0</v>
      </c>
      <c r="L78" s="107">
        <v>24</v>
      </c>
      <c r="M78" s="43">
        <f t="shared" si="25"/>
        <v>0</v>
      </c>
      <c r="N78" s="118">
        <f>SUM('5:6'!N78)</f>
        <v>0</v>
      </c>
      <c r="O78" s="118">
        <f>SUM('5:6'!O78)</f>
        <v>0</v>
      </c>
      <c r="P78" s="118">
        <f>SUM('5:6'!P78)</f>
        <v>0</v>
      </c>
      <c r="Q78" s="118">
        <f>SUM('5:6'!Q78)</f>
        <v>0</v>
      </c>
      <c r="R78" s="118">
        <f>SUM('5:6'!R78)</f>
        <v>0</v>
      </c>
      <c r="S78" s="118">
        <f>SUM('5:6'!S78)</f>
        <v>0</v>
      </c>
      <c r="T78" s="118">
        <f>SUM('5:6'!T78)</f>
        <v>0</v>
      </c>
      <c r="U78" s="118">
        <f>SUM('5:6'!U78)</f>
        <v>0</v>
      </c>
      <c r="V78" s="269"/>
      <c r="W78" s="40"/>
      <c r="X78" s="118">
        <f>SUM('5:6'!X78)</f>
        <v>0</v>
      </c>
      <c r="Y78" s="118">
        <f>SUM('5:6'!Y78)</f>
        <v>0</v>
      </c>
      <c r="Z78" s="118">
        <f>SUM('5:6'!Z78)</f>
        <v>0</v>
      </c>
      <c r="AA78" s="118">
        <f>SUM('5:6'!AA78)</f>
        <v>0</v>
      </c>
      <c r="AB78" s="33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</row>
    <row r="79" spans="1:106" ht="15.75">
      <c r="A79" s="22"/>
      <c r="B79" s="249" t="s">
        <v>398</v>
      </c>
      <c r="C79" s="232" t="s">
        <v>391</v>
      </c>
      <c r="D79" s="18"/>
      <c r="E79" s="18"/>
      <c r="F79" s="6"/>
      <c r="G79" s="118">
        <f>SUM('5:6'!G79)</f>
        <v>0</v>
      </c>
      <c r="H79" s="330">
        <f t="shared" si="10"/>
        <v>0</v>
      </c>
      <c r="I79" s="118">
        <f>SUM('5:6'!I79)</f>
        <v>0</v>
      </c>
      <c r="J79" s="38"/>
      <c r="K79" s="42">
        <f t="array" ref="K79">IF(ISERROR(G79/L79),"",G79/L79)</f>
        <v>0</v>
      </c>
      <c r="L79" s="107">
        <v>24</v>
      </c>
      <c r="M79" s="43">
        <f t="shared" si="25"/>
        <v>0</v>
      </c>
      <c r="N79" s="118">
        <f>SUM('5:6'!N79)</f>
        <v>0</v>
      </c>
      <c r="O79" s="118">
        <f>SUM('5:6'!O79)</f>
        <v>0</v>
      </c>
      <c r="P79" s="118">
        <f>SUM('5:6'!P79)</f>
        <v>0</v>
      </c>
      <c r="Q79" s="118">
        <f>SUM('5:6'!Q79)</f>
        <v>0</v>
      </c>
      <c r="R79" s="118">
        <f>SUM('5:6'!R79)</f>
        <v>0</v>
      </c>
      <c r="S79" s="118">
        <f>SUM('5:6'!S79)</f>
        <v>0</v>
      </c>
      <c r="T79" s="118">
        <f>SUM('5:6'!T79)</f>
        <v>0</v>
      </c>
      <c r="U79" s="118">
        <f>SUM('5:6'!U79)</f>
        <v>0</v>
      </c>
      <c r="V79" s="269"/>
      <c r="W79" s="40"/>
      <c r="X79" s="118">
        <f>SUM('5:6'!X79)</f>
        <v>0</v>
      </c>
      <c r="Y79" s="118">
        <f>SUM('5:6'!Y79)</f>
        <v>0</v>
      </c>
      <c r="Z79" s="118">
        <f>SUM('5:6'!Z79)</f>
        <v>0</v>
      </c>
      <c r="AA79" s="118">
        <f>SUM('5:6'!AA79)</f>
        <v>0</v>
      </c>
      <c r="AB79" s="33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</row>
    <row r="80" spans="1:106" ht="15.75">
      <c r="A80" s="22">
        <v>201074</v>
      </c>
      <c r="B80" s="249" t="s">
        <v>430</v>
      </c>
      <c r="C80" s="232" t="s">
        <v>432</v>
      </c>
      <c r="D80" s="18"/>
      <c r="E80" s="18"/>
      <c r="F80" s="6"/>
      <c r="G80" s="118">
        <f>SUM('5:6'!G80)</f>
        <v>0</v>
      </c>
      <c r="H80" s="330">
        <f t="shared" si="10"/>
        <v>0</v>
      </c>
      <c r="I80" s="118">
        <f>SUM('5:6'!I80)</f>
        <v>0</v>
      </c>
      <c r="J80" s="38"/>
      <c r="K80" s="42"/>
      <c r="L80" s="107">
        <v>4</v>
      </c>
      <c r="M80" s="43"/>
      <c r="N80" s="118">
        <f>SUM('5:6'!N80)</f>
        <v>0</v>
      </c>
      <c r="O80" s="118"/>
      <c r="P80" s="118"/>
      <c r="Q80" s="118"/>
      <c r="R80" s="118"/>
      <c r="S80" s="118"/>
      <c r="T80" s="118"/>
      <c r="U80" s="118"/>
      <c r="V80" s="269"/>
      <c r="W80" s="40"/>
      <c r="X80" s="118"/>
      <c r="Y80" s="118"/>
      <c r="Z80" s="118"/>
      <c r="AA80" s="118"/>
      <c r="AB80" s="33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</row>
    <row r="81" spans="1:106" ht="15.75">
      <c r="A81" s="22">
        <v>201075</v>
      </c>
      <c r="B81" s="249" t="s">
        <v>430</v>
      </c>
      <c r="C81" s="232" t="s">
        <v>434</v>
      </c>
      <c r="D81" s="18"/>
      <c r="E81" s="18"/>
      <c r="F81" s="6"/>
      <c r="G81" s="118">
        <f>SUM('5:6'!G81)</f>
        <v>0</v>
      </c>
      <c r="H81" s="330">
        <f t="shared" si="10"/>
        <v>0</v>
      </c>
      <c r="I81" s="118">
        <f>SUM('5:6'!I81)</f>
        <v>0</v>
      </c>
      <c r="J81" s="38"/>
      <c r="K81" s="42"/>
      <c r="L81" s="107">
        <v>4</v>
      </c>
      <c r="M81" s="43"/>
      <c r="N81" s="118">
        <f>SUM('5:6'!N81)</f>
        <v>0</v>
      </c>
      <c r="O81" s="118"/>
      <c r="P81" s="118"/>
      <c r="Q81" s="118"/>
      <c r="R81" s="118"/>
      <c r="S81" s="118"/>
      <c r="T81" s="118"/>
      <c r="U81" s="118"/>
      <c r="V81" s="269"/>
      <c r="W81" s="40"/>
      <c r="X81" s="118"/>
      <c r="Y81" s="118"/>
      <c r="Z81" s="118"/>
      <c r="AA81" s="118"/>
      <c r="AB81" s="33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</row>
    <row r="82" spans="1:106" ht="15.75">
      <c r="A82" s="22">
        <v>201076</v>
      </c>
      <c r="B82" s="249" t="s">
        <v>430</v>
      </c>
      <c r="C82" s="232" t="s">
        <v>436</v>
      </c>
      <c r="D82" s="18"/>
      <c r="E82" s="18"/>
      <c r="F82" s="6"/>
      <c r="G82" s="118">
        <f>SUM('5:6'!G82)</f>
        <v>0</v>
      </c>
      <c r="H82" s="330">
        <f t="shared" si="10"/>
        <v>0</v>
      </c>
      <c r="I82" s="118">
        <f>SUM('5:6'!I82)</f>
        <v>0</v>
      </c>
      <c r="J82" s="38"/>
      <c r="K82" s="42"/>
      <c r="L82" s="107">
        <v>4</v>
      </c>
      <c r="M82" s="43"/>
      <c r="N82" s="118">
        <f>SUM('5:6'!N82)</f>
        <v>0</v>
      </c>
      <c r="O82" s="118"/>
      <c r="P82" s="118"/>
      <c r="Q82" s="118"/>
      <c r="R82" s="118"/>
      <c r="S82" s="118"/>
      <c r="T82" s="118"/>
      <c r="U82" s="118"/>
      <c r="V82" s="269"/>
      <c r="W82" s="40"/>
      <c r="X82" s="118"/>
      <c r="Y82" s="118"/>
      <c r="Z82" s="118"/>
      <c r="AA82" s="118"/>
      <c r="AB82" s="33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</row>
    <row r="83" spans="1:106" ht="15.75">
      <c r="A83" s="22">
        <v>201071</v>
      </c>
      <c r="B83" s="70" t="s">
        <v>382</v>
      </c>
      <c r="C83" s="17" t="s">
        <v>356</v>
      </c>
      <c r="D83" s="18"/>
      <c r="E83" s="18"/>
      <c r="F83" s="6"/>
      <c r="G83" s="118">
        <f>SUM('5:6'!G83)</f>
        <v>0</v>
      </c>
      <c r="H83" s="330">
        <f t="shared" si="10"/>
        <v>0</v>
      </c>
      <c r="I83" s="118">
        <f>SUM('5:6'!I83)</f>
        <v>0</v>
      </c>
      <c r="J83" s="38"/>
      <c r="K83" s="42"/>
      <c r="L83" s="107">
        <v>4</v>
      </c>
      <c r="M83" s="43"/>
      <c r="N83" s="118">
        <f>SUM('5:6'!N83)</f>
        <v>0</v>
      </c>
      <c r="O83" s="118">
        <f>SUM('5:6'!O83)</f>
        <v>0</v>
      </c>
      <c r="P83" s="118">
        <f>SUM('5:6'!P83)</f>
        <v>0</v>
      </c>
      <c r="Q83" s="118">
        <f>SUM('5:6'!Q83)</f>
        <v>0</v>
      </c>
      <c r="R83" s="118">
        <f>SUM('5:6'!R83)</f>
        <v>0</v>
      </c>
      <c r="S83" s="118">
        <f>SUM('5:6'!S83)</f>
        <v>0</v>
      </c>
      <c r="T83" s="118">
        <f>SUM('5:6'!T83)</f>
        <v>0</v>
      </c>
      <c r="U83" s="118">
        <f>SUM('5:6'!U83)</f>
        <v>0</v>
      </c>
      <c r="V83" s="269"/>
      <c r="W83" s="40"/>
      <c r="X83" s="118">
        <f>SUM('5:6'!X83)</f>
        <v>0</v>
      </c>
      <c r="Y83" s="118">
        <f>SUM('5:6'!Y83)</f>
        <v>0</v>
      </c>
      <c r="Z83" s="118">
        <f>SUM('5:6'!Z83)</f>
        <v>0</v>
      </c>
      <c r="AA83" s="118">
        <f>SUM('5:6'!AA83)</f>
        <v>0</v>
      </c>
      <c r="AB83" s="33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</row>
    <row r="84" spans="1:106" ht="15.75">
      <c r="A84" s="22">
        <v>201072</v>
      </c>
      <c r="B84" s="70" t="s">
        <v>382</v>
      </c>
      <c r="C84" s="17" t="s">
        <v>358</v>
      </c>
      <c r="D84" s="18"/>
      <c r="E84" s="18"/>
      <c r="F84" s="6"/>
      <c r="G84" s="118">
        <f>SUM('5:6'!G84)</f>
        <v>0</v>
      </c>
      <c r="H84" s="330">
        <f t="shared" si="10"/>
        <v>0</v>
      </c>
      <c r="I84" s="118">
        <f>SUM('5:6'!I84)</f>
        <v>0</v>
      </c>
      <c r="J84" s="38"/>
      <c r="K84" s="42"/>
      <c r="L84" s="107">
        <v>4</v>
      </c>
      <c r="M84" s="43"/>
      <c r="N84" s="118">
        <f>SUM('5:6'!N84)</f>
        <v>0</v>
      </c>
      <c r="O84" s="118">
        <f>SUM('5:6'!O84)</f>
        <v>0</v>
      </c>
      <c r="P84" s="118">
        <f>SUM('5:6'!P84)</f>
        <v>0</v>
      </c>
      <c r="Q84" s="118">
        <f>SUM('5:6'!Q84)</f>
        <v>0</v>
      </c>
      <c r="R84" s="118">
        <f>SUM('5:6'!R84)</f>
        <v>0</v>
      </c>
      <c r="S84" s="118">
        <f>SUM('5:6'!S84)</f>
        <v>0</v>
      </c>
      <c r="T84" s="118">
        <f>SUM('5:6'!T84)</f>
        <v>0</v>
      </c>
      <c r="U84" s="118">
        <f>SUM('5:6'!U84)</f>
        <v>0</v>
      </c>
      <c r="V84" s="269"/>
      <c r="W84" s="40"/>
      <c r="X84" s="118">
        <f>SUM('5:6'!X84)</f>
        <v>0</v>
      </c>
      <c r="Y84" s="118">
        <f>SUM('5:6'!Y84)</f>
        <v>0</v>
      </c>
      <c r="Z84" s="118">
        <f>SUM('5:6'!Z84)</f>
        <v>0</v>
      </c>
      <c r="AA84" s="118">
        <f>SUM('5:6'!AA84)</f>
        <v>0</v>
      </c>
      <c r="AB84" s="33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</row>
    <row r="85" spans="1:106" ht="15.75">
      <c r="A85" s="22">
        <v>201073</v>
      </c>
      <c r="B85" s="70" t="s">
        <v>382</v>
      </c>
      <c r="C85" s="17" t="s">
        <v>360</v>
      </c>
      <c r="D85" s="18"/>
      <c r="E85" s="18"/>
      <c r="F85" s="6"/>
      <c r="G85" s="118">
        <f>SUM('5:6'!G85)</f>
        <v>0</v>
      </c>
      <c r="H85" s="330">
        <f t="shared" si="10"/>
        <v>0</v>
      </c>
      <c r="I85" s="118">
        <f>SUM('5:6'!I85)</f>
        <v>0</v>
      </c>
      <c r="J85" s="38"/>
      <c r="K85" s="42"/>
      <c r="L85" s="107">
        <v>4</v>
      </c>
      <c r="M85" s="43"/>
      <c r="N85" s="118">
        <f>SUM('5:6'!N85)</f>
        <v>0</v>
      </c>
      <c r="O85" s="118">
        <f>SUM('5:6'!O85)</f>
        <v>0</v>
      </c>
      <c r="P85" s="118">
        <f>SUM('5:6'!P85)</f>
        <v>0</v>
      </c>
      <c r="Q85" s="118">
        <f>SUM('5:6'!Q85)</f>
        <v>0</v>
      </c>
      <c r="R85" s="118">
        <f>SUM('5:6'!R85)</f>
        <v>0</v>
      </c>
      <c r="S85" s="118">
        <f>SUM('5:6'!S85)</f>
        <v>0</v>
      </c>
      <c r="T85" s="118">
        <f>SUM('5:6'!T85)</f>
        <v>0</v>
      </c>
      <c r="U85" s="118">
        <f>SUM('5:6'!U85)</f>
        <v>0</v>
      </c>
      <c r="V85" s="269"/>
      <c r="W85" s="40"/>
      <c r="X85" s="118">
        <f>SUM('5:6'!X85)</f>
        <v>0</v>
      </c>
      <c r="Y85" s="118">
        <f>SUM('5:6'!Y85)</f>
        <v>0</v>
      </c>
      <c r="Z85" s="118">
        <f>SUM('5:6'!Z85)</f>
        <v>0</v>
      </c>
      <c r="AA85" s="118">
        <f>SUM('5:6'!AA85)</f>
        <v>0</v>
      </c>
      <c r="AB85" s="33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</row>
    <row r="86" spans="1:106" ht="15.75">
      <c r="A86" s="584" t="s">
        <v>86</v>
      </c>
      <c r="B86" s="584"/>
      <c r="C86" s="326" t="s">
        <v>71</v>
      </c>
      <c r="D86" s="27"/>
      <c r="E86" s="27"/>
      <c r="F86" s="39"/>
      <c r="G86" s="119">
        <f>SUM(G29:G85)</f>
        <v>0</v>
      </c>
      <c r="H86" s="119">
        <f t="shared" ref="H86:AB86" si="28">SUM(H29:H85)</f>
        <v>0</v>
      </c>
      <c r="I86" s="119">
        <f t="shared" si="28"/>
        <v>0</v>
      </c>
      <c r="J86" s="119">
        <f t="shared" si="28"/>
        <v>0</v>
      </c>
      <c r="K86" s="119">
        <f t="shared" si="28"/>
        <v>0</v>
      </c>
      <c r="L86" s="119">
        <f t="shared" si="28"/>
        <v>1769</v>
      </c>
      <c r="M86" s="119">
        <f t="shared" si="28"/>
        <v>0</v>
      </c>
      <c r="N86" s="119">
        <f t="shared" si="28"/>
        <v>0</v>
      </c>
      <c r="O86" s="119">
        <f t="shared" si="28"/>
        <v>0</v>
      </c>
      <c r="P86" s="119">
        <f t="shared" si="28"/>
        <v>0</v>
      </c>
      <c r="Q86" s="119">
        <f t="shared" si="28"/>
        <v>0</v>
      </c>
      <c r="R86" s="119">
        <f t="shared" si="28"/>
        <v>0</v>
      </c>
      <c r="S86" s="119">
        <f t="shared" si="28"/>
        <v>0</v>
      </c>
      <c r="T86" s="119">
        <f t="shared" si="28"/>
        <v>0</v>
      </c>
      <c r="U86" s="119">
        <f t="shared" si="28"/>
        <v>0</v>
      </c>
      <c r="V86" s="119">
        <f t="shared" si="28"/>
        <v>0</v>
      </c>
      <c r="W86" s="119">
        <f t="shared" si="28"/>
        <v>0</v>
      </c>
      <c r="X86" s="119">
        <f t="shared" si="28"/>
        <v>0</v>
      </c>
      <c r="Y86" s="119">
        <f t="shared" si="28"/>
        <v>0</v>
      </c>
      <c r="Z86" s="119">
        <f t="shared" si="28"/>
        <v>0</v>
      </c>
      <c r="AA86" s="119">
        <f t="shared" si="28"/>
        <v>0</v>
      </c>
      <c r="AB86" s="119">
        <f t="shared" si="28"/>
        <v>20359</v>
      </c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</row>
    <row r="87" spans="1:106" ht="15.75">
      <c r="A87" s="17">
        <v>200065</v>
      </c>
      <c r="B87" s="68" t="s">
        <v>87</v>
      </c>
      <c r="C87" s="17" t="s">
        <v>53</v>
      </c>
      <c r="D87" s="18">
        <v>5.03</v>
      </c>
      <c r="E87" s="18"/>
      <c r="F87" s="6"/>
      <c r="G87" s="118">
        <f>SUM('5:6'!G87)</f>
        <v>0</v>
      </c>
      <c r="H87" s="118">
        <f>SUM('5:6'!H87)</f>
        <v>0</v>
      </c>
      <c r="I87" s="118">
        <f>SUM('5:6'!I87)</f>
        <v>0</v>
      </c>
      <c r="J87" s="38" t="str">
        <f>IF(ISERROR(G87/I87),"",G87/I87)</f>
        <v/>
      </c>
      <c r="K87" s="42">
        <f t="array" ref="K87">IF(ISERROR(G87/L87),"",G87/L87)</f>
        <v>0</v>
      </c>
      <c r="L87" s="107">
        <v>8.8000000000000007</v>
      </c>
      <c r="M87" s="43">
        <f t="shared" ref="M87:M94" si="29">IF(ISERROR(I87-K87),"",I87-K87)</f>
        <v>0</v>
      </c>
      <c r="N87" s="118">
        <f>SUM('5:6'!N87)</f>
        <v>0</v>
      </c>
      <c r="O87" s="118">
        <f>SUM('5:6'!O87)</f>
        <v>0</v>
      </c>
      <c r="P87" s="118">
        <f>SUM('5:6'!P87)</f>
        <v>0</v>
      </c>
      <c r="Q87" s="118">
        <f>SUM('5:6'!Q87)</f>
        <v>0</v>
      </c>
      <c r="R87" s="118">
        <f>SUM('5:6'!R87)</f>
        <v>0</v>
      </c>
      <c r="S87" s="118">
        <f>SUM('5:6'!S87)</f>
        <v>0</v>
      </c>
      <c r="T87" s="118">
        <f>SUM('5:6'!T87)</f>
        <v>0</v>
      </c>
      <c r="U87" s="118">
        <f>SUM('5:6'!U87)</f>
        <v>0</v>
      </c>
      <c r="V87" s="269">
        <f t="shared" ref="V87:V93" si="30">SUM(X87:AA87)</f>
        <v>0</v>
      </c>
      <c r="W87" s="40" t="str">
        <f t="shared" ref="W87:W93" si="31">IF(ISERROR(V87/G87),"",V87/G87)</f>
        <v/>
      </c>
      <c r="X87" s="118">
        <f>SUM('5:6'!X87)</f>
        <v>0</v>
      </c>
      <c r="Y87" s="118">
        <f>SUM('5:6'!Y87)</f>
        <v>0</v>
      </c>
      <c r="Z87" s="118">
        <f>SUM('5:6'!Z87)</f>
        <v>0</v>
      </c>
      <c r="AA87" s="118">
        <f>SUM('5:6'!AA87)</f>
        <v>0</v>
      </c>
      <c r="AB87" s="33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</row>
    <row r="88" spans="1:106" ht="15.75">
      <c r="A88" s="17">
        <v>200067</v>
      </c>
      <c r="B88" s="68" t="s">
        <v>87</v>
      </c>
      <c r="C88" s="17" t="s">
        <v>60</v>
      </c>
      <c r="D88" s="18">
        <v>5.03</v>
      </c>
      <c r="E88" s="18"/>
      <c r="F88" s="6"/>
      <c r="G88" s="118">
        <f>SUM('5:6'!G88)</f>
        <v>0</v>
      </c>
      <c r="H88" s="118">
        <f>SUM('5:6'!H88)</f>
        <v>0</v>
      </c>
      <c r="I88" s="118">
        <f>SUM('5:6'!I88)</f>
        <v>0</v>
      </c>
      <c r="J88" s="38" t="str">
        <f t="array" ref="J88">IF(ISERROR(G88/I88),"",G88/I88)</f>
        <v/>
      </c>
      <c r="K88" s="42">
        <f t="array" ref="K88">IF(ISERROR(G88/L88),"",G88/L88)</f>
        <v>0</v>
      </c>
      <c r="L88" s="107">
        <v>8.8000000000000007</v>
      </c>
      <c r="M88" s="43">
        <f t="shared" si="29"/>
        <v>0</v>
      </c>
      <c r="N88" s="118">
        <f>SUM('5:6'!N88)</f>
        <v>0</v>
      </c>
      <c r="O88" s="118">
        <f>SUM('5:6'!O88)</f>
        <v>0</v>
      </c>
      <c r="P88" s="118">
        <f>SUM('5:6'!P88)</f>
        <v>0</v>
      </c>
      <c r="Q88" s="118">
        <f>SUM('5:6'!Q88)</f>
        <v>0</v>
      </c>
      <c r="R88" s="118">
        <f>SUM('5:6'!R88)</f>
        <v>0</v>
      </c>
      <c r="S88" s="118">
        <f>SUM('5:6'!S88)</f>
        <v>0</v>
      </c>
      <c r="T88" s="118">
        <f>SUM('5:6'!T88)</f>
        <v>0</v>
      </c>
      <c r="U88" s="118">
        <f>SUM('5:6'!U88)</f>
        <v>0</v>
      </c>
      <c r="V88" s="269">
        <f t="shared" si="30"/>
        <v>0</v>
      </c>
      <c r="W88" s="40" t="str">
        <f t="shared" si="31"/>
        <v/>
      </c>
      <c r="X88" s="118">
        <f>SUM('5:6'!X88)</f>
        <v>0</v>
      </c>
      <c r="Y88" s="118">
        <f>SUM('5:6'!Y88)</f>
        <v>0</v>
      </c>
      <c r="Z88" s="118">
        <f>SUM('5:6'!Z88)</f>
        <v>0</v>
      </c>
      <c r="AA88" s="118">
        <f>SUM('5:6'!AA88)</f>
        <v>0</v>
      </c>
      <c r="AB88" s="33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</row>
    <row r="89" spans="1:106" ht="15.75">
      <c r="A89" s="17">
        <v>200068</v>
      </c>
      <c r="B89" s="68" t="s">
        <v>87</v>
      </c>
      <c r="C89" s="17" t="s">
        <v>74</v>
      </c>
      <c r="D89" s="18">
        <v>5.03</v>
      </c>
      <c r="E89" s="18"/>
      <c r="F89" s="6"/>
      <c r="G89" s="118">
        <f>SUM('5:6'!G89)</f>
        <v>0</v>
      </c>
      <c r="H89" s="118">
        <f>SUM('5:6'!H89)</f>
        <v>0</v>
      </c>
      <c r="I89" s="118">
        <f>SUM('5:6'!I89)</f>
        <v>0</v>
      </c>
      <c r="J89" s="38" t="str">
        <f t="array" ref="J89">IF(ISERROR(G89/I89),"",G89/I89)</f>
        <v/>
      </c>
      <c r="K89" s="42">
        <f t="array" ref="K89">IF(ISERROR(G89/L89),"",G89/L89)</f>
        <v>0</v>
      </c>
      <c r="L89" s="107">
        <v>8.8000000000000007</v>
      </c>
      <c r="M89" s="43">
        <f t="shared" si="29"/>
        <v>0</v>
      </c>
      <c r="N89" s="118">
        <f>SUM('5:6'!N89)</f>
        <v>0</v>
      </c>
      <c r="O89" s="118">
        <f>SUM('5:6'!O89)</f>
        <v>0</v>
      </c>
      <c r="P89" s="118">
        <f>SUM('5:6'!P89)</f>
        <v>0</v>
      </c>
      <c r="Q89" s="118">
        <f>SUM('5:6'!Q89)</f>
        <v>0</v>
      </c>
      <c r="R89" s="118">
        <f>SUM('5:6'!R89)</f>
        <v>0</v>
      </c>
      <c r="S89" s="118">
        <f>SUM('5:6'!S89)</f>
        <v>0</v>
      </c>
      <c r="T89" s="118">
        <f>SUM('5:6'!T89)</f>
        <v>0</v>
      </c>
      <c r="U89" s="118">
        <f>SUM('5:6'!U89)</f>
        <v>0</v>
      </c>
      <c r="V89" s="269">
        <f t="shared" si="30"/>
        <v>0</v>
      </c>
      <c r="W89" s="40" t="str">
        <f t="shared" si="31"/>
        <v/>
      </c>
      <c r="X89" s="118">
        <f>SUM('5:6'!X89)</f>
        <v>0</v>
      </c>
      <c r="Y89" s="118">
        <f>SUM('5:6'!Y89)</f>
        <v>0</v>
      </c>
      <c r="Z89" s="118">
        <f>SUM('5:6'!Z89)</f>
        <v>0</v>
      </c>
      <c r="AA89" s="118">
        <f>SUM('5:6'!AA89)</f>
        <v>0</v>
      </c>
      <c r="AB89" s="338">
        <v>610</v>
      </c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</row>
    <row r="90" spans="1:106" ht="15.75">
      <c r="A90" s="24">
        <v>200064</v>
      </c>
      <c r="B90" s="72" t="s">
        <v>88</v>
      </c>
      <c r="C90" s="17" t="s">
        <v>53</v>
      </c>
      <c r="D90" s="18">
        <v>5.03</v>
      </c>
      <c r="E90" s="18"/>
      <c r="F90" s="6"/>
      <c r="G90" s="118">
        <f>SUM('5:6'!G90)</f>
        <v>0</v>
      </c>
      <c r="H90" s="118">
        <f>SUM('5:6'!H90)</f>
        <v>0</v>
      </c>
      <c r="I90" s="118">
        <f>SUM('5:6'!I90)</f>
        <v>0</v>
      </c>
      <c r="J90" s="38" t="str">
        <f t="array" ref="J90">IF(ISERROR(G90/I90),"",G90/I90)</f>
        <v/>
      </c>
      <c r="K90" s="42">
        <f t="array" ref="K90">IF(ISERROR(G90/L90),"",G90/L90)</f>
        <v>0</v>
      </c>
      <c r="L90" s="107">
        <v>9.3000000000000007</v>
      </c>
      <c r="M90" s="43">
        <f t="shared" si="29"/>
        <v>0</v>
      </c>
      <c r="N90" s="118">
        <f>SUM('5:6'!N90)</f>
        <v>0</v>
      </c>
      <c r="O90" s="118">
        <f>SUM('5:6'!O90)</f>
        <v>0</v>
      </c>
      <c r="P90" s="118">
        <f>SUM('5:6'!P90)</f>
        <v>0</v>
      </c>
      <c r="Q90" s="118">
        <f>SUM('5:6'!Q90)</f>
        <v>0</v>
      </c>
      <c r="R90" s="118">
        <f>SUM('5:6'!R90)</f>
        <v>0</v>
      </c>
      <c r="S90" s="118">
        <f>SUM('5:6'!S90)</f>
        <v>0</v>
      </c>
      <c r="T90" s="118">
        <f>SUM('5:6'!T90)</f>
        <v>0</v>
      </c>
      <c r="U90" s="118">
        <f>SUM('5:6'!U90)</f>
        <v>0</v>
      </c>
      <c r="V90" s="269">
        <f t="shared" si="30"/>
        <v>0</v>
      </c>
      <c r="W90" s="40" t="str">
        <f t="shared" si="31"/>
        <v/>
      </c>
      <c r="X90" s="118">
        <f>SUM('5:6'!X90)</f>
        <v>0</v>
      </c>
      <c r="Y90" s="118">
        <f>SUM('5:6'!Y90)</f>
        <v>0</v>
      </c>
      <c r="Z90" s="118">
        <f>SUM('5:6'!Z90)</f>
        <v>0</v>
      </c>
      <c r="AA90" s="118">
        <f>SUM('5:6'!AA90)</f>
        <v>0</v>
      </c>
      <c r="AB90" s="338">
        <v>250</v>
      </c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</row>
    <row r="91" spans="1:106" ht="15.75">
      <c r="A91" s="24">
        <v>200058</v>
      </c>
      <c r="B91" s="72" t="s">
        <v>88</v>
      </c>
      <c r="C91" s="17" t="s">
        <v>72</v>
      </c>
      <c r="D91" s="18">
        <v>5.03</v>
      </c>
      <c r="E91" s="18"/>
      <c r="F91" s="6"/>
      <c r="G91" s="118">
        <f>SUM('5:6'!G91)</f>
        <v>0</v>
      </c>
      <c r="H91" s="118">
        <f>SUM('5:6'!H91)</f>
        <v>0</v>
      </c>
      <c r="I91" s="118">
        <f>SUM('5:6'!I91)</f>
        <v>0</v>
      </c>
      <c r="J91" s="38" t="str">
        <f t="array" ref="J91">IF(ISERROR(G91/I91),"",G91/I91)</f>
        <v/>
      </c>
      <c r="K91" s="42">
        <f t="array" ref="K91">IF(ISERROR(G91/L91),"",G91/L91)</f>
        <v>0</v>
      </c>
      <c r="L91" s="107">
        <v>9.3000000000000007</v>
      </c>
      <c r="M91" s="43">
        <f t="shared" si="29"/>
        <v>0</v>
      </c>
      <c r="N91" s="118">
        <f>SUM('5:6'!N91)</f>
        <v>0</v>
      </c>
      <c r="O91" s="118">
        <f>SUM('5:6'!O91)</f>
        <v>0</v>
      </c>
      <c r="P91" s="118">
        <f>SUM('5:6'!P91)</f>
        <v>0</v>
      </c>
      <c r="Q91" s="118">
        <f>SUM('5:6'!Q91)</f>
        <v>0</v>
      </c>
      <c r="R91" s="118">
        <f>SUM('5:6'!R91)</f>
        <v>0</v>
      </c>
      <c r="S91" s="118">
        <f>SUM('5:6'!S91)</f>
        <v>0</v>
      </c>
      <c r="T91" s="118">
        <f>SUM('5:6'!T91)</f>
        <v>0</v>
      </c>
      <c r="U91" s="118">
        <f>SUM('5:6'!U91)</f>
        <v>0</v>
      </c>
      <c r="V91" s="269">
        <f t="shared" si="30"/>
        <v>0</v>
      </c>
      <c r="W91" s="40" t="str">
        <f t="shared" si="31"/>
        <v/>
      </c>
      <c r="X91" s="118">
        <f>SUM('5:6'!X91)</f>
        <v>0</v>
      </c>
      <c r="Y91" s="118">
        <f>SUM('5:6'!Y91)</f>
        <v>0</v>
      </c>
      <c r="Z91" s="118">
        <f>SUM('5:6'!Z91)</f>
        <v>0</v>
      </c>
      <c r="AA91" s="118">
        <f>SUM('5:6'!AA91)</f>
        <v>0</v>
      </c>
      <c r="AB91" s="33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</row>
    <row r="92" spans="1:106" ht="15.75">
      <c r="A92" s="24">
        <v>200061</v>
      </c>
      <c r="B92" s="72" t="s">
        <v>88</v>
      </c>
      <c r="C92" s="17" t="s">
        <v>60</v>
      </c>
      <c r="D92" s="18">
        <v>5.03</v>
      </c>
      <c r="E92" s="18"/>
      <c r="F92" s="6"/>
      <c r="G92" s="118">
        <f>SUM('5:6'!G92)</f>
        <v>0</v>
      </c>
      <c r="H92" s="118">
        <f>SUM('5:6'!H92)</f>
        <v>0</v>
      </c>
      <c r="I92" s="118">
        <f>SUM('5:6'!I92)</f>
        <v>0</v>
      </c>
      <c r="J92" s="38" t="str">
        <f t="array" ref="J92">IF(ISERROR(G92/I92),"",G92/I92)</f>
        <v/>
      </c>
      <c r="K92" s="42">
        <f t="array" ref="K92">IF(ISERROR(G92/L92),"",G92/L92)</f>
        <v>0</v>
      </c>
      <c r="L92" s="107">
        <v>9.3000000000000007</v>
      </c>
      <c r="M92" s="43">
        <f t="shared" si="29"/>
        <v>0</v>
      </c>
      <c r="N92" s="118">
        <f>SUM('5:6'!N92)</f>
        <v>0</v>
      </c>
      <c r="O92" s="118">
        <f>SUM('5:6'!O92)</f>
        <v>0</v>
      </c>
      <c r="P92" s="118">
        <f>SUM('5:6'!P92)</f>
        <v>0</v>
      </c>
      <c r="Q92" s="118">
        <f>SUM('5:6'!Q92)</f>
        <v>0</v>
      </c>
      <c r="R92" s="118">
        <f>SUM('5:6'!R92)</f>
        <v>0</v>
      </c>
      <c r="S92" s="118">
        <f>SUM('5:6'!S92)</f>
        <v>0</v>
      </c>
      <c r="T92" s="118">
        <f>SUM('5:6'!T92)</f>
        <v>0</v>
      </c>
      <c r="U92" s="118">
        <f>SUM('5:6'!U92)</f>
        <v>0</v>
      </c>
      <c r="V92" s="269">
        <f t="shared" si="30"/>
        <v>0</v>
      </c>
      <c r="W92" s="40" t="str">
        <f t="shared" si="31"/>
        <v/>
      </c>
      <c r="X92" s="118">
        <f>SUM('5:6'!X92)</f>
        <v>0</v>
      </c>
      <c r="Y92" s="118">
        <f>SUM('5:6'!Y92)</f>
        <v>0</v>
      </c>
      <c r="Z92" s="118">
        <f>SUM('5:6'!Z92)</f>
        <v>0</v>
      </c>
      <c r="AA92" s="118">
        <f>SUM('5:6'!AA92)</f>
        <v>0</v>
      </c>
      <c r="AB92" s="33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</row>
    <row r="93" spans="1:106" ht="15.75">
      <c r="A93" s="24">
        <v>200060</v>
      </c>
      <c r="B93" s="72" t="s">
        <v>88</v>
      </c>
      <c r="C93" s="17" t="s">
        <v>66</v>
      </c>
      <c r="D93" s="18">
        <v>5.03</v>
      </c>
      <c r="E93" s="18"/>
      <c r="F93" s="6"/>
      <c r="G93" s="118">
        <f>SUM('5:6'!G93)</f>
        <v>0</v>
      </c>
      <c r="H93" s="118">
        <f>SUM('5:6'!H93)</f>
        <v>0</v>
      </c>
      <c r="I93" s="118">
        <f>SUM('5:6'!I93)</f>
        <v>0</v>
      </c>
      <c r="J93" s="38" t="str">
        <f t="array" ref="J93">IF(ISERROR(G93/I93),"",G93/I93)</f>
        <v/>
      </c>
      <c r="K93" s="42">
        <f t="array" ref="K93">IF(ISERROR(G93/L93),"",G93/L93)</f>
        <v>0</v>
      </c>
      <c r="L93" s="107">
        <v>9.3000000000000007</v>
      </c>
      <c r="M93" s="43">
        <f t="shared" si="29"/>
        <v>0</v>
      </c>
      <c r="N93" s="118">
        <f>SUM('5:6'!N93)</f>
        <v>0</v>
      </c>
      <c r="O93" s="118">
        <f>SUM('5:6'!O93)</f>
        <v>0</v>
      </c>
      <c r="P93" s="118">
        <f>SUM('5:6'!P93)</f>
        <v>0</v>
      </c>
      <c r="Q93" s="118">
        <f>SUM('5:6'!Q93)</f>
        <v>0</v>
      </c>
      <c r="R93" s="118">
        <f>SUM('5:6'!R93)</f>
        <v>0</v>
      </c>
      <c r="S93" s="118">
        <f>SUM('5:6'!S93)</f>
        <v>0</v>
      </c>
      <c r="T93" s="118">
        <f>SUM('5:6'!T93)</f>
        <v>0</v>
      </c>
      <c r="U93" s="118">
        <f>SUM('5:6'!U93)</f>
        <v>0</v>
      </c>
      <c r="V93" s="269">
        <f t="shared" si="30"/>
        <v>0</v>
      </c>
      <c r="W93" s="40" t="str">
        <f t="shared" si="31"/>
        <v/>
      </c>
      <c r="X93" s="118">
        <f>SUM('5:6'!X93)</f>
        <v>0</v>
      </c>
      <c r="Y93" s="118">
        <f>SUM('5:6'!Y93)</f>
        <v>0</v>
      </c>
      <c r="Z93" s="118">
        <f>SUM('5:6'!Z93)</f>
        <v>0</v>
      </c>
      <c r="AA93" s="118">
        <f>SUM('5:6'!AA93)</f>
        <v>0</v>
      </c>
      <c r="AB93" s="338">
        <f>497+497</f>
        <v>994</v>
      </c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</row>
    <row r="94" spans="1:106" ht="15.75">
      <c r="A94" s="24">
        <v>300389</v>
      </c>
      <c r="B94" s="72" t="s">
        <v>183</v>
      </c>
      <c r="C94" s="17" t="s">
        <v>184</v>
      </c>
      <c r="D94" s="18">
        <v>5.03</v>
      </c>
      <c r="E94" s="18"/>
      <c r="F94" s="6"/>
      <c r="G94" s="118">
        <f>SUM('5:6'!G94)</f>
        <v>0</v>
      </c>
      <c r="H94" s="118">
        <f>SUM('5:6'!H94)</f>
        <v>0</v>
      </c>
      <c r="I94" s="118">
        <f>SUM('5:6'!I94)</f>
        <v>0</v>
      </c>
      <c r="J94" s="38"/>
      <c r="K94" s="42">
        <f t="array" ref="K94">IF(ISERROR(G94/L94),"",G94/L94)</f>
        <v>0</v>
      </c>
      <c r="L94" s="107">
        <v>9.3000000000000007</v>
      </c>
      <c r="M94" s="43">
        <f t="shared" si="29"/>
        <v>0</v>
      </c>
      <c r="N94" s="118">
        <f>SUM('5:6'!N94)</f>
        <v>0</v>
      </c>
      <c r="O94" s="118">
        <f>SUM('5:6'!O94)</f>
        <v>0</v>
      </c>
      <c r="P94" s="118">
        <f>SUM('5:6'!P94)</f>
        <v>0</v>
      </c>
      <c r="Q94" s="118">
        <f>SUM('5:6'!Q94)</f>
        <v>0</v>
      </c>
      <c r="R94" s="118">
        <f>SUM('5:6'!R94)</f>
        <v>0</v>
      </c>
      <c r="S94" s="118">
        <f>SUM('5:6'!S94)</f>
        <v>0</v>
      </c>
      <c r="T94" s="118">
        <f>SUM('5:6'!T94)</f>
        <v>0</v>
      </c>
      <c r="U94" s="118">
        <f>SUM('5:6'!U94)</f>
        <v>0</v>
      </c>
      <c r="V94" s="270"/>
      <c r="W94" s="40"/>
      <c r="X94" s="118">
        <f>SUM('5:6'!X94)</f>
        <v>0</v>
      </c>
      <c r="Y94" s="118">
        <f>SUM('5:6'!Y94)</f>
        <v>0</v>
      </c>
      <c r="Z94" s="118">
        <f>SUM('5:6'!Z94)</f>
        <v>0</v>
      </c>
      <c r="AA94" s="118">
        <f>SUM('5:6'!AA94)</f>
        <v>0</v>
      </c>
      <c r="AB94" s="339"/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5.75">
      <c r="A95" s="24">
        <v>200556</v>
      </c>
      <c r="B95" s="72" t="s">
        <v>168</v>
      </c>
      <c r="C95" s="17" t="s">
        <v>53</v>
      </c>
      <c r="D95" s="18">
        <v>5.03</v>
      </c>
      <c r="E95" s="18"/>
      <c r="F95" s="6"/>
      <c r="G95" s="118">
        <f>SUM('5:6'!G95)</f>
        <v>0</v>
      </c>
      <c r="H95" s="118">
        <f>SUM('5:6'!H95)</f>
        <v>0</v>
      </c>
      <c r="I95" s="118">
        <f>SUM('5:6'!I95)</f>
        <v>0</v>
      </c>
      <c r="J95" s="38" t="str">
        <f t="array" ref="J95">IF(ISERROR(G95/I95),"",G95/I95)</f>
        <v/>
      </c>
      <c r="K95" s="42">
        <f t="array" ref="K95">IF(ISERROR(G95/L95),"",G95/L95)</f>
        <v>0</v>
      </c>
      <c r="L95" s="107">
        <v>8</v>
      </c>
      <c r="M95" s="43">
        <f>IF(ISERROR(I95-K95),"",I95-K95)</f>
        <v>0</v>
      </c>
      <c r="N95" s="118">
        <f>SUM('5:6'!N95)</f>
        <v>0</v>
      </c>
      <c r="O95" s="118">
        <f>SUM('5:6'!O95)</f>
        <v>0</v>
      </c>
      <c r="P95" s="118">
        <f>SUM('5:6'!P95)</f>
        <v>0</v>
      </c>
      <c r="Q95" s="118">
        <f>SUM('5:6'!Q95)</f>
        <v>0</v>
      </c>
      <c r="R95" s="118">
        <f>SUM('5:6'!R95)</f>
        <v>0</v>
      </c>
      <c r="S95" s="118">
        <f>SUM('5:6'!S95)</f>
        <v>0</v>
      </c>
      <c r="T95" s="118">
        <f>SUM('5:6'!T95)</f>
        <v>0</v>
      </c>
      <c r="U95" s="118">
        <f>SUM('5:6'!U95)</f>
        <v>0</v>
      </c>
      <c r="V95" s="270">
        <f>SUM(X95:AA95)</f>
        <v>0</v>
      </c>
      <c r="W95" s="40" t="str">
        <f>IF(ISERROR(V95/G95),"",V95/G95)</f>
        <v/>
      </c>
      <c r="X95" s="118">
        <f>SUM('5:6'!X95)</f>
        <v>0</v>
      </c>
      <c r="Y95" s="118">
        <f>SUM('5:6'!Y95)</f>
        <v>0</v>
      </c>
      <c r="Z95" s="118">
        <f>SUM('5:6'!Z95)</f>
        <v>0</v>
      </c>
      <c r="AA95" s="118">
        <f>SUM('5:6'!AA95)</f>
        <v>0</v>
      </c>
      <c r="AB95" s="339">
        <v>330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5.75">
      <c r="A96" s="24">
        <v>200557</v>
      </c>
      <c r="B96" s="72" t="s">
        <v>168</v>
      </c>
      <c r="C96" s="17" t="s">
        <v>55</v>
      </c>
      <c r="D96" s="18">
        <v>5.03</v>
      </c>
      <c r="E96" s="18"/>
      <c r="F96" s="6"/>
      <c r="G96" s="118">
        <f>SUM('5:6'!G96)</f>
        <v>0</v>
      </c>
      <c r="H96" s="118">
        <f>SUM('5:6'!H96)</f>
        <v>0</v>
      </c>
      <c r="I96" s="118">
        <f>SUM('5:6'!I96)</f>
        <v>0</v>
      </c>
      <c r="J96" s="38" t="str">
        <f t="array" ref="J96">IF(ISERROR(G96/I96),"",G96/I96)</f>
        <v/>
      </c>
      <c r="K96" s="42">
        <f t="array" ref="K96">IF(ISERROR(G96/L96),"",G96/L96)</f>
        <v>0</v>
      </c>
      <c r="L96" s="107">
        <v>8</v>
      </c>
      <c r="M96" s="43">
        <f>IF(ISERROR(I96-K96),"",I96-K96)</f>
        <v>0</v>
      </c>
      <c r="N96" s="118">
        <f>SUM('5:6'!N96)</f>
        <v>0</v>
      </c>
      <c r="O96" s="118">
        <f>SUM('5:6'!O96)</f>
        <v>0</v>
      </c>
      <c r="P96" s="118">
        <f>SUM('5:6'!P96)</f>
        <v>0</v>
      </c>
      <c r="Q96" s="118">
        <f>SUM('5:6'!Q96)</f>
        <v>0</v>
      </c>
      <c r="R96" s="118">
        <f>SUM('5:6'!R96)</f>
        <v>0</v>
      </c>
      <c r="S96" s="118">
        <f>SUM('5:6'!S96)</f>
        <v>0</v>
      </c>
      <c r="T96" s="118">
        <f>SUM('5:6'!T96)</f>
        <v>0</v>
      </c>
      <c r="U96" s="118">
        <f>SUM('5:6'!U96)</f>
        <v>0</v>
      </c>
      <c r="V96" s="270">
        <f>SUM(X96:AA96)</f>
        <v>0</v>
      </c>
      <c r="W96" s="40" t="str">
        <f>IF(ISERROR(V96/G96),"",V96/G96)</f>
        <v/>
      </c>
      <c r="X96" s="118">
        <f>SUM('5:6'!X96)</f>
        <v>0</v>
      </c>
      <c r="Y96" s="118">
        <f>SUM('5:6'!Y96)</f>
        <v>0</v>
      </c>
      <c r="Z96" s="118">
        <f>SUM('5:6'!Z96)</f>
        <v>0</v>
      </c>
      <c r="AA96" s="118">
        <f>SUM('5:6'!AA96)</f>
        <v>0</v>
      </c>
      <c r="AB96" s="339"/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5.75">
      <c r="A97" s="24">
        <v>200558</v>
      </c>
      <c r="B97" s="72" t="s">
        <v>168</v>
      </c>
      <c r="C97" s="17" t="s">
        <v>60</v>
      </c>
      <c r="D97" s="18">
        <v>5.03</v>
      </c>
      <c r="E97" s="18"/>
      <c r="F97" s="6"/>
      <c r="G97" s="118">
        <f>SUM('5:6'!G97)</f>
        <v>0</v>
      </c>
      <c r="H97" s="118">
        <f>SUM('5:6'!H97)</f>
        <v>0</v>
      </c>
      <c r="I97" s="118">
        <f>SUM('5:6'!I97)</f>
        <v>0</v>
      </c>
      <c r="J97" s="38" t="str">
        <f t="array" ref="J97">IF(ISERROR(G97/I97),"",G97/I97)</f>
        <v/>
      </c>
      <c r="K97" s="42">
        <f t="array" ref="K97">IF(ISERROR(G97/L97),"",G97/L97)</f>
        <v>0</v>
      </c>
      <c r="L97" s="107">
        <v>8</v>
      </c>
      <c r="M97" s="43">
        <f>IF(ISERROR(I97-K97),"",I97-K97)</f>
        <v>0</v>
      </c>
      <c r="N97" s="118">
        <f>SUM('5:6'!N97)</f>
        <v>0</v>
      </c>
      <c r="O97" s="118">
        <f>SUM('5:6'!O97)</f>
        <v>0</v>
      </c>
      <c r="P97" s="118">
        <f>SUM('5:6'!P97)</f>
        <v>0</v>
      </c>
      <c r="Q97" s="118">
        <f>SUM('5:6'!Q97)</f>
        <v>0</v>
      </c>
      <c r="R97" s="118">
        <f>SUM('5:6'!R97)</f>
        <v>0</v>
      </c>
      <c r="S97" s="118">
        <f>SUM('5:6'!S97)</f>
        <v>0</v>
      </c>
      <c r="T97" s="118">
        <f>SUM('5:6'!T97)</f>
        <v>0</v>
      </c>
      <c r="U97" s="118">
        <f>SUM('5:6'!U97)</f>
        <v>0</v>
      </c>
      <c r="V97" s="270">
        <f>SUM(X97:AA97)</f>
        <v>0</v>
      </c>
      <c r="W97" s="40" t="str">
        <f>IF(ISERROR(V97/G97),"",V97/G97)</f>
        <v/>
      </c>
      <c r="X97" s="118">
        <f>SUM('5:6'!X97)</f>
        <v>0</v>
      </c>
      <c r="Y97" s="118">
        <f>SUM('5:6'!Y97)</f>
        <v>0</v>
      </c>
      <c r="Z97" s="118">
        <f>SUM('5:6'!Z97)</f>
        <v>0</v>
      </c>
      <c r="AA97" s="118">
        <f>SUM('5:6'!AA97)</f>
        <v>0</v>
      </c>
      <c r="AB97" s="339">
        <v>330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5.75">
      <c r="A98" s="24">
        <v>200559</v>
      </c>
      <c r="B98" s="72" t="s">
        <v>168</v>
      </c>
      <c r="C98" s="246" t="s">
        <v>90</v>
      </c>
      <c r="D98" s="18">
        <v>5.03</v>
      </c>
      <c r="E98" s="18"/>
      <c r="F98" s="6"/>
      <c r="G98" s="118">
        <f>SUM('5:6'!G98)</f>
        <v>0</v>
      </c>
      <c r="H98" s="118">
        <f>SUM('5:6'!H98)</f>
        <v>0</v>
      </c>
      <c r="I98" s="118">
        <f>SUM('5:6'!I98)</f>
        <v>0</v>
      </c>
      <c r="J98" s="38" t="str">
        <f t="array" ref="J98">IF(ISERROR(G98/I98),"",G98/I98)</f>
        <v/>
      </c>
      <c r="K98" s="42">
        <f t="array" ref="K98">IF(ISERROR(G98/L98),"",G98/L98)</f>
        <v>0</v>
      </c>
      <c r="L98" s="107">
        <v>8</v>
      </c>
      <c r="M98" s="43">
        <f>IF(ISERROR(I98-K98),"",I98-K98)</f>
        <v>0</v>
      </c>
      <c r="N98" s="118">
        <f>SUM('5:6'!N98)</f>
        <v>0</v>
      </c>
      <c r="O98" s="118">
        <f>SUM('5:6'!O98)</f>
        <v>0</v>
      </c>
      <c r="P98" s="118">
        <f>SUM('5:6'!P98)</f>
        <v>0</v>
      </c>
      <c r="Q98" s="118">
        <f>SUM('5:6'!Q98)</f>
        <v>0</v>
      </c>
      <c r="R98" s="118">
        <f>SUM('5:6'!R98)</f>
        <v>0</v>
      </c>
      <c r="S98" s="118">
        <f>SUM('5:6'!S98)</f>
        <v>0</v>
      </c>
      <c r="T98" s="118">
        <f>SUM('5:6'!T98)</f>
        <v>0</v>
      </c>
      <c r="U98" s="118">
        <f>SUM('5:6'!U98)</f>
        <v>0</v>
      </c>
      <c r="V98" s="270">
        <f>SUM(X98:AA98)</f>
        <v>0</v>
      </c>
      <c r="W98" s="40" t="str">
        <f>IF(ISERROR(V98/G98),"",V98/G98)</f>
        <v/>
      </c>
      <c r="X98" s="118">
        <f>SUM('5:6'!X98)</f>
        <v>0</v>
      </c>
      <c r="Y98" s="118">
        <f>SUM('5:6'!Y98)</f>
        <v>0</v>
      </c>
      <c r="Z98" s="118">
        <f>SUM('5:6'!Z98)</f>
        <v>0</v>
      </c>
      <c r="AA98" s="118">
        <f>SUM('5:6'!AA98)</f>
        <v>0</v>
      </c>
      <c r="AB98" s="339"/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5.75">
      <c r="A99" s="24">
        <v>200556</v>
      </c>
      <c r="B99" s="72" t="s">
        <v>89</v>
      </c>
      <c r="C99" s="17" t="s">
        <v>53</v>
      </c>
      <c r="D99" s="18">
        <v>5.03</v>
      </c>
      <c r="E99" s="18"/>
      <c r="F99" s="6"/>
      <c r="G99" s="118">
        <f>SUM('5:6'!G99)</f>
        <v>0</v>
      </c>
      <c r="H99" s="118">
        <f>SUM('5:6'!H99)</f>
        <v>0</v>
      </c>
      <c r="I99" s="118">
        <f>SUM('5:6'!I99)</f>
        <v>0</v>
      </c>
      <c r="J99" s="38" t="str">
        <f t="array" ref="J99">IF(ISERROR(G99/I99),"",G99/I99)</f>
        <v/>
      </c>
      <c r="K99" s="42">
        <f t="array" ref="K99">IF(ISERROR(G99/L99),"",G99/L99)</f>
        <v>0</v>
      </c>
      <c r="L99" s="107">
        <v>10</v>
      </c>
      <c r="M99" s="43">
        <f t="shared" ref="M99:M114" si="32">IF(ISERROR(I99-K99),"",I99-K99)</f>
        <v>0</v>
      </c>
      <c r="N99" s="118">
        <f>SUM('5:6'!N99)</f>
        <v>0</v>
      </c>
      <c r="O99" s="118">
        <f>SUM('5:6'!O99)</f>
        <v>0</v>
      </c>
      <c r="P99" s="118">
        <f>SUM('5:6'!P99)</f>
        <v>0</v>
      </c>
      <c r="Q99" s="118">
        <f>SUM('5:6'!Q99)</f>
        <v>0</v>
      </c>
      <c r="R99" s="118">
        <f>SUM('5:6'!R99)</f>
        <v>0</v>
      </c>
      <c r="S99" s="118">
        <f>SUM('5:6'!S99)</f>
        <v>0</v>
      </c>
      <c r="T99" s="118">
        <f>SUM('5:6'!T99)</f>
        <v>0</v>
      </c>
      <c r="U99" s="118">
        <f>SUM('5:6'!U99)</f>
        <v>0</v>
      </c>
      <c r="V99" s="269">
        <f t="shared" ref="V99:V106" si="33">SUM(X99:AA99)</f>
        <v>0</v>
      </c>
      <c r="W99" s="40" t="str">
        <f t="shared" ref="W99:W106" si="34">IF(ISERROR(V99/G99),"",V99/G99)</f>
        <v/>
      </c>
      <c r="X99" s="118">
        <f>SUM('5:6'!X99)</f>
        <v>0</v>
      </c>
      <c r="Y99" s="118">
        <f>SUM('5:6'!Y99)</f>
        <v>0</v>
      </c>
      <c r="Z99" s="118">
        <f>SUM('5:6'!Z99)</f>
        <v>0</v>
      </c>
      <c r="AA99" s="118">
        <f>SUM('5:6'!AA99)</f>
        <v>0</v>
      </c>
      <c r="AB99" s="338">
        <v>827</v>
      </c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</row>
    <row r="100" spans="1:106" ht="15.75">
      <c r="A100" s="24">
        <v>200557</v>
      </c>
      <c r="B100" s="72" t="s">
        <v>89</v>
      </c>
      <c r="C100" s="17" t="s">
        <v>72</v>
      </c>
      <c r="D100" s="18">
        <v>5.03</v>
      </c>
      <c r="E100" s="18"/>
      <c r="F100" s="6"/>
      <c r="G100" s="118">
        <f>SUM('5:6'!G100)</f>
        <v>0</v>
      </c>
      <c r="H100" s="118">
        <f>SUM('5:6'!H100)</f>
        <v>0</v>
      </c>
      <c r="I100" s="118">
        <f>SUM('5:6'!I100)</f>
        <v>0</v>
      </c>
      <c r="J100" s="38" t="str">
        <f t="array" ref="J100">IF(ISERROR(G100/I100),"",G100/I100)</f>
        <v/>
      </c>
      <c r="K100" s="42" t="str">
        <f t="array" ref="K100">IF(ISERROR(G100/L100),"",G100/L100)</f>
        <v/>
      </c>
      <c r="L100" s="107"/>
      <c r="M100" s="43" t="str">
        <f t="shared" si="32"/>
        <v/>
      </c>
      <c r="N100" s="118">
        <f>SUM('5:6'!N100)</f>
        <v>0</v>
      </c>
      <c r="O100" s="118">
        <f>SUM('5:6'!O100)</f>
        <v>0</v>
      </c>
      <c r="P100" s="118">
        <f>SUM('5:6'!P100)</f>
        <v>0</v>
      </c>
      <c r="Q100" s="118">
        <f>SUM('5:6'!Q100)</f>
        <v>0</v>
      </c>
      <c r="R100" s="118">
        <f>SUM('5:6'!R100)</f>
        <v>0</v>
      </c>
      <c r="S100" s="118">
        <f>SUM('5:6'!S100)</f>
        <v>0</v>
      </c>
      <c r="T100" s="118">
        <f>SUM('5:6'!T100)</f>
        <v>0</v>
      </c>
      <c r="U100" s="118">
        <f>SUM('5:6'!U100)</f>
        <v>0</v>
      </c>
      <c r="V100" s="269">
        <f t="shared" si="33"/>
        <v>0</v>
      </c>
      <c r="W100" s="40" t="str">
        <f t="shared" si="34"/>
        <v/>
      </c>
      <c r="X100" s="118">
        <f>SUM('5:6'!X100)</f>
        <v>0</v>
      </c>
      <c r="Y100" s="118">
        <f>SUM('5:6'!Y100)</f>
        <v>0</v>
      </c>
      <c r="Z100" s="118">
        <f>SUM('5:6'!Z100)</f>
        <v>0</v>
      </c>
      <c r="AA100" s="118">
        <f>SUM('5:6'!AA100)</f>
        <v>0</v>
      </c>
      <c r="AB100" s="33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</row>
    <row r="101" spans="1:106" ht="15.75">
      <c r="A101" s="24">
        <v>200558</v>
      </c>
      <c r="B101" s="72" t="s">
        <v>89</v>
      </c>
      <c r="C101" s="17" t="s">
        <v>60</v>
      </c>
      <c r="D101" s="18">
        <v>5.03</v>
      </c>
      <c r="E101" s="18"/>
      <c r="F101" s="6"/>
      <c r="G101" s="118">
        <f>SUM('5:6'!G101)</f>
        <v>0</v>
      </c>
      <c r="H101" s="118">
        <f>SUM('5:6'!H101)</f>
        <v>0</v>
      </c>
      <c r="I101" s="118">
        <f>SUM('5:6'!I101)</f>
        <v>0</v>
      </c>
      <c r="J101" s="38" t="str">
        <f t="array" ref="J101">IF(ISERROR(G101/I101),"",G101/I101)</f>
        <v/>
      </c>
      <c r="K101" s="42" t="str">
        <f t="array" ref="K101">IF(ISERROR(G101/L101),"",G101/L101)</f>
        <v/>
      </c>
      <c r="L101" s="107"/>
      <c r="M101" s="43" t="str">
        <f t="shared" si="32"/>
        <v/>
      </c>
      <c r="N101" s="118">
        <f>SUM('5:6'!N101)</f>
        <v>0</v>
      </c>
      <c r="O101" s="118">
        <f>SUM('5:6'!O101)</f>
        <v>0</v>
      </c>
      <c r="P101" s="118">
        <f>SUM('5:6'!P101)</f>
        <v>0</v>
      </c>
      <c r="Q101" s="118">
        <f>SUM('5:6'!Q101)</f>
        <v>0</v>
      </c>
      <c r="R101" s="118">
        <f>SUM('5:6'!R101)</f>
        <v>0</v>
      </c>
      <c r="S101" s="118">
        <f>SUM('5:6'!S101)</f>
        <v>0</v>
      </c>
      <c r="T101" s="118">
        <f>SUM('5:6'!T101)</f>
        <v>0</v>
      </c>
      <c r="U101" s="118">
        <f>SUM('5:6'!U101)</f>
        <v>0</v>
      </c>
      <c r="V101" s="269">
        <f t="shared" si="33"/>
        <v>0</v>
      </c>
      <c r="W101" s="40" t="str">
        <f t="shared" si="34"/>
        <v/>
      </c>
      <c r="X101" s="118">
        <f>SUM('5:6'!X101)</f>
        <v>0</v>
      </c>
      <c r="Y101" s="118">
        <f>SUM('5:6'!Y101)</f>
        <v>0</v>
      </c>
      <c r="Z101" s="118">
        <f>SUM('5:6'!Z101)</f>
        <v>0</v>
      </c>
      <c r="AA101" s="118">
        <f>SUM('5:6'!AA101)</f>
        <v>0</v>
      </c>
      <c r="AB101" s="33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</row>
    <row r="102" spans="1:106" ht="15.75">
      <c r="A102" s="24">
        <v>200559</v>
      </c>
      <c r="B102" s="72" t="s">
        <v>89</v>
      </c>
      <c r="C102" s="17" t="s">
        <v>66</v>
      </c>
      <c r="D102" s="18">
        <v>5.03</v>
      </c>
      <c r="E102" s="18"/>
      <c r="F102" s="6"/>
      <c r="G102" s="118">
        <f>SUM('5:6'!G102)</f>
        <v>0</v>
      </c>
      <c r="H102" s="118">
        <f>SUM('5:6'!H102)</f>
        <v>0</v>
      </c>
      <c r="I102" s="118">
        <f>SUM('5:6'!I102)</f>
        <v>0</v>
      </c>
      <c r="J102" s="38" t="str">
        <f t="array" ref="J102">IF(ISERROR(G102/I102),"",G102/I102)</f>
        <v/>
      </c>
      <c r="K102" s="42" t="str">
        <f t="array" ref="K102">IF(ISERROR(G102/L102),"",G102/L102)</f>
        <v/>
      </c>
      <c r="L102" s="107"/>
      <c r="M102" s="43" t="str">
        <f t="shared" si="32"/>
        <v/>
      </c>
      <c r="N102" s="118">
        <f>SUM('5:6'!N102)</f>
        <v>0</v>
      </c>
      <c r="O102" s="118">
        <f>SUM('5:6'!O102)</f>
        <v>0</v>
      </c>
      <c r="P102" s="118">
        <f>SUM('5:6'!P102)</f>
        <v>0</v>
      </c>
      <c r="Q102" s="118">
        <f>SUM('5:6'!Q102)</f>
        <v>0</v>
      </c>
      <c r="R102" s="118">
        <f>SUM('5:6'!R102)</f>
        <v>0</v>
      </c>
      <c r="S102" s="118">
        <f>SUM('5:6'!S102)</f>
        <v>0</v>
      </c>
      <c r="T102" s="118">
        <f>SUM('5:6'!T102)</f>
        <v>0</v>
      </c>
      <c r="U102" s="118">
        <f>SUM('5:6'!U102)</f>
        <v>0</v>
      </c>
      <c r="V102" s="269">
        <f t="shared" si="33"/>
        <v>0</v>
      </c>
      <c r="W102" s="40" t="str">
        <f t="shared" si="34"/>
        <v/>
      </c>
      <c r="X102" s="118">
        <f>SUM('5:6'!X102)</f>
        <v>0</v>
      </c>
      <c r="Y102" s="118">
        <f>SUM('5:6'!Y102)</f>
        <v>0</v>
      </c>
      <c r="Z102" s="118">
        <f>SUM('5:6'!Z102)</f>
        <v>0</v>
      </c>
      <c r="AA102" s="118">
        <f>SUM('5:6'!AA102)</f>
        <v>0</v>
      </c>
      <c r="AB102" s="33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</row>
    <row r="103" spans="1:106" ht="15.75">
      <c r="A103" s="17">
        <v>200947</v>
      </c>
      <c r="B103" s="68" t="s">
        <v>91</v>
      </c>
      <c r="C103" s="17" t="s">
        <v>55</v>
      </c>
      <c r="D103" s="18">
        <v>9.36</v>
      </c>
      <c r="E103" s="18"/>
      <c r="F103" s="6"/>
      <c r="G103" s="118">
        <f>SUM('5:6'!G103)</f>
        <v>0</v>
      </c>
      <c r="H103" s="118">
        <f>SUM('5:6'!H103)</f>
        <v>0</v>
      </c>
      <c r="I103" s="118">
        <f>SUM('5:6'!I103)</f>
        <v>0</v>
      </c>
      <c r="J103" s="38" t="str">
        <f t="array" ref="J103">IF(ISERROR(G103/I103),"",G103/I103)</f>
        <v/>
      </c>
      <c r="K103" s="42">
        <f t="array" ref="K103">IF(ISERROR(G103/L103),"",G103/L103)</f>
        <v>0</v>
      </c>
      <c r="L103" s="107">
        <v>6</v>
      </c>
      <c r="M103" s="43">
        <f t="shared" si="32"/>
        <v>0</v>
      </c>
      <c r="N103" s="118">
        <f>SUM('5:6'!N103)</f>
        <v>0</v>
      </c>
      <c r="O103" s="118">
        <f>SUM('5:6'!O103)</f>
        <v>0</v>
      </c>
      <c r="P103" s="118">
        <f>SUM('5:6'!P103)</f>
        <v>0</v>
      </c>
      <c r="Q103" s="118">
        <f>SUM('5:6'!Q103)</f>
        <v>0</v>
      </c>
      <c r="R103" s="118">
        <f>SUM('5:6'!R103)</f>
        <v>0</v>
      </c>
      <c r="S103" s="118">
        <f>SUM('5:6'!S103)</f>
        <v>0</v>
      </c>
      <c r="T103" s="118">
        <f>SUM('5:6'!T103)</f>
        <v>0</v>
      </c>
      <c r="U103" s="118">
        <f>SUM('5:6'!U103)</f>
        <v>0</v>
      </c>
      <c r="V103" s="269">
        <f t="shared" si="33"/>
        <v>0</v>
      </c>
      <c r="W103" s="40" t="str">
        <f t="shared" si="34"/>
        <v/>
      </c>
      <c r="X103" s="118">
        <f>SUM('5:6'!X103)</f>
        <v>0</v>
      </c>
      <c r="Y103" s="118">
        <f>SUM('5:6'!Y103)</f>
        <v>0</v>
      </c>
      <c r="Z103" s="118">
        <f>SUM('5:6'!Z103)</f>
        <v>0</v>
      </c>
      <c r="AA103" s="118">
        <f>SUM('5:6'!AA103)</f>
        <v>0</v>
      </c>
      <c r="AB103" s="33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</row>
    <row r="104" spans="1:106" ht="15.75">
      <c r="A104" s="17">
        <v>200945</v>
      </c>
      <c r="B104" s="68" t="s">
        <v>91</v>
      </c>
      <c r="C104" s="17" t="s">
        <v>53</v>
      </c>
      <c r="D104" s="18">
        <v>9.36</v>
      </c>
      <c r="E104" s="18"/>
      <c r="F104" s="6"/>
      <c r="G104" s="118">
        <f>SUM('5:6'!G104)</f>
        <v>0</v>
      </c>
      <c r="H104" s="118">
        <f>SUM('5:6'!H104)</f>
        <v>0</v>
      </c>
      <c r="I104" s="118">
        <f>SUM('5:6'!I104)</f>
        <v>0</v>
      </c>
      <c r="J104" s="38" t="str">
        <f t="array" ref="J104">IF(ISERROR(G104/I104),"",G104/I104)</f>
        <v/>
      </c>
      <c r="K104" s="42">
        <f t="array" ref="K104">IF(ISERROR(G104/L104),"",G104/L104)</f>
        <v>0</v>
      </c>
      <c r="L104" s="107">
        <v>6</v>
      </c>
      <c r="M104" s="43">
        <f t="shared" si="32"/>
        <v>0</v>
      </c>
      <c r="N104" s="118">
        <f>SUM('5:6'!N104)</f>
        <v>0</v>
      </c>
      <c r="O104" s="118">
        <f>SUM('5:6'!O104)</f>
        <v>0</v>
      </c>
      <c r="P104" s="118">
        <f>SUM('5:6'!P104)</f>
        <v>0</v>
      </c>
      <c r="Q104" s="118">
        <f>SUM('5:6'!Q104)</f>
        <v>0</v>
      </c>
      <c r="R104" s="118">
        <f>SUM('5:6'!R104)</f>
        <v>0</v>
      </c>
      <c r="S104" s="118">
        <f>SUM('5:6'!S104)</f>
        <v>0</v>
      </c>
      <c r="T104" s="118">
        <f>SUM('5:6'!T104)</f>
        <v>0</v>
      </c>
      <c r="U104" s="118">
        <f>SUM('5:6'!U104)</f>
        <v>0</v>
      </c>
      <c r="V104" s="269">
        <f t="shared" si="33"/>
        <v>0</v>
      </c>
      <c r="W104" s="40" t="str">
        <f t="shared" si="34"/>
        <v/>
      </c>
      <c r="X104" s="118">
        <f>SUM('5:6'!X104)</f>
        <v>0</v>
      </c>
      <c r="Y104" s="118">
        <f>SUM('5:6'!Y104)</f>
        <v>0</v>
      </c>
      <c r="Z104" s="118">
        <f>SUM('5:6'!Z104)</f>
        <v>0</v>
      </c>
      <c r="AA104" s="118">
        <f>SUM('5:6'!AA104)</f>
        <v>0</v>
      </c>
      <c r="AB104" s="33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</row>
    <row r="105" spans="1:106" ht="15.75">
      <c r="A105" s="17">
        <v>200946</v>
      </c>
      <c r="B105" s="68" t="s">
        <v>91</v>
      </c>
      <c r="C105" s="17" t="s">
        <v>90</v>
      </c>
      <c r="D105" s="18">
        <v>9.36</v>
      </c>
      <c r="E105" s="18"/>
      <c r="F105" s="6"/>
      <c r="G105" s="118">
        <f>SUM('5:6'!G105)</f>
        <v>0</v>
      </c>
      <c r="H105" s="118">
        <f>SUM('5:6'!H105)</f>
        <v>0</v>
      </c>
      <c r="I105" s="118">
        <f>SUM('5:6'!I105)</f>
        <v>0</v>
      </c>
      <c r="J105" s="38" t="str">
        <f t="array" ref="J105">IF(ISERROR(G105/I105),"",G105/I105)</f>
        <v/>
      </c>
      <c r="K105" s="42">
        <f t="array" ref="K105">IF(ISERROR(G105/L105),"",G105/L105)</f>
        <v>0</v>
      </c>
      <c r="L105" s="107">
        <v>6</v>
      </c>
      <c r="M105" s="43">
        <f t="shared" si="32"/>
        <v>0</v>
      </c>
      <c r="N105" s="118">
        <f>SUM('5:6'!N105)</f>
        <v>0</v>
      </c>
      <c r="O105" s="118">
        <f>SUM('5:6'!O105)</f>
        <v>0</v>
      </c>
      <c r="P105" s="118">
        <f>SUM('5:6'!P105)</f>
        <v>0</v>
      </c>
      <c r="Q105" s="118">
        <f>SUM('5:6'!Q105)</f>
        <v>0</v>
      </c>
      <c r="R105" s="118">
        <f>SUM('5:6'!R105)</f>
        <v>0</v>
      </c>
      <c r="S105" s="118">
        <f>SUM('5:6'!S105)</f>
        <v>0</v>
      </c>
      <c r="T105" s="118">
        <f>SUM('5:6'!T105)</f>
        <v>0</v>
      </c>
      <c r="U105" s="118">
        <f>SUM('5:6'!U105)</f>
        <v>0</v>
      </c>
      <c r="V105" s="269">
        <f t="shared" si="33"/>
        <v>0</v>
      </c>
      <c r="W105" s="40" t="str">
        <f t="shared" si="34"/>
        <v/>
      </c>
      <c r="X105" s="118">
        <f>SUM('5:6'!X105)</f>
        <v>0</v>
      </c>
      <c r="Y105" s="118">
        <f>SUM('5:6'!Y105)</f>
        <v>0</v>
      </c>
      <c r="Z105" s="118">
        <f>SUM('5:6'!Z105)</f>
        <v>0</v>
      </c>
      <c r="AA105" s="118">
        <f>SUM('5:6'!AA105)</f>
        <v>0</v>
      </c>
      <c r="AB105" s="33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</row>
    <row r="106" spans="1:106" ht="15.75">
      <c r="A106" s="17">
        <v>200944</v>
      </c>
      <c r="B106" s="68" t="s">
        <v>91</v>
      </c>
      <c r="C106" s="17" t="s">
        <v>60</v>
      </c>
      <c r="D106" s="18">
        <v>9.36</v>
      </c>
      <c r="E106" s="18"/>
      <c r="F106" s="6"/>
      <c r="G106" s="118">
        <f>SUM('5:6'!G106)</f>
        <v>0</v>
      </c>
      <c r="H106" s="118">
        <f>SUM('5:6'!H106)</f>
        <v>0</v>
      </c>
      <c r="I106" s="118">
        <f>SUM('5:6'!I106)</f>
        <v>0</v>
      </c>
      <c r="J106" s="38" t="str">
        <f t="array" ref="J106">IF(ISERROR(G106/I106),"",G106/I106)</f>
        <v/>
      </c>
      <c r="K106" s="42">
        <f t="array" ref="K106">IF(ISERROR(G106/L106),"",G106/L106)</f>
        <v>0</v>
      </c>
      <c r="L106" s="107">
        <v>6</v>
      </c>
      <c r="M106" s="43">
        <f t="shared" si="32"/>
        <v>0</v>
      </c>
      <c r="N106" s="118">
        <f>SUM('5:6'!N106)</f>
        <v>0</v>
      </c>
      <c r="O106" s="118">
        <f>SUM('5:6'!O106)</f>
        <v>0</v>
      </c>
      <c r="P106" s="118">
        <f>SUM('5:6'!P106)</f>
        <v>0</v>
      </c>
      <c r="Q106" s="118">
        <f>SUM('5:6'!Q106)</f>
        <v>0</v>
      </c>
      <c r="R106" s="118">
        <f>SUM('5:6'!R106)</f>
        <v>0</v>
      </c>
      <c r="S106" s="118">
        <f>SUM('5:6'!S106)</f>
        <v>0</v>
      </c>
      <c r="T106" s="118">
        <f>SUM('5:6'!T106)</f>
        <v>0</v>
      </c>
      <c r="U106" s="118">
        <f>SUM('5:6'!U106)</f>
        <v>0</v>
      </c>
      <c r="V106" s="269">
        <f t="shared" si="33"/>
        <v>0</v>
      </c>
      <c r="W106" s="40" t="str">
        <f t="shared" si="34"/>
        <v/>
      </c>
      <c r="X106" s="118">
        <f>SUM('5:6'!X106)</f>
        <v>0</v>
      </c>
      <c r="Y106" s="118">
        <f>SUM('5:6'!Y106)</f>
        <v>0</v>
      </c>
      <c r="Z106" s="118">
        <f>SUM('5:6'!Z106)</f>
        <v>0</v>
      </c>
      <c r="AA106" s="118">
        <f>SUM('5:6'!AA106)</f>
        <v>0</v>
      </c>
      <c r="AB106" s="33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</row>
    <row r="107" spans="1:106" ht="15.75">
      <c r="A107" s="17">
        <v>201372</v>
      </c>
      <c r="B107" s="236" t="s">
        <v>415</v>
      </c>
      <c r="C107" s="232" t="s">
        <v>417</v>
      </c>
      <c r="D107" s="18">
        <v>5</v>
      </c>
      <c r="E107" s="18"/>
      <c r="F107" s="6"/>
      <c r="G107" s="118">
        <f>SUM('5:6'!G107)</f>
        <v>0</v>
      </c>
      <c r="H107" s="118">
        <f>SUM('5:6'!H107)</f>
        <v>0</v>
      </c>
      <c r="I107" s="118">
        <f>SUM('5:6'!I107)</f>
        <v>0</v>
      </c>
      <c r="J107" s="38"/>
      <c r="K107" s="42">
        <f t="array" ref="K107">IF(ISERROR(G107/L107),"",G107/L107)</f>
        <v>0</v>
      </c>
      <c r="L107" s="107">
        <v>5</v>
      </c>
      <c r="M107" s="43">
        <f t="shared" si="32"/>
        <v>0</v>
      </c>
      <c r="N107" s="118">
        <f>SUM('5:6'!N107)</f>
        <v>0</v>
      </c>
      <c r="O107" s="118">
        <f>SUM('5:6'!O107)</f>
        <v>0</v>
      </c>
      <c r="P107" s="118">
        <f>SUM('5:6'!P107)</f>
        <v>0</v>
      </c>
      <c r="Q107" s="118">
        <f>SUM('5:6'!Q107)</f>
        <v>0</v>
      </c>
      <c r="R107" s="118">
        <f>SUM('5:6'!R107)</f>
        <v>0</v>
      </c>
      <c r="S107" s="118">
        <f>SUM('5:6'!S107)</f>
        <v>0</v>
      </c>
      <c r="T107" s="118">
        <f>SUM('5:6'!T107)</f>
        <v>0</v>
      </c>
      <c r="U107" s="118">
        <f>SUM('5:6'!U107)</f>
        <v>0</v>
      </c>
      <c r="V107" s="269"/>
      <c r="W107" s="40"/>
      <c r="X107" s="118">
        <f>SUM('5:6'!X107)</f>
        <v>0</v>
      </c>
      <c r="Y107" s="118">
        <f>SUM('5:6'!Y107)</f>
        <v>0</v>
      </c>
      <c r="Z107" s="118">
        <f>SUM('5:6'!Z107)</f>
        <v>0</v>
      </c>
      <c r="AA107" s="118">
        <f>SUM('5:6'!AA107)</f>
        <v>0</v>
      </c>
      <c r="AB107" s="338">
        <v>624</v>
      </c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</row>
    <row r="108" spans="1:106" ht="15.75">
      <c r="A108" s="17">
        <v>201374</v>
      </c>
      <c r="B108" s="236" t="s">
        <v>415</v>
      </c>
      <c r="C108" s="232" t="s">
        <v>425</v>
      </c>
      <c r="D108" s="18">
        <v>5</v>
      </c>
      <c r="E108" s="18"/>
      <c r="F108" s="6"/>
      <c r="G108" s="118">
        <f>SUM('5:6'!G108)</f>
        <v>0</v>
      </c>
      <c r="H108" s="118">
        <f>SUM('5:6'!H108)</f>
        <v>0</v>
      </c>
      <c r="I108" s="118">
        <f>SUM('5:6'!I108)</f>
        <v>0</v>
      </c>
      <c r="J108" s="38"/>
      <c r="K108" s="42">
        <f t="array" ref="K108">IF(ISERROR(G108/L108),"",G108/L108)</f>
        <v>0</v>
      </c>
      <c r="L108" s="107">
        <v>5</v>
      </c>
      <c r="M108" s="43">
        <f t="shared" si="32"/>
        <v>0</v>
      </c>
      <c r="N108" s="118">
        <f>SUM('5:6'!N108)</f>
        <v>0</v>
      </c>
      <c r="O108" s="118">
        <f>SUM('5:6'!O108)</f>
        <v>0</v>
      </c>
      <c r="P108" s="118">
        <f>SUM('5:6'!P108)</f>
        <v>0</v>
      </c>
      <c r="Q108" s="118">
        <f>SUM('5:6'!Q108)</f>
        <v>0</v>
      </c>
      <c r="R108" s="118">
        <f>SUM('5:6'!R108)</f>
        <v>0</v>
      </c>
      <c r="S108" s="118">
        <f>SUM('5:6'!S108)</f>
        <v>0</v>
      </c>
      <c r="T108" s="118">
        <f>SUM('5:6'!T108)</f>
        <v>0</v>
      </c>
      <c r="U108" s="118">
        <f>SUM('5:6'!U108)</f>
        <v>0</v>
      </c>
      <c r="V108" s="269"/>
      <c r="W108" s="40"/>
      <c r="X108" s="118">
        <f>SUM('5:6'!X108)</f>
        <v>0</v>
      </c>
      <c r="Y108" s="118">
        <f>SUM('5:6'!Y108)</f>
        <v>0</v>
      </c>
      <c r="Z108" s="118">
        <f>SUM('5:6'!Z108)</f>
        <v>0</v>
      </c>
      <c r="AA108" s="118">
        <f>SUM('5:6'!AA108)</f>
        <v>0</v>
      </c>
      <c r="AB108" s="338">
        <v>624</v>
      </c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</row>
    <row r="109" spans="1:106" ht="15.75">
      <c r="A109" s="17">
        <v>201373</v>
      </c>
      <c r="B109" s="236" t="s">
        <v>427</v>
      </c>
      <c r="C109" s="232" t="s">
        <v>428</v>
      </c>
      <c r="D109" s="18">
        <v>5</v>
      </c>
      <c r="E109" s="18"/>
      <c r="F109" s="6"/>
      <c r="G109" s="118">
        <f>SUM('5:6'!G109)</f>
        <v>0</v>
      </c>
      <c r="H109" s="118">
        <f>SUM('5:6'!H109)</f>
        <v>0</v>
      </c>
      <c r="I109" s="118">
        <f>SUM('5:6'!I109)</f>
        <v>0</v>
      </c>
      <c r="J109" s="38"/>
      <c r="K109" s="42">
        <f t="array" ref="K109">IF(ISERROR(G109/L109),"",G109/L109)</f>
        <v>0</v>
      </c>
      <c r="L109" s="107">
        <v>5</v>
      </c>
      <c r="M109" s="43">
        <f t="shared" si="32"/>
        <v>0</v>
      </c>
      <c r="N109" s="118">
        <f>SUM('5:6'!N109)</f>
        <v>0</v>
      </c>
      <c r="O109" s="118">
        <f>SUM('5:6'!O109)</f>
        <v>0</v>
      </c>
      <c r="P109" s="118">
        <f>SUM('5:6'!P109)</f>
        <v>0</v>
      </c>
      <c r="Q109" s="118">
        <f>SUM('5:6'!Q109)</f>
        <v>0</v>
      </c>
      <c r="R109" s="118">
        <f>SUM('5:6'!R109)</f>
        <v>0</v>
      </c>
      <c r="S109" s="118">
        <f>SUM('5:6'!S109)</f>
        <v>0</v>
      </c>
      <c r="T109" s="118">
        <f>SUM('5:6'!T109)</f>
        <v>0</v>
      </c>
      <c r="U109" s="118">
        <f>SUM('5:6'!U109)</f>
        <v>0</v>
      </c>
      <c r="V109" s="269"/>
      <c r="W109" s="40"/>
      <c r="X109" s="118">
        <f>SUM('5:6'!X109)</f>
        <v>0</v>
      </c>
      <c r="Y109" s="118">
        <f>SUM('5:6'!Y109)</f>
        <v>0</v>
      </c>
      <c r="Z109" s="118">
        <f>SUM('5:6'!Z109)</f>
        <v>0</v>
      </c>
      <c r="AA109" s="118">
        <f>SUM('5:6'!AA109)</f>
        <v>0</v>
      </c>
      <c r="AB109" s="33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</row>
    <row r="110" spans="1:106" ht="15.75">
      <c r="A110" s="17">
        <v>201066</v>
      </c>
      <c r="B110" s="68" t="s">
        <v>361</v>
      </c>
      <c r="C110" s="232" t="s">
        <v>392</v>
      </c>
      <c r="D110" s="18">
        <v>5</v>
      </c>
      <c r="E110" s="18"/>
      <c r="F110" s="6"/>
      <c r="G110" s="118">
        <f>SUM('5:6'!G110)</f>
        <v>0</v>
      </c>
      <c r="H110" s="118">
        <f>SUM('5:6'!H110)</f>
        <v>0</v>
      </c>
      <c r="I110" s="118">
        <f>SUM('5:6'!I110)</f>
        <v>0</v>
      </c>
      <c r="J110" s="38"/>
      <c r="K110" s="42">
        <f t="array" ref="K110">IF(ISERROR(G110/L110),"",G110/L110)</f>
        <v>0</v>
      </c>
      <c r="L110" s="107">
        <v>5</v>
      </c>
      <c r="M110" s="43">
        <f t="shared" si="32"/>
        <v>0</v>
      </c>
      <c r="N110" s="118">
        <f>SUM('5:6'!N110)</f>
        <v>0</v>
      </c>
      <c r="O110" s="118">
        <f>SUM('5:6'!O110)</f>
        <v>0</v>
      </c>
      <c r="P110" s="118">
        <f>SUM('5:6'!P110)</f>
        <v>0</v>
      </c>
      <c r="Q110" s="118">
        <f>SUM('5:6'!Q110)</f>
        <v>0</v>
      </c>
      <c r="R110" s="118">
        <f>SUM('5:6'!R110)</f>
        <v>0</v>
      </c>
      <c r="S110" s="118">
        <f>SUM('5:6'!S110)</f>
        <v>0</v>
      </c>
      <c r="T110" s="118">
        <f>SUM('5:6'!T110)</f>
        <v>0</v>
      </c>
      <c r="U110" s="118">
        <f>SUM('5:6'!U110)</f>
        <v>0</v>
      </c>
      <c r="V110" s="269"/>
      <c r="W110" s="40"/>
      <c r="X110" s="118">
        <f>SUM('5:6'!X110)</f>
        <v>0</v>
      </c>
      <c r="Y110" s="118">
        <f>SUM('5:6'!Y110)</f>
        <v>0</v>
      </c>
      <c r="Z110" s="118">
        <f>SUM('5:6'!Z110)</f>
        <v>0</v>
      </c>
      <c r="AA110" s="118">
        <f>SUM('5:6'!AA110)</f>
        <v>0</v>
      </c>
      <c r="AB110" s="33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</row>
    <row r="111" spans="1:106" ht="15.75">
      <c r="A111" s="17">
        <v>201064</v>
      </c>
      <c r="B111" s="68" t="s">
        <v>363</v>
      </c>
      <c r="C111" s="17" t="s">
        <v>365</v>
      </c>
      <c r="D111" s="18">
        <v>5</v>
      </c>
      <c r="E111" s="18"/>
      <c r="F111" s="6"/>
      <c r="G111" s="118">
        <f>SUM('5:6'!G111)</f>
        <v>0</v>
      </c>
      <c r="H111" s="118">
        <f>SUM('5:6'!H111)</f>
        <v>0</v>
      </c>
      <c r="I111" s="118">
        <f>SUM('5:6'!I111)</f>
        <v>0</v>
      </c>
      <c r="J111" s="38"/>
      <c r="K111" s="42">
        <f t="array" ref="K111">IF(ISERROR(G111/L111),"",G111/L111)</f>
        <v>0</v>
      </c>
      <c r="L111" s="107">
        <v>5</v>
      </c>
      <c r="M111" s="43">
        <f t="shared" si="32"/>
        <v>0</v>
      </c>
      <c r="N111" s="118">
        <f>SUM('5:6'!N111)</f>
        <v>0</v>
      </c>
      <c r="O111" s="118">
        <f>SUM('5:6'!O111)</f>
        <v>0</v>
      </c>
      <c r="P111" s="118">
        <f>SUM('5:6'!P111)</f>
        <v>0</v>
      </c>
      <c r="Q111" s="118">
        <f>SUM('5:6'!Q111)</f>
        <v>0</v>
      </c>
      <c r="R111" s="118">
        <f>SUM('5:6'!R111)</f>
        <v>0</v>
      </c>
      <c r="S111" s="118">
        <f>SUM('5:6'!S111)</f>
        <v>0</v>
      </c>
      <c r="T111" s="118">
        <f>SUM('5:6'!T111)</f>
        <v>0</v>
      </c>
      <c r="U111" s="118">
        <f>SUM('5:6'!U111)</f>
        <v>0</v>
      </c>
      <c r="V111" s="269"/>
      <c r="W111" s="40"/>
      <c r="X111" s="118">
        <f>SUM('5:6'!X111)</f>
        <v>0</v>
      </c>
      <c r="Y111" s="118">
        <f>SUM('5:6'!Y111)</f>
        <v>0</v>
      </c>
      <c r="Z111" s="118">
        <f>SUM('5:6'!Z111)</f>
        <v>0</v>
      </c>
      <c r="AA111" s="118">
        <f>SUM('5:6'!AA111)</f>
        <v>0</v>
      </c>
      <c r="AB111" s="338">
        <v>249</v>
      </c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</row>
    <row r="112" spans="1:106" ht="15.75">
      <c r="A112" s="17">
        <v>201065</v>
      </c>
      <c r="B112" s="68" t="s">
        <v>363</v>
      </c>
      <c r="C112" s="17" t="s">
        <v>367</v>
      </c>
      <c r="D112" s="18">
        <v>5</v>
      </c>
      <c r="E112" s="18"/>
      <c r="F112" s="6"/>
      <c r="G112" s="118">
        <f>SUM('5:6'!G112)</f>
        <v>0</v>
      </c>
      <c r="H112" s="118">
        <f>SUM('5:6'!H112)</f>
        <v>0</v>
      </c>
      <c r="I112" s="118">
        <f>SUM('5:6'!I112)</f>
        <v>0</v>
      </c>
      <c r="J112" s="38"/>
      <c r="K112" s="42">
        <f t="array" ref="K112">IF(ISERROR(G112/L112),"",G112/L112)</f>
        <v>0</v>
      </c>
      <c r="L112" s="107">
        <v>5</v>
      </c>
      <c r="M112" s="43">
        <f t="shared" si="32"/>
        <v>0</v>
      </c>
      <c r="N112" s="118">
        <f>SUM('5:6'!N112)</f>
        <v>0</v>
      </c>
      <c r="O112" s="118">
        <f>SUM('5:6'!O112)</f>
        <v>0</v>
      </c>
      <c r="P112" s="118">
        <f>SUM('5:6'!P112)</f>
        <v>0</v>
      </c>
      <c r="Q112" s="118">
        <f>SUM('5:6'!Q112)</f>
        <v>0</v>
      </c>
      <c r="R112" s="118">
        <f>SUM('5:6'!R112)</f>
        <v>0</v>
      </c>
      <c r="S112" s="118">
        <f>SUM('5:6'!S112)</f>
        <v>0</v>
      </c>
      <c r="T112" s="118">
        <f>SUM('5:6'!T112)</f>
        <v>0</v>
      </c>
      <c r="U112" s="118">
        <f>SUM('5:6'!U112)</f>
        <v>0</v>
      </c>
      <c r="V112" s="269"/>
      <c r="W112" s="40"/>
      <c r="X112" s="118">
        <f>SUM('5:6'!X112)</f>
        <v>0</v>
      </c>
      <c r="Y112" s="118">
        <f>SUM('5:6'!Y112)</f>
        <v>0</v>
      </c>
      <c r="Z112" s="118">
        <f>SUM('5:6'!Z112)</f>
        <v>0</v>
      </c>
      <c r="AA112" s="118">
        <f>SUM('5:6'!AA112)</f>
        <v>0</v>
      </c>
      <c r="AB112" s="338">
        <v>249</v>
      </c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</row>
    <row r="113" spans="1:106" ht="15.75">
      <c r="A113" s="24">
        <v>200088</v>
      </c>
      <c r="B113" s="72" t="s">
        <v>92</v>
      </c>
      <c r="C113" s="17" t="s">
        <v>61</v>
      </c>
      <c r="D113" s="18">
        <v>5.0599999999999996</v>
      </c>
      <c r="E113" s="18"/>
      <c r="F113" s="6"/>
      <c r="G113" s="118">
        <f>SUM('5:6'!G113)</f>
        <v>0</v>
      </c>
      <c r="H113" s="118">
        <f>SUM('5:6'!H113)</f>
        <v>0</v>
      </c>
      <c r="I113" s="118">
        <f>SUM('5:6'!I113)</f>
        <v>0</v>
      </c>
      <c r="J113" s="38" t="str">
        <f t="array" ref="J113">IF(ISERROR(G113/I113),"",G113/I113)</f>
        <v/>
      </c>
      <c r="K113" s="42">
        <f t="array" ref="K113">IF(ISERROR(G113/L113),"",G113/L113)</f>
        <v>0</v>
      </c>
      <c r="L113" s="107">
        <v>15.5</v>
      </c>
      <c r="M113" s="43">
        <f t="shared" si="32"/>
        <v>0</v>
      </c>
      <c r="N113" s="118">
        <f>SUM('5:6'!N113)</f>
        <v>0</v>
      </c>
      <c r="O113" s="118">
        <f>SUM('5:6'!O113)</f>
        <v>0</v>
      </c>
      <c r="P113" s="118">
        <f>SUM('5:6'!P113)</f>
        <v>0</v>
      </c>
      <c r="Q113" s="118">
        <f>SUM('5:6'!Q113)</f>
        <v>0</v>
      </c>
      <c r="R113" s="118">
        <f>SUM('5:6'!R113)</f>
        <v>0</v>
      </c>
      <c r="S113" s="118">
        <f>SUM('5:6'!S113)</f>
        <v>0</v>
      </c>
      <c r="T113" s="118">
        <f>SUM('5:6'!T113)</f>
        <v>0</v>
      </c>
      <c r="U113" s="118">
        <f>SUM('5:6'!U113)</f>
        <v>0</v>
      </c>
      <c r="V113" s="269">
        <f t="shared" ref="V113:V114" si="35">SUM(X113:AA113)</f>
        <v>0</v>
      </c>
      <c r="W113" s="40" t="str">
        <f t="shared" ref="W113:W114" si="36">IF(ISERROR(V113/G113),"",V113/G113)</f>
        <v/>
      </c>
      <c r="X113" s="118">
        <f>SUM('5:6'!X113)</f>
        <v>0</v>
      </c>
      <c r="Y113" s="118">
        <f>SUM('5:6'!Y113)</f>
        <v>0</v>
      </c>
      <c r="Z113" s="118">
        <f>SUM('5:6'!Z113)</f>
        <v>0</v>
      </c>
      <c r="AA113" s="118">
        <f>SUM('5:6'!AA113)</f>
        <v>0</v>
      </c>
      <c r="AB113" s="338">
        <f>733+610</f>
        <v>1343</v>
      </c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</row>
    <row r="114" spans="1:106" ht="15.75">
      <c r="A114" s="24">
        <v>200089</v>
      </c>
      <c r="B114" s="72" t="s">
        <v>92</v>
      </c>
      <c r="C114" s="17" t="s">
        <v>72</v>
      </c>
      <c r="D114" s="18">
        <v>5.0599999999999996</v>
      </c>
      <c r="E114" s="18"/>
      <c r="F114" s="6"/>
      <c r="G114" s="118">
        <f>SUM('5:6'!G114)</f>
        <v>0</v>
      </c>
      <c r="H114" s="118">
        <f>SUM('5:6'!H114)</f>
        <v>0</v>
      </c>
      <c r="I114" s="118">
        <f>SUM('5:6'!I114)</f>
        <v>0</v>
      </c>
      <c r="J114" s="38" t="str">
        <f t="array" ref="J114">IF(ISERROR(G114/I114),"",G114/I114)</f>
        <v/>
      </c>
      <c r="K114" s="42">
        <f t="array" ref="K114">IF(ISERROR(G114/L114),"",G114/L114)</f>
        <v>0</v>
      </c>
      <c r="L114" s="107">
        <v>15.5</v>
      </c>
      <c r="M114" s="43">
        <f t="shared" si="32"/>
        <v>0</v>
      </c>
      <c r="N114" s="118">
        <f>SUM('5:6'!N114)</f>
        <v>0</v>
      </c>
      <c r="O114" s="118">
        <f>SUM('5:6'!O114)</f>
        <v>0</v>
      </c>
      <c r="P114" s="118">
        <f>SUM('5:6'!P114)</f>
        <v>0</v>
      </c>
      <c r="Q114" s="118">
        <f>SUM('5:6'!Q114)</f>
        <v>0</v>
      </c>
      <c r="R114" s="118">
        <f>SUM('5:6'!R114)</f>
        <v>0</v>
      </c>
      <c r="S114" s="118">
        <f>SUM('5:6'!S114)</f>
        <v>0</v>
      </c>
      <c r="T114" s="118">
        <f>SUM('5:6'!T114)</f>
        <v>0</v>
      </c>
      <c r="U114" s="118">
        <f>SUM('5:6'!U114)</f>
        <v>0</v>
      </c>
      <c r="V114" s="269">
        <f t="shared" si="35"/>
        <v>0</v>
      </c>
      <c r="W114" s="40" t="str">
        <f t="shared" si="36"/>
        <v/>
      </c>
      <c r="X114" s="118">
        <f>SUM('5:6'!X114)</f>
        <v>0</v>
      </c>
      <c r="Y114" s="118">
        <f>SUM('5:6'!Y114)</f>
        <v>0</v>
      </c>
      <c r="Z114" s="118">
        <f>SUM('5:6'!Z114)</f>
        <v>0</v>
      </c>
      <c r="AA114" s="118">
        <f>SUM('5:6'!AA114)</f>
        <v>0</v>
      </c>
      <c r="AB114" s="338">
        <v>245</v>
      </c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</row>
    <row r="115" spans="1:106" ht="15.75">
      <c r="A115" s="24">
        <v>2001383</v>
      </c>
      <c r="B115" s="285" t="s">
        <v>446</v>
      </c>
      <c r="C115" s="232" t="s">
        <v>73</v>
      </c>
      <c r="D115" s="18">
        <v>5.03</v>
      </c>
      <c r="E115" s="18"/>
      <c r="F115" s="6"/>
      <c r="G115" s="118">
        <f>SUM('5:6'!G115)</f>
        <v>0</v>
      </c>
      <c r="H115" s="118">
        <f>SUM('5:6'!H115)</f>
        <v>0</v>
      </c>
      <c r="I115" s="118">
        <f>SUM('5:6'!I115)</f>
        <v>0</v>
      </c>
      <c r="J115" s="38"/>
      <c r="K115" s="42">
        <f t="array" ref="K115">IF(ISERROR(G115/L115),"",G115/L115)</f>
        <v>0</v>
      </c>
      <c r="L115" s="107">
        <v>24</v>
      </c>
      <c r="M115" s="43"/>
      <c r="N115" s="118"/>
      <c r="O115" s="118"/>
      <c r="P115" s="118"/>
      <c r="Q115" s="118"/>
      <c r="R115" s="118"/>
      <c r="S115" s="118"/>
      <c r="T115" s="118"/>
      <c r="U115" s="118"/>
      <c r="V115" s="269"/>
      <c r="W115" s="40"/>
      <c r="X115" s="118"/>
      <c r="Y115" s="118"/>
      <c r="Z115" s="118"/>
      <c r="AA115" s="118"/>
      <c r="AB115" s="338">
        <f>500+875</f>
        <v>1375</v>
      </c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</row>
    <row r="116" spans="1:106" ht="15.75">
      <c r="A116" s="24">
        <v>2001384</v>
      </c>
      <c r="B116" s="285" t="s">
        <v>446</v>
      </c>
      <c r="C116" s="232" t="s">
        <v>60</v>
      </c>
      <c r="D116" s="18">
        <v>5.03</v>
      </c>
      <c r="E116" s="18"/>
      <c r="F116" s="6"/>
      <c r="G116" s="118">
        <f>SUM('5:6'!G116)</f>
        <v>0</v>
      </c>
      <c r="H116" s="118">
        <f>SUM('5:6'!H116)</f>
        <v>0</v>
      </c>
      <c r="I116" s="118">
        <f>SUM('5:6'!I116)</f>
        <v>0</v>
      </c>
      <c r="J116" s="38"/>
      <c r="K116" s="42">
        <f t="array" ref="K116">IF(ISERROR(G116/L116),"",G116/L116)</f>
        <v>0</v>
      </c>
      <c r="L116" s="107">
        <v>24</v>
      </c>
      <c r="M116" s="43"/>
      <c r="N116" s="118"/>
      <c r="O116" s="118"/>
      <c r="P116" s="118"/>
      <c r="Q116" s="118"/>
      <c r="R116" s="118"/>
      <c r="S116" s="118"/>
      <c r="T116" s="118"/>
      <c r="U116" s="118"/>
      <c r="V116" s="269"/>
      <c r="W116" s="40"/>
      <c r="X116" s="118"/>
      <c r="Y116" s="118"/>
      <c r="Z116" s="118"/>
      <c r="AA116" s="118"/>
      <c r="AB116" s="338">
        <f>375+250</f>
        <v>625</v>
      </c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</row>
    <row r="117" spans="1:106" ht="15.75">
      <c r="A117" s="24">
        <v>2001385</v>
      </c>
      <c r="B117" s="285" t="s">
        <v>446</v>
      </c>
      <c r="C117" s="232" t="s">
        <v>449</v>
      </c>
      <c r="D117" s="18">
        <v>5.03</v>
      </c>
      <c r="E117" s="18"/>
      <c r="F117" s="6"/>
      <c r="G117" s="118">
        <f>SUM('5:6'!G117)</f>
        <v>0</v>
      </c>
      <c r="H117" s="118">
        <f>SUM('5:6'!H117)</f>
        <v>0</v>
      </c>
      <c r="I117" s="118">
        <f>SUM('5:6'!I117)</f>
        <v>0</v>
      </c>
      <c r="J117" s="38"/>
      <c r="K117" s="42">
        <f t="array" ref="K117">IF(ISERROR(G117/L117),"",G117/L117)</f>
        <v>0</v>
      </c>
      <c r="L117" s="107">
        <v>24</v>
      </c>
      <c r="M117" s="43"/>
      <c r="N117" s="118"/>
      <c r="O117" s="118"/>
      <c r="P117" s="118"/>
      <c r="Q117" s="118"/>
      <c r="R117" s="118"/>
      <c r="S117" s="118"/>
      <c r="T117" s="118"/>
      <c r="U117" s="118"/>
      <c r="V117" s="269"/>
      <c r="W117" s="40"/>
      <c r="X117" s="118"/>
      <c r="Y117" s="118"/>
      <c r="Z117" s="118"/>
      <c r="AA117" s="118"/>
      <c r="AB117" s="338">
        <v>125</v>
      </c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</row>
    <row r="118" spans="1:106" ht="15.75">
      <c r="A118" s="24">
        <v>200121</v>
      </c>
      <c r="B118" s="72" t="s">
        <v>93</v>
      </c>
      <c r="C118" s="17" t="s">
        <v>74</v>
      </c>
      <c r="D118" s="18">
        <v>5.07</v>
      </c>
      <c r="E118" s="18"/>
      <c r="F118" s="6"/>
      <c r="G118" s="118">
        <f>SUM('5:6'!G118)</f>
        <v>0</v>
      </c>
      <c r="H118" s="118">
        <f>SUM('5:6'!H118)</f>
        <v>0</v>
      </c>
      <c r="I118" s="118">
        <f>SUM('5:6'!I118)</f>
        <v>0</v>
      </c>
      <c r="J118" s="38" t="str">
        <f t="array" ref="J118">IF(ISERROR(G118/I118),"",G118/I118)</f>
        <v/>
      </c>
      <c r="K118" s="42">
        <f t="array" ref="K118">IF(ISERROR(G118/L118),"",G118/L118)</f>
        <v>0</v>
      </c>
      <c r="L118" s="107">
        <v>9</v>
      </c>
      <c r="M118" s="43">
        <f t="shared" ref="M118:M120" si="37">IF(ISERROR(I118-K118),"",I118-K118)</f>
        <v>0</v>
      </c>
      <c r="N118" s="118">
        <f>SUM('5:6'!N118)</f>
        <v>0</v>
      </c>
      <c r="O118" s="118">
        <f>SUM('5:6'!O118)</f>
        <v>0</v>
      </c>
      <c r="P118" s="118">
        <f>SUM('5:6'!P118)</f>
        <v>0</v>
      </c>
      <c r="Q118" s="118">
        <f>SUM('5:6'!Q118)</f>
        <v>0</v>
      </c>
      <c r="R118" s="118">
        <f>SUM('5:6'!R118)</f>
        <v>0</v>
      </c>
      <c r="S118" s="118">
        <f>SUM('5:6'!S118)</f>
        <v>0</v>
      </c>
      <c r="T118" s="118">
        <f>SUM('5:6'!T118)</f>
        <v>0</v>
      </c>
      <c r="U118" s="118">
        <f>SUM('5:6'!U118)</f>
        <v>0</v>
      </c>
      <c r="V118" s="269">
        <f t="shared" ref="V118:V120" si="38">SUM(X118:AA118)</f>
        <v>0</v>
      </c>
      <c r="W118" s="40" t="str">
        <f t="shared" ref="W118" si="39">IF(ISERROR(V118/G118),"",V118/G118)</f>
        <v/>
      </c>
      <c r="X118" s="118">
        <f>SUM('5:6'!X118)</f>
        <v>0</v>
      </c>
      <c r="Y118" s="118">
        <f>SUM('5:6'!Y118)</f>
        <v>0</v>
      </c>
      <c r="Z118" s="118">
        <f>SUM('5:6'!Z118)</f>
        <v>0</v>
      </c>
      <c r="AA118" s="118">
        <f>SUM('5:6'!AA118)</f>
        <v>0</v>
      </c>
      <c r="AB118" s="338">
        <f>373+371</f>
        <v>744</v>
      </c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</row>
    <row r="119" spans="1:106" ht="15.75">
      <c r="A119" s="24">
        <v>200164</v>
      </c>
      <c r="B119" s="72" t="s">
        <v>93</v>
      </c>
      <c r="C119" s="17" t="s">
        <v>53</v>
      </c>
      <c r="D119" s="18">
        <v>5.07</v>
      </c>
      <c r="E119" s="18"/>
      <c r="F119" s="6"/>
      <c r="G119" s="118">
        <f>SUM('5:6'!G119)</f>
        <v>0</v>
      </c>
      <c r="H119" s="118">
        <f>SUM('5:6'!H119)</f>
        <v>0</v>
      </c>
      <c r="I119" s="118">
        <f>SUM('5:6'!I119)</f>
        <v>0</v>
      </c>
      <c r="J119" s="38" t="str">
        <f t="array" ref="J119">IF(ISERROR(G119/I119),"",G119/I119)</f>
        <v/>
      </c>
      <c r="K119" s="42">
        <f t="array" ref="K119">IF(ISERROR(G119/L119),"",G119/L119)</f>
        <v>0</v>
      </c>
      <c r="L119" s="107">
        <v>9</v>
      </c>
      <c r="M119" s="43">
        <f t="shared" si="37"/>
        <v>0</v>
      </c>
      <c r="N119" s="118">
        <f>SUM('5:6'!N119)</f>
        <v>0</v>
      </c>
      <c r="O119" s="118">
        <f>SUM('5:6'!O119)</f>
        <v>0</v>
      </c>
      <c r="P119" s="118">
        <f>SUM('5:6'!P119)</f>
        <v>0</v>
      </c>
      <c r="Q119" s="118">
        <f>SUM('5:6'!Q119)</f>
        <v>0</v>
      </c>
      <c r="R119" s="118">
        <f>SUM('5:6'!R119)</f>
        <v>0</v>
      </c>
      <c r="S119" s="118">
        <f>SUM('5:6'!S119)</f>
        <v>0</v>
      </c>
      <c r="T119" s="118">
        <f>SUM('5:6'!T119)</f>
        <v>0</v>
      </c>
      <c r="U119" s="118">
        <f>SUM('5:6'!U119)</f>
        <v>0</v>
      </c>
      <c r="V119" s="269">
        <f t="shared" si="38"/>
        <v>0</v>
      </c>
      <c r="W119" s="40" t="str">
        <f>IF(ISERROR(V119/G119),"",V119/G119)</f>
        <v/>
      </c>
      <c r="X119" s="118">
        <f>SUM('5:6'!X119)</f>
        <v>0</v>
      </c>
      <c r="Y119" s="118">
        <f>SUM('5:6'!Y119)</f>
        <v>0</v>
      </c>
      <c r="Z119" s="118">
        <f>SUM('5:6'!Z119)</f>
        <v>0</v>
      </c>
      <c r="AA119" s="118">
        <f>SUM('5:6'!AA119)</f>
        <v>0</v>
      </c>
      <c r="AB119" s="338">
        <v>247</v>
      </c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</row>
    <row r="120" spans="1:106" ht="15.75">
      <c r="A120" s="24">
        <v>200165</v>
      </c>
      <c r="B120" s="72" t="s">
        <v>93</v>
      </c>
      <c r="C120" s="17" t="s">
        <v>60</v>
      </c>
      <c r="D120" s="18">
        <v>5.0599999999999996</v>
      </c>
      <c r="E120" s="18"/>
      <c r="F120" s="60"/>
      <c r="G120" s="118">
        <f>SUM('5:6'!G120)</f>
        <v>0</v>
      </c>
      <c r="H120" s="118">
        <f>SUM('5:6'!H120)</f>
        <v>0</v>
      </c>
      <c r="I120" s="118">
        <f>SUM('5:6'!I120)</f>
        <v>0</v>
      </c>
      <c r="J120" s="38" t="str">
        <f t="array" ref="J120">IF(ISERROR(G120/I120),"",G120/I120)</f>
        <v/>
      </c>
      <c r="K120" s="330">
        <f t="array" ref="K120">IF(ISERROR(G120/L120),"",G120/L120)</f>
        <v>0</v>
      </c>
      <c r="L120" s="107">
        <v>9</v>
      </c>
      <c r="M120" s="43">
        <f t="shared" si="37"/>
        <v>0</v>
      </c>
      <c r="N120" s="118">
        <f>SUM('5:6'!N120)</f>
        <v>0</v>
      </c>
      <c r="O120" s="118">
        <f>SUM('5:6'!O120)</f>
        <v>0</v>
      </c>
      <c r="P120" s="118">
        <f>SUM('5:6'!P120)</f>
        <v>0</v>
      </c>
      <c r="Q120" s="118">
        <f>SUM('5:6'!Q120)</f>
        <v>0</v>
      </c>
      <c r="R120" s="118">
        <f>SUM('5:6'!R120)</f>
        <v>0</v>
      </c>
      <c r="S120" s="118">
        <f>SUM('5:6'!S120)</f>
        <v>0</v>
      </c>
      <c r="T120" s="118">
        <f>SUM('5:6'!T120)</f>
        <v>0</v>
      </c>
      <c r="U120" s="118">
        <f>SUM('5:6'!U120)</f>
        <v>0</v>
      </c>
      <c r="V120" s="269">
        <f t="shared" si="38"/>
        <v>0</v>
      </c>
      <c r="W120" s="40" t="str">
        <f>IF(ISERROR(V120/G120),"",V120/G120)</f>
        <v/>
      </c>
      <c r="X120" s="118">
        <f>SUM('5:6'!X120)</f>
        <v>0</v>
      </c>
      <c r="Y120" s="118">
        <f>SUM('5:6'!Y120)</f>
        <v>0</v>
      </c>
      <c r="Z120" s="118">
        <f>SUM('5:6'!Z120)</f>
        <v>0</v>
      </c>
      <c r="AA120" s="118">
        <f>SUM('5:6'!AA120)</f>
        <v>0</v>
      </c>
      <c r="AB120" s="338">
        <f>373+988</f>
        <v>1361</v>
      </c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</row>
    <row r="121" spans="1:106" ht="15.75">
      <c r="A121" s="585" t="s">
        <v>94</v>
      </c>
      <c r="B121" s="586"/>
      <c r="C121" s="326" t="s">
        <v>71</v>
      </c>
      <c r="D121" s="27"/>
      <c r="E121" s="27"/>
      <c r="F121" s="39"/>
      <c r="G121" s="127">
        <f>SUM(G87:G120)</f>
        <v>0</v>
      </c>
      <c r="H121" s="127">
        <f t="shared" ref="H121:AB121" si="40">SUM(H87:H120)</f>
        <v>0</v>
      </c>
      <c r="I121" s="127">
        <f t="shared" si="40"/>
        <v>0</v>
      </c>
      <c r="J121" s="127">
        <f t="shared" si="40"/>
        <v>0</v>
      </c>
      <c r="K121" s="127">
        <f t="shared" si="40"/>
        <v>0</v>
      </c>
      <c r="L121" s="127">
        <f t="shared" si="40"/>
        <v>298.89999999999998</v>
      </c>
      <c r="M121" s="127">
        <f t="shared" si="40"/>
        <v>0</v>
      </c>
      <c r="N121" s="127">
        <f t="shared" si="40"/>
        <v>0</v>
      </c>
      <c r="O121" s="127">
        <f t="shared" si="40"/>
        <v>0</v>
      </c>
      <c r="P121" s="127">
        <f t="shared" si="40"/>
        <v>0</v>
      </c>
      <c r="Q121" s="127">
        <f t="shared" si="40"/>
        <v>0</v>
      </c>
      <c r="R121" s="127">
        <f t="shared" si="40"/>
        <v>0</v>
      </c>
      <c r="S121" s="127">
        <f t="shared" si="40"/>
        <v>0</v>
      </c>
      <c r="T121" s="127">
        <f t="shared" si="40"/>
        <v>0</v>
      </c>
      <c r="U121" s="127">
        <f t="shared" si="40"/>
        <v>0</v>
      </c>
      <c r="V121" s="127">
        <f t="shared" si="40"/>
        <v>0</v>
      </c>
      <c r="W121" s="127">
        <f t="shared" si="40"/>
        <v>0</v>
      </c>
      <c r="X121" s="127">
        <f t="shared" si="40"/>
        <v>0</v>
      </c>
      <c r="Y121" s="127">
        <f t="shared" si="40"/>
        <v>0</v>
      </c>
      <c r="Z121" s="127">
        <f t="shared" si="40"/>
        <v>0</v>
      </c>
      <c r="AA121" s="127">
        <f t="shared" si="40"/>
        <v>0</v>
      </c>
      <c r="AB121" s="127">
        <f t="shared" si="40"/>
        <v>11152</v>
      </c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</row>
    <row r="122" spans="1:106" ht="15.75">
      <c r="A122" s="17">
        <v>200036</v>
      </c>
      <c r="B122" s="69" t="s">
        <v>95</v>
      </c>
      <c r="C122" s="17" t="s">
        <v>96</v>
      </c>
      <c r="D122" s="18">
        <v>5.03</v>
      </c>
      <c r="E122" s="18"/>
      <c r="F122" s="6"/>
      <c r="G122" s="118">
        <f>SUM('5:6'!G122)</f>
        <v>0</v>
      </c>
      <c r="H122" s="118">
        <f>SUM('5:6'!H122)</f>
        <v>0</v>
      </c>
      <c r="I122" s="118">
        <f>SUM('5:6'!I122)</f>
        <v>0</v>
      </c>
      <c r="J122" s="38" t="str">
        <f t="array" ref="J122">IF(ISERROR(G122/I122),"",G122/I122)</f>
        <v/>
      </c>
      <c r="K122" s="42">
        <f t="array" ref="K122">IF(ISERROR(G122/L122),"",G122/L122)</f>
        <v>0</v>
      </c>
      <c r="L122" s="107">
        <v>25</v>
      </c>
      <c r="M122" s="43">
        <f t="shared" ref="M122:M136" si="41">IF(ISERROR(I122-K122),"",I122-K122)</f>
        <v>0</v>
      </c>
      <c r="N122" s="118">
        <f>SUM('5:6'!N122)</f>
        <v>0</v>
      </c>
      <c r="O122" s="118">
        <f>SUM('5:6'!O122)</f>
        <v>0</v>
      </c>
      <c r="P122" s="118">
        <f>SUM('5:6'!P122)</f>
        <v>0</v>
      </c>
      <c r="Q122" s="118">
        <f>SUM('5:6'!Q122)</f>
        <v>0</v>
      </c>
      <c r="R122" s="118">
        <f>SUM('5:6'!R122)</f>
        <v>0</v>
      </c>
      <c r="S122" s="118">
        <f>SUM('5:6'!S122)</f>
        <v>0</v>
      </c>
      <c r="T122" s="118">
        <f>SUM('5:6'!T122)</f>
        <v>0</v>
      </c>
      <c r="U122" s="118">
        <f>SUM('5:6'!U122)</f>
        <v>0</v>
      </c>
      <c r="V122" s="269">
        <f t="shared" ref="V122:V136" si="42">SUM(X122:AA122)</f>
        <v>0</v>
      </c>
      <c r="W122" s="40" t="str">
        <f t="shared" ref="W122:W149" si="43">IF(ISERROR(V122/G122),"",V122/G122)</f>
        <v/>
      </c>
      <c r="X122" s="118">
        <f>SUM('5:6'!X122)</f>
        <v>0</v>
      </c>
      <c r="Y122" s="118">
        <f>SUM('5:6'!Y122)</f>
        <v>0</v>
      </c>
      <c r="Z122" s="118">
        <f>SUM('5:6'!Z122)</f>
        <v>0</v>
      </c>
      <c r="AA122" s="118">
        <f>SUM('5:6'!AA122)</f>
        <v>0</v>
      </c>
      <c r="AB122" s="33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</row>
    <row r="123" spans="1:106" ht="15.75">
      <c r="A123" s="17">
        <v>200037</v>
      </c>
      <c r="B123" s="69" t="s">
        <v>95</v>
      </c>
      <c r="C123" s="17" t="s">
        <v>74</v>
      </c>
      <c r="D123" s="18">
        <v>5.03</v>
      </c>
      <c r="E123" s="18"/>
      <c r="F123" s="6"/>
      <c r="G123" s="118">
        <f>SUM('5:6'!G123)</f>
        <v>0</v>
      </c>
      <c r="H123" s="118">
        <f>SUM('5:6'!H123)</f>
        <v>0</v>
      </c>
      <c r="I123" s="118">
        <f>SUM('5:6'!I123)</f>
        <v>0</v>
      </c>
      <c r="J123" s="38" t="str">
        <f t="array" ref="J123">IF(ISERROR(G123/I123),"",G123/I123)</f>
        <v/>
      </c>
      <c r="K123" s="42">
        <f t="array" ref="K123">IF(ISERROR(G123/L123),"",G123/L123)</f>
        <v>0</v>
      </c>
      <c r="L123" s="107">
        <v>25</v>
      </c>
      <c r="M123" s="43">
        <f t="shared" si="41"/>
        <v>0</v>
      </c>
      <c r="N123" s="118">
        <f>SUM('5:6'!N123)</f>
        <v>0</v>
      </c>
      <c r="O123" s="118">
        <f>SUM('5:6'!O123)</f>
        <v>0</v>
      </c>
      <c r="P123" s="118">
        <f>SUM('5:6'!P123)</f>
        <v>0</v>
      </c>
      <c r="Q123" s="118">
        <f>SUM('5:6'!Q123)</f>
        <v>0</v>
      </c>
      <c r="R123" s="118">
        <f>SUM('5:6'!R123)</f>
        <v>0</v>
      </c>
      <c r="S123" s="118">
        <f>SUM('5:6'!S123)</f>
        <v>0</v>
      </c>
      <c r="T123" s="118">
        <f>SUM('5:6'!T123)</f>
        <v>0</v>
      </c>
      <c r="U123" s="118">
        <f>SUM('5:6'!U123)</f>
        <v>0</v>
      </c>
      <c r="V123" s="269">
        <f t="shared" si="42"/>
        <v>0</v>
      </c>
      <c r="W123" s="40" t="str">
        <f t="shared" si="43"/>
        <v/>
      </c>
      <c r="X123" s="118">
        <f>SUM('5:6'!X123)</f>
        <v>0</v>
      </c>
      <c r="Y123" s="118">
        <f>SUM('5:6'!Y123)</f>
        <v>0</v>
      </c>
      <c r="Z123" s="118">
        <f>SUM('5:6'!Z123)</f>
        <v>0</v>
      </c>
      <c r="AA123" s="118">
        <f>SUM('5:6'!AA123)</f>
        <v>0</v>
      </c>
      <c r="AB123" s="338">
        <v>438</v>
      </c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</row>
    <row r="124" spans="1:106" ht="15.75">
      <c r="A124" s="20">
        <v>200074</v>
      </c>
      <c r="B124" s="69" t="s">
        <v>58</v>
      </c>
      <c r="C124" s="17" t="s">
        <v>65</v>
      </c>
      <c r="D124" s="18">
        <v>5.04</v>
      </c>
      <c r="E124" s="18"/>
      <c r="F124" s="6"/>
      <c r="G124" s="118">
        <f>SUM('5:6'!G124)</f>
        <v>0</v>
      </c>
      <c r="H124" s="118">
        <f>SUM('5:6'!H124)</f>
        <v>0</v>
      </c>
      <c r="I124" s="118">
        <f>SUM('5:6'!I124)</f>
        <v>0</v>
      </c>
      <c r="J124" s="38" t="str">
        <f t="array" ref="J124">IF(ISERROR(G124/I124),"",G124/I124)</f>
        <v/>
      </c>
      <c r="K124" s="42">
        <f t="array" ref="K124">IF(ISERROR(G124/L124),"",G124/L124)</f>
        <v>0</v>
      </c>
      <c r="L124" s="107">
        <v>20</v>
      </c>
      <c r="M124" s="43">
        <f t="shared" si="41"/>
        <v>0</v>
      </c>
      <c r="N124" s="118">
        <f>SUM('5:6'!N124)</f>
        <v>0</v>
      </c>
      <c r="O124" s="118">
        <f>SUM('5:6'!O124)</f>
        <v>0</v>
      </c>
      <c r="P124" s="118">
        <f>SUM('5:6'!P124)</f>
        <v>0</v>
      </c>
      <c r="Q124" s="118">
        <f>SUM('5:6'!Q124)</f>
        <v>0</v>
      </c>
      <c r="R124" s="118">
        <f>SUM('5:6'!R124)</f>
        <v>0</v>
      </c>
      <c r="S124" s="118">
        <f>SUM('5:6'!S124)</f>
        <v>0</v>
      </c>
      <c r="T124" s="118">
        <f>SUM('5:6'!T124)</f>
        <v>0</v>
      </c>
      <c r="U124" s="118">
        <f>SUM('5:6'!U124)</f>
        <v>0</v>
      </c>
      <c r="V124" s="269">
        <f t="shared" si="42"/>
        <v>0</v>
      </c>
      <c r="W124" s="40" t="str">
        <f t="shared" si="43"/>
        <v/>
      </c>
      <c r="X124" s="118">
        <f>SUM('5:6'!X124)</f>
        <v>0</v>
      </c>
      <c r="Y124" s="118">
        <f>SUM('5:6'!Y124)</f>
        <v>0</v>
      </c>
      <c r="Z124" s="118">
        <f>SUM('5:6'!Z124)</f>
        <v>0</v>
      </c>
      <c r="AA124" s="118">
        <f>SUM('5:6'!AA124)</f>
        <v>0</v>
      </c>
      <c r="AB124" s="338">
        <f>462+231</f>
        <v>693</v>
      </c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</row>
    <row r="125" spans="1:106" ht="15.75">
      <c r="A125" s="22">
        <v>200904</v>
      </c>
      <c r="B125" s="70" t="s">
        <v>97</v>
      </c>
      <c r="C125" s="17" t="s">
        <v>82</v>
      </c>
      <c r="D125" s="18">
        <v>5.03</v>
      </c>
      <c r="E125" s="18"/>
      <c r="F125" s="6"/>
      <c r="G125" s="118">
        <f>SUM('5:6'!G125)</f>
        <v>0</v>
      </c>
      <c r="H125" s="118">
        <f>SUM('5:6'!H125)</f>
        <v>0</v>
      </c>
      <c r="I125" s="118">
        <f>SUM('5:6'!I125)</f>
        <v>0</v>
      </c>
      <c r="J125" s="38" t="str">
        <f t="array" ref="J125">IF(ISERROR(G125/I125),"",G125/I125)</f>
        <v/>
      </c>
      <c r="K125" s="42">
        <f t="array" ref="K125">IF(ISERROR(G125/L125),"",G125/L125)</f>
        <v>0</v>
      </c>
      <c r="L125" s="107">
        <v>4</v>
      </c>
      <c r="M125" s="43">
        <f t="shared" si="41"/>
        <v>0</v>
      </c>
      <c r="N125" s="118">
        <f>SUM('5:6'!N125)</f>
        <v>0</v>
      </c>
      <c r="O125" s="118">
        <f>SUM('5:6'!O125)</f>
        <v>0</v>
      </c>
      <c r="P125" s="118">
        <f>SUM('5:6'!P125)</f>
        <v>0</v>
      </c>
      <c r="Q125" s="118">
        <f>SUM('5:6'!Q125)</f>
        <v>0</v>
      </c>
      <c r="R125" s="118">
        <f>SUM('5:6'!R125)</f>
        <v>0</v>
      </c>
      <c r="S125" s="118">
        <f>SUM('5:6'!S125)</f>
        <v>0</v>
      </c>
      <c r="T125" s="118">
        <f>SUM('5:6'!T125)</f>
        <v>0</v>
      </c>
      <c r="U125" s="118">
        <f>SUM('5:6'!U125)</f>
        <v>0</v>
      </c>
      <c r="V125" s="269">
        <f t="shared" si="42"/>
        <v>0</v>
      </c>
      <c r="W125" s="40" t="str">
        <f t="shared" si="43"/>
        <v/>
      </c>
      <c r="X125" s="118">
        <f>SUM('5:6'!X125)</f>
        <v>0</v>
      </c>
      <c r="Y125" s="118">
        <f>SUM('5:6'!Y125)</f>
        <v>0</v>
      </c>
      <c r="Z125" s="118">
        <f>SUM('5:6'!Z125)</f>
        <v>0</v>
      </c>
      <c r="AA125" s="118">
        <f>SUM('5:6'!AA125)</f>
        <v>0</v>
      </c>
      <c r="AB125" s="33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</row>
    <row r="126" spans="1:106" ht="15.75">
      <c r="A126" s="22">
        <v>200905</v>
      </c>
      <c r="B126" s="70" t="s">
        <v>97</v>
      </c>
      <c r="C126" s="331" t="s">
        <v>72</v>
      </c>
      <c r="D126" s="18">
        <v>5.03</v>
      </c>
      <c r="E126" s="18"/>
      <c r="F126" s="6"/>
      <c r="G126" s="118">
        <f>SUM('5:6'!G126)</f>
        <v>0</v>
      </c>
      <c r="H126" s="118">
        <f>SUM('5:6'!H126)</f>
        <v>0</v>
      </c>
      <c r="I126" s="118">
        <f>SUM('5:6'!I126)</f>
        <v>0</v>
      </c>
      <c r="J126" s="38" t="str">
        <f t="array" ref="J126">IF(ISERROR(G126/I126),"",G126/I126)</f>
        <v/>
      </c>
      <c r="K126" s="42">
        <f t="array" ref="K126">IF(ISERROR(G126/L126),"",G126/L126)</f>
        <v>0</v>
      </c>
      <c r="L126" s="107">
        <v>4</v>
      </c>
      <c r="M126" s="43">
        <f t="shared" si="41"/>
        <v>0</v>
      </c>
      <c r="N126" s="118">
        <f>SUM('5:6'!N126)</f>
        <v>0</v>
      </c>
      <c r="O126" s="118">
        <f>SUM('5:6'!O126)</f>
        <v>0</v>
      </c>
      <c r="P126" s="118">
        <f>SUM('5:6'!P126)</f>
        <v>0</v>
      </c>
      <c r="Q126" s="118">
        <f>SUM('5:6'!Q126)</f>
        <v>0</v>
      </c>
      <c r="R126" s="118">
        <f>SUM('5:6'!R126)</f>
        <v>0</v>
      </c>
      <c r="S126" s="118">
        <f>SUM('5:6'!S126)</f>
        <v>0</v>
      </c>
      <c r="T126" s="118">
        <f>SUM('5:6'!T126)</f>
        <v>0</v>
      </c>
      <c r="U126" s="118">
        <f>SUM('5:6'!U126)</f>
        <v>0</v>
      </c>
      <c r="V126" s="269">
        <f t="shared" si="42"/>
        <v>0</v>
      </c>
      <c r="W126" s="40" t="str">
        <f t="shared" si="43"/>
        <v/>
      </c>
      <c r="X126" s="118">
        <f>SUM('5:6'!X126)</f>
        <v>0</v>
      </c>
      <c r="Y126" s="118">
        <f>SUM('5:6'!Y126)</f>
        <v>0</v>
      </c>
      <c r="Z126" s="118">
        <f>SUM('5:6'!Z126)</f>
        <v>0</v>
      </c>
      <c r="AA126" s="118">
        <f>SUM('5:6'!AA126)</f>
        <v>0</v>
      </c>
      <c r="AB126" s="33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</row>
    <row r="127" spans="1:106" ht="15.75">
      <c r="A127" s="22">
        <v>200906</v>
      </c>
      <c r="B127" s="70" t="s">
        <v>97</v>
      </c>
      <c r="C127" s="17" t="s">
        <v>73</v>
      </c>
      <c r="D127" s="18">
        <v>5.03</v>
      </c>
      <c r="E127" s="18"/>
      <c r="F127" s="6"/>
      <c r="G127" s="118">
        <f>SUM('5:6'!G127)</f>
        <v>0</v>
      </c>
      <c r="H127" s="118">
        <f>SUM('5:6'!H127)</f>
        <v>0</v>
      </c>
      <c r="I127" s="118">
        <f>SUM('5:6'!I127)</f>
        <v>0</v>
      </c>
      <c r="J127" s="38" t="str">
        <f t="array" ref="J127">IF(ISERROR(G127/I127),"",G127/I127)</f>
        <v/>
      </c>
      <c r="K127" s="42">
        <f t="array" ref="K127">IF(ISERROR(G127/L127),"",G127/L127)</f>
        <v>0</v>
      </c>
      <c r="L127" s="107">
        <v>4</v>
      </c>
      <c r="M127" s="43">
        <f t="shared" si="41"/>
        <v>0</v>
      </c>
      <c r="N127" s="118">
        <f>SUM('5:6'!N127)</f>
        <v>0</v>
      </c>
      <c r="O127" s="118">
        <f>SUM('5:6'!O127)</f>
        <v>0</v>
      </c>
      <c r="P127" s="118">
        <f>SUM('5:6'!P127)</f>
        <v>0</v>
      </c>
      <c r="Q127" s="118">
        <f>SUM('5:6'!Q127)</f>
        <v>0</v>
      </c>
      <c r="R127" s="118">
        <f>SUM('5:6'!R127)</f>
        <v>0</v>
      </c>
      <c r="S127" s="118">
        <f>SUM('5:6'!S127)</f>
        <v>0</v>
      </c>
      <c r="T127" s="118">
        <f>SUM('5:6'!T127)</f>
        <v>0</v>
      </c>
      <c r="U127" s="118">
        <f>SUM('5:6'!U127)</f>
        <v>0</v>
      </c>
      <c r="V127" s="269">
        <f t="shared" si="42"/>
        <v>0</v>
      </c>
      <c r="W127" s="40" t="str">
        <f t="shared" si="43"/>
        <v/>
      </c>
      <c r="X127" s="118">
        <f>SUM('5:6'!X127)</f>
        <v>0</v>
      </c>
      <c r="Y127" s="118">
        <f>SUM('5:6'!Y127)</f>
        <v>0</v>
      </c>
      <c r="Z127" s="118">
        <f>SUM('5:6'!Z127)</f>
        <v>0</v>
      </c>
      <c r="AA127" s="118">
        <f>SUM('5:6'!AA127)</f>
        <v>0</v>
      </c>
      <c r="AB127" s="33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</row>
    <row r="128" spans="1:106" ht="15.75">
      <c r="A128" s="22">
        <v>200907</v>
      </c>
      <c r="B128" s="70" t="s">
        <v>97</v>
      </c>
      <c r="C128" s="17" t="s">
        <v>60</v>
      </c>
      <c r="D128" s="18">
        <v>5.03</v>
      </c>
      <c r="E128" s="18"/>
      <c r="F128" s="6"/>
      <c r="G128" s="118">
        <f>SUM('5:6'!G128)</f>
        <v>0</v>
      </c>
      <c r="H128" s="118">
        <f>SUM('5:6'!H128)</f>
        <v>0</v>
      </c>
      <c r="I128" s="118">
        <f>SUM('5:6'!I128)</f>
        <v>0</v>
      </c>
      <c r="J128" s="38" t="str">
        <f t="array" ref="J128">IF(ISERROR(G128/I128),"",G128/I128)</f>
        <v/>
      </c>
      <c r="K128" s="42">
        <f t="array" ref="K128">IF(ISERROR(G128/L128),"",G128/L128)</f>
        <v>0</v>
      </c>
      <c r="L128" s="107">
        <v>4</v>
      </c>
      <c r="M128" s="43">
        <f t="shared" si="41"/>
        <v>0</v>
      </c>
      <c r="N128" s="118">
        <f>SUM('5:6'!N128)</f>
        <v>0</v>
      </c>
      <c r="O128" s="118">
        <f>SUM('5:6'!O128)</f>
        <v>0</v>
      </c>
      <c r="P128" s="118">
        <f>SUM('5:6'!P128)</f>
        <v>0</v>
      </c>
      <c r="Q128" s="118">
        <f>SUM('5:6'!Q128)</f>
        <v>0</v>
      </c>
      <c r="R128" s="118">
        <f>SUM('5:6'!R128)</f>
        <v>0</v>
      </c>
      <c r="S128" s="118">
        <f>SUM('5:6'!S128)</f>
        <v>0</v>
      </c>
      <c r="T128" s="118">
        <f>SUM('5:6'!T128)</f>
        <v>0</v>
      </c>
      <c r="U128" s="118">
        <f>SUM('5:6'!U128)</f>
        <v>0</v>
      </c>
      <c r="V128" s="269">
        <f t="shared" si="42"/>
        <v>0</v>
      </c>
      <c r="W128" s="40" t="str">
        <f t="shared" si="43"/>
        <v/>
      </c>
      <c r="X128" s="118">
        <f>SUM('5:6'!X128)</f>
        <v>0</v>
      </c>
      <c r="Y128" s="118">
        <f>SUM('5:6'!Y128)</f>
        <v>0</v>
      </c>
      <c r="Z128" s="118">
        <f>SUM('5:6'!Z128)</f>
        <v>0</v>
      </c>
      <c r="AA128" s="118">
        <f>SUM('5:6'!AA128)</f>
        <v>0</v>
      </c>
      <c r="AB128" s="33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</row>
    <row r="129" spans="1:106" ht="15.75">
      <c r="A129" s="22">
        <v>200908</v>
      </c>
      <c r="B129" s="70" t="s">
        <v>97</v>
      </c>
      <c r="C129" s="331" t="s">
        <v>98</v>
      </c>
      <c r="D129" s="18">
        <v>5.03</v>
      </c>
      <c r="E129" s="18"/>
      <c r="F129" s="6"/>
      <c r="G129" s="118">
        <f>SUM('5:6'!G129)</f>
        <v>0</v>
      </c>
      <c r="H129" s="118">
        <f>SUM('5:6'!H129)</f>
        <v>0</v>
      </c>
      <c r="I129" s="118">
        <f>SUM('5:6'!I129)</f>
        <v>0</v>
      </c>
      <c r="J129" s="38" t="str">
        <f t="array" ref="J129">IF(ISERROR(G129/I129),"",G129/I129)</f>
        <v/>
      </c>
      <c r="K129" s="42">
        <f t="array" ref="K129">IF(ISERROR(G129/L129),"",G129/L129)</f>
        <v>0</v>
      </c>
      <c r="L129" s="107">
        <v>4</v>
      </c>
      <c r="M129" s="43">
        <f t="shared" si="41"/>
        <v>0</v>
      </c>
      <c r="N129" s="118">
        <f>SUM('5:6'!N129)</f>
        <v>0</v>
      </c>
      <c r="O129" s="118">
        <f>SUM('5:6'!O129)</f>
        <v>0</v>
      </c>
      <c r="P129" s="118">
        <f>SUM('5:6'!P129)</f>
        <v>0</v>
      </c>
      <c r="Q129" s="118">
        <f>SUM('5:6'!Q129)</f>
        <v>0</v>
      </c>
      <c r="R129" s="118">
        <f>SUM('5:6'!R129)</f>
        <v>0</v>
      </c>
      <c r="S129" s="118">
        <f>SUM('5:6'!S129)</f>
        <v>0</v>
      </c>
      <c r="T129" s="118">
        <f>SUM('5:6'!T129)</f>
        <v>0</v>
      </c>
      <c r="U129" s="118">
        <f>SUM('5:6'!U129)</f>
        <v>0</v>
      </c>
      <c r="V129" s="269">
        <f t="shared" si="42"/>
        <v>0</v>
      </c>
      <c r="W129" s="40" t="str">
        <f t="shared" si="43"/>
        <v/>
      </c>
      <c r="X129" s="118">
        <f>SUM('5:6'!X129)</f>
        <v>0</v>
      </c>
      <c r="Y129" s="118">
        <f>SUM('5:6'!Y129)</f>
        <v>0</v>
      </c>
      <c r="Z129" s="118">
        <f>SUM('5:6'!Z129)</f>
        <v>0</v>
      </c>
      <c r="AA129" s="118">
        <f>SUM('5:6'!AA129)</f>
        <v>0</v>
      </c>
      <c r="AB129" s="33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</row>
    <row r="130" spans="1:106" ht="15.75">
      <c r="A130" s="22">
        <v>200904</v>
      </c>
      <c r="B130" s="70" t="s">
        <v>99</v>
      </c>
      <c r="C130" s="331" t="s">
        <v>82</v>
      </c>
      <c r="D130" s="18">
        <v>5.03</v>
      </c>
      <c r="E130" s="18"/>
      <c r="F130" s="6"/>
      <c r="G130" s="118">
        <f>SUM('5:6'!G130)</f>
        <v>0</v>
      </c>
      <c r="H130" s="118">
        <f>SUM('5:6'!H130)</f>
        <v>0</v>
      </c>
      <c r="I130" s="118">
        <f>SUM('5:6'!I130)</f>
        <v>0</v>
      </c>
      <c r="J130" s="38" t="str">
        <f t="array" ref="J130">IF(ISERROR(G130/I130),"",G130/I130)</f>
        <v/>
      </c>
      <c r="K130" s="42" t="str">
        <f t="array" ref="K130">IF(ISERROR(G130/L130),"",G130/L130)</f>
        <v/>
      </c>
      <c r="L130" s="107"/>
      <c r="M130" s="43" t="str">
        <f t="shared" si="41"/>
        <v/>
      </c>
      <c r="N130" s="118">
        <f>SUM('5:6'!N130)</f>
        <v>0</v>
      </c>
      <c r="O130" s="118">
        <f>SUM('5:6'!O130)</f>
        <v>0</v>
      </c>
      <c r="P130" s="118">
        <f>SUM('5:6'!P130)</f>
        <v>0</v>
      </c>
      <c r="Q130" s="118">
        <f>SUM('5:6'!Q130)</f>
        <v>0</v>
      </c>
      <c r="R130" s="118">
        <f>SUM('5:6'!R130)</f>
        <v>0</v>
      </c>
      <c r="S130" s="118">
        <f>SUM('5:6'!S130)</f>
        <v>0</v>
      </c>
      <c r="T130" s="118">
        <f>SUM('5:6'!T130)</f>
        <v>0</v>
      </c>
      <c r="U130" s="118">
        <f>SUM('5:6'!U130)</f>
        <v>0</v>
      </c>
      <c r="V130" s="269">
        <f t="shared" si="42"/>
        <v>0</v>
      </c>
      <c r="W130" s="40" t="str">
        <f t="shared" si="43"/>
        <v/>
      </c>
      <c r="X130" s="118">
        <f>SUM('5:6'!X130)</f>
        <v>0</v>
      </c>
      <c r="Y130" s="118">
        <f>SUM('5:6'!Y130)</f>
        <v>0</v>
      </c>
      <c r="Z130" s="118">
        <f>SUM('5:6'!Z130)</f>
        <v>0</v>
      </c>
      <c r="AA130" s="118">
        <f>SUM('5:6'!AA130)</f>
        <v>0</v>
      </c>
      <c r="AB130" s="33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</row>
    <row r="131" spans="1:106" ht="15.75">
      <c r="A131" s="22">
        <v>200905</v>
      </c>
      <c r="B131" s="70" t="s">
        <v>99</v>
      </c>
      <c r="C131" s="331" t="s">
        <v>72</v>
      </c>
      <c r="D131" s="18">
        <v>5.03</v>
      </c>
      <c r="E131" s="18"/>
      <c r="F131" s="6"/>
      <c r="G131" s="118">
        <f>SUM('5:6'!G131)</f>
        <v>0</v>
      </c>
      <c r="H131" s="118">
        <f>SUM('5:6'!H131)</f>
        <v>0</v>
      </c>
      <c r="I131" s="118">
        <f>SUM('5:6'!I131)</f>
        <v>0</v>
      </c>
      <c r="J131" s="38" t="str">
        <f t="array" ref="J131">IF(ISERROR(G131/I131),"",G131/I131)</f>
        <v/>
      </c>
      <c r="K131" s="42" t="str">
        <f t="array" ref="K131">IF(ISERROR(G131/L131),"",G131/L131)</f>
        <v/>
      </c>
      <c r="L131" s="107"/>
      <c r="M131" s="43" t="str">
        <f t="shared" si="41"/>
        <v/>
      </c>
      <c r="N131" s="118">
        <f>SUM('5:6'!N131)</f>
        <v>0</v>
      </c>
      <c r="O131" s="118">
        <f>SUM('5:6'!O131)</f>
        <v>0</v>
      </c>
      <c r="P131" s="118">
        <f>SUM('5:6'!P131)</f>
        <v>0</v>
      </c>
      <c r="Q131" s="118">
        <f>SUM('5:6'!Q131)</f>
        <v>0</v>
      </c>
      <c r="R131" s="118">
        <f>SUM('5:6'!R131)</f>
        <v>0</v>
      </c>
      <c r="S131" s="118">
        <f>SUM('5:6'!S131)</f>
        <v>0</v>
      </c>
      <c r="T131" s="118">
        <f>SUM('5:6'!T131)</f>
        <v>0</v>
      </c>
      <c r="U131" s="118">
        <f>SUM('5:6'!U131)</f>
        <v>0</v>
      </c>
      <c r="V131" s="269">
        <f t="shared" si="42"/>
        <v>0</v>
      </c>
      <c r="W131" s="40" t="str">
        <f t="shared" si="43"/>
        <v/>
      </c>
      <c r="X131" s="118">
        <f>SUM('5:6'!X131)</f>
        <v>0</v>
      </c>
      <c r="Y131" s="118">
        <f>SUM('5:6'!Y131)</f>
        <v>0</v>
      </c>
      <c r="Z131" s="118">
        <f>SUM('5:6'!Z131)</f>
        <v>0</v>
      </c>
      <c r="AA131" s="118">
        <f>SUM('5:6'!AA131)</f>
        <v>0</v>
      </c>
      <c r="AB131" s="33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</row>
    <row r="132" spans="1:106" ht="15.75">
      <c r="A132" s="22">
        <v>200904</v>
      </c>
      <c r="B132" s="70" t="s">
        <v>99</v>
      </c>
      <c r="C132" s="331" t="s">
        <v>60</v>
      </c>
      <c r="D132" s="18">
        <v>5.03</v>
      </c>
      <c r="E132" s="18"/>
      <c r="F132" s="6"/>
      <c r="G132" s="118">
        <f>SUM('5:6'!G132)</f>
        <v>0</v>
      </c>
      <c r="H132" s="118">
        <f>SUM('5:6'!H132)</f>
        <v>0</v>
      </c>
      <c r="I132" s="118">
        <f>SUM('5:6'!I132)</f>
        <v>0</v>
      </c>
      <c r="J132" s="38" t="str">
        <f t="array" ref="J132">IF(ISERROR(G132/I132),"",G132/I132)</f>
        <v/>
      </c>
      <c r="K132" s="42" t="str">
        <f t="array" ref="K132">IF(ISERROR(G132/L132),"",G132/L132)</f>
        <v/>
      </c>
      <c r="L132" s="107"/>
      <c r="M132" s="43" t="str">
        <f t="shared" si="41"/>
        <v/>
      </c>
      <c r="N132" s="118">
        <f>SUM('5:6'!N132)</f>
        <v>0</v>
      </c>
      <c r="O132" s="118">
        <f>SUM('5:6'!O132)</f>
        <v>0</v>
      </c>
      <c r="P132" s="118">
        <f>SUM('5:6'!P132)</f>
        <v>0</v>
      </c>
      <c r="Q132" s="118">
        <f>SUM('5:6'!Q132)</f>
        <v>0</v>
      </c>
      <c r="R132" s="118">
        <f>SUM('5:6'!R132)</f>
        <v>0</v>
      </c>
      <c r="S132" s="118">
        <f>SUM('5:6'!S132)</f>
        <v>0</v>
      </c>
      <c r="T132" s="118">
        <f>SUM('5:6'!T132)</f>
        <v>0</v>
      </c>
      <c r="U132" s="118">
        <f>SUM('5:6'!U132)</f>
        <v>0</v>
      </c>
      <c r="V132" s="269">
        <f t="shared" si="42"/>
        <v>0</v>
      </c>
      <c r="W132" s="40" t="str">
        <f t="shared" si="43"/>
        <v/>
      </c>
      <c r="X132" s="118">
        <f>SUM('5:6'!X132)</f>
        <v>0</v>
      </c>
      <c r="Y132" s="118">
        <f>SUM('5:6'!Y132)</f>
        <v>0</v>
      </c>
      <c r="Z132" s="118">
        <f>SUM('5:6'!Z132)</f>
        <v>0</v>
      </c>
      <c r="AA132" s="118">
        <f>SUM('5:6'!AA132)</f>
        <v>0</v>
      </c>
      <c r="AB132" s="33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</row>
    <row r="133" spans="1:106" ht="15.75">
      <c r="A133" s="22">
        <v>200904</v>
      </c>
      <c r="B133" s="70" t="s">
        <v>99</v>
      </c>
      <c r="C133" s="331" t="s">
        <v>98</v>
      </c>
      <c r="D133" s="18">
        <v>5.03</v>
      </c>
      <c r="E133" s="18"/>
      <c r="F133" s="6"/>
      <c r="G133" s="118">
        <f>SUM('5:6'!G133)</f>
        <v>0</v>
      </c>
      <c r="H133" s="118">
        <f>SUM('5:6'!H133)</f>
        <v>0</v>
      </c>
      <c r="I133" s="118">
        <f>SUM('5:6'!I133)</f>
        <v>0</v>
      </c>
      <c r="J133" s="38" t="str">
        <f t="array" ref="J133">IF(ISERROR(G133/I133),"",G133/I133)</f>
        <v/>
      </c>
      <c r="K133" s="42" t="str">
        <f t="array" ref="K133">IF(ISERROR(G133/L133),"",G133/L133)</f>
        <v/>
      </c>
      <c r="L133" s="107"/>
      <c r="M133" s="43" t="str">
        <f t="shared" si="41"/>
        <v/>
      </c>
      <c r="N133" s="118">
        <f>SUM('5:6'!N133)</f>
        <v>0</v>
      </c>
      <c r="O133" s="118">
        <f>SUM('5:6'!O133)</f>
        <v>0</v>
      </c>
      <c r="P133" s="118">
        <f>SUM('5:6'!P133)</f>
        <v>0</v>
      </c>
      <c r="Q133" s="118">
        <f>SUM('5:6'!Q133)</f>
        <v>0</v>
      </c>
      <c r="R133" s="118">
        <f>SUM('5:6'!R133)</f>
        <v>0</v>
      </c>
      <c r="S133" s="118">
        <f>SUM('5:6'!S133)</f>
        <v>0</v>
      </c>
      <c r="T133" s="118">
        <f>SUM('5:6'!T133)</f>
        <v>0</v>
      </c>
      <c r="U133" s="118">
        <f>SUM('5:6'!U133)</f>
        <v>0</v>
      </c>
      <c r="V133" s="269">
        <f t="shared" si="42"/>
        <v>0</v>
      </c>
      <c r="W133" s="40" t="str">
        <f t="shared" si="43"/>
        <v/>
      </c>
      <c r="X133" s="118">
        <f>SUM('5:6'!X133)</f>
        <v>0</v>
      </c>
      <c r="Y133" s="118">
        <f>SUM('5:6'!Y133)</f>
        <v>0</v>
      </c>
      <c r="Z133" s="118">
        <f>SUM('5:6'!Z133)</f>
        <v>0</v>
      </c>
      <c r="AA133" s="118">
        <f>SUM('5:6'!AA133)</f>
        <v>0</v>
      </c>
      <c r="AB133" s="33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</row>
    <row r="134" spans="1:106" ht="15.75">
      <c r="A134" s="22">
        <v>200908</v>
      </c>
      <c r="B134" s="70" t="s">
        <v>99</v>
      </c>
      <c r="C134" s="331" t="s">
        <v>73</v>
      </c>
      <c r="D134" s="18">
        <v>5.03</v>
      </c>
      <c r="E134" s="18"/>
      <c r="F134" s="6"/>
      <c r="G134" s="118">
        <f>SUM('5:6'!G134)</f>
        <v>0</v>
      </c>
      <c r="H134" s="118">
        <f>SUM('5:6'!H134)</f>
        <v>0</v>
      </c>
      <c r="I134" s="118">
        <f>SUM('5:6'!I134)</f>
        <v>0</v>
      </c>
      <c r="J134" s="38" t="str">
        <f t="array" ref="J134">IF(ISERROR(G134/I134),"",G134/I134)</f>
        <v/>
      </c>
      <c r="K134" s="42" t="str">
        <f t="array" ref="K134">IF(ISERROR(G134/L134),"",G134/L134)</f>
        <v/>
      </c>
      <c r="L134" s="107"/>
      <c r="M134" s="43" t="str">
        <f t="shared" si="41"/>
        <v/>
      </c>
      <c r="N134" s="118">
        <f>SUM('5:6'!N134)</f>
        <v>0</v>
      </c>
      <c r="O134" s="118">
        <f>SUM('5:6'!O134)</f>
        <v>0</v>
      </c>
      <c r="P134" s="118">
        <f>SUM('5:6'!P134)</f>
        <v>0</v>
      </c>
      <c r="Q134" s="118">
        <f>SUM('5:6'!Q134)</f>
        <v>0</v>
      </c>
      <c r="R134" s="118">
        <f>SUM('5:6'!R134)</f>
        <v>0</v>
      </c>
      <c r="S134" s="118">
        <f>SUM('5:6'!S134)</f>
        <v>0</v>
      </c>
      <c r="T134" s="118">
        <f>SUM('5:6'!T134)</f>
        <v>0</v>
      </c>
      <c r="U134" s="118">
        <f>SUM('5:6'!U134)</f>
        <v>0</v>
      </c>
      <c r="V134" s="269">
        <f t="shared" si="42"/>
        <v>0</v>
      </c>
      <c r="W134" s="40" t="str">
        <f t="shared" si="43"/>
        <v/>
      </c>
      <c r="X134" s="118">
        <f>SUM('5:6'!X134)</f>
        <v>0</v>
      </c>
      <c r="Y134" s="118">
        <f>SUM('5:6'!Y134)</f>
        <v>0</v>
      </c>
      <c r="Z134" s="118">
        <f>SUM('5:6'!Z134)</f>
        <v>0</v>
      </c>
      <c r="AA134" s="118">
        <f>SUM('5:6'!AA134)</f>
        <v>0</v>
      </c>
      <c r="AB134" s="33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</row>
    <row r="135" spans="1:106" ht="15.75">
      <c r="A135" s="20">
        <v>200096</v>
      </c>
      <c r="B135" s="69" t="s">
        <v>100</v>
      </c>
      <c r="C135" s="17" t="s">
        <v>74</v>
      </c>
      <c r="D135" s="18">
        <v>5.0599999999999996</v>
      </c>
      <c r="E135" s="18"/>
      <c r="F135" s="6"/>
      <c r="G135" s="118">
        <f>SUM('5:6'!G135)</f>
        <v>0</v>
      </c>
      <c r="H135" s="118">
        <f>SUM('5:6'!H135)</f>
        <v>0</v>
      </c>
      <c r="I135" s="118">
        <f>SUM('5:6'!I135)</f>
        <v>0</v>
      </c>
      <c r="J135" s="38" t="str">
        <f t="array" ref="J135">IF(ISERROR(G135/I135),"",G135/I135)</f>
        <v/>
      </c>
      <c r="K135" s="42">
        <f t="array" ref="K135">IF(ISERROR(G135/L135),"",G135/L135)</f>
        <v>0</v>
      </c>
      <c r="L135" s="107">
        <v>25</v>
      </c>
      <c r="M135" s="43">
        <f t="shared" si="41"/>
        <v>0</v>
      </c>
      <c r="N135" s="118">
        <f>SUM('5:6'!N135)</f>
        <v>0</v>
      </c>
      <c r="O135" s="118">
        <f>SUM('5:6'!O135)</f>
        <v>0</v>
      </c>
      <c r="P135" s="118">
        <f>SUM('5:6'!P135)</f>
        <v>0</v>
      </c>
      <c r="Q135" s="118">
        <f>SUM('5:6'!Q135)</f>
        <v>0</v>
      </c>
      <c r="R135" s="118">
        <f>SUM('5:6'!R135)</f>
        <v>0</v>
      </c>
      <c r="S135" s="118">
        <f>SUM('5:6'!S135)</f>
        <v>0</v>
      </c>
      <c r="T135" s="118">
        <f>SUM('5:6'!T135)</f>
        <v>0</v>
      </c>
      <c r="U135" s="118">
        <f>SUM('5:6'!U135)</f>
        <v>0</v>
      </c>
      <c r="V135" s="269">
        <f t="shared" si="42"/>
        <v>0</v>
      </c>
      <c r="W135" s="40" t="str">
        <f t="shared" si="43"/>
        <v/>
      </c>
      <c r="X135" s="118">
        <f>SUM('5:6'!X135)</f>
        <v>0</v>
      </c>
      <c r="Y135" s="118">
        <f>SUM('5:6'!Y135)</f>
        <v>0</v>
      </c>
      <c r="Z135" s="118">
        <f>SUM('5:6'!Z135)</f>
        <v>0</v>
      </c>
      <c r="AA135" s="118">
        <f>SUM('5:6'!AA135)</f>
        <v>0</v>
      </c>
      <c r="AB135" s="33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</row>
    <row r="136" spans="1:106" ht="15.75">
      <c r="A136" s="20">
        <v>200097</v>
      </c>
      <c r="B136" s="69" t="s">
        <v>100</v>
      </c>
      <c r="C136" s="17" t="s">
        <v>96</v>
      </c>
      <c r="D136" s="18">
        <v>5.0599999999999996</v>
      </c>
      <c r="E136" s="18"/>
      <c r="F136" s="6"/>
      <c r="G136" s="118">
        <f>SUM('5:6'!G136)</f>
        <v>0</v>
      </c>
      <c r="H136" s="118">
        <f>SUM('5:6'!H136)</f>
        <v>0</v>
      </c>
      <c r="I136" s="118">
        <f>SUM('5:6'!I136)</f>
        <v>0</v>
      </c>
      <c r="J136" s="38" t="str">
        <f t="array" ref="J136">IF(ISERROR(G136/I136),"",G136/I136)</f>
        <v/>
      </c>
      <c r="K136" s="42">
        <f t="array" ref="K136">IF(ISERROR(G136/L136),"",G136/L136)</f>
        <v>0</v>
      </c>
      <c r="L136" s="107">
        <v>23</v>
      </c>
      <c r="M136" s="43">
        <f t="shared" si="41"/>
        <v>0</v>
      </c>
      <c r="N136" s="118">
        <f>SUM('5:6'!N136)</f>
        <v>0</v>
      </c>
      <c r="O136" s="118">
        <f>SUM('5:6'!O136)</f>
        <v>0</v>
      </c>
      <c r="P136" s="118">
        <f>SUM('5:6'!P136)</f>
        <v>0</v>
      </c>
      <c r="Q136" s="118">
        <f>SUM('5:6'!Q136)</f>
        <v>0</v>
      </c>
      <c r="R136" s="118">
        <f>SUM('5:6'!R136)</f>
        <v>0</v>
      </c>
      <c r="S136" s="118">
        <f>SUM('5:6'!S136)</f>
        <v>0</v>
      </c>
      <c r="T136" s="118">
        <f>SUM('5:6'!T136)</f>
        <v>0</v>
      </c>
      <c r="U136" s="118">
        <f>SUM('5:6'!U136)</f>
        <v>0</v>
      </c>
      <c r="V136" s="269">
        <f t="shared" si="42"/>
        <v>0</v>
      </c>
      <c r="W136" s="40" t="str">
        <f t="shared" si="43"/>
        <v/>
      </c>
      <c r="X136" s="118">
        <f>SUM('5:6'!X136)</f>
        <v>0</v>
      </c>
      <c r="Y136" s="118">
        <f>SUM('5:6'!Y136)</f>
        <v>0</v>
      </c>
      <c r="Z136" s="118">
        <f>SUM('5:6'!Z136)</f>
        <v>0</v>
      </c>
      <c r="AA136" s="118">
        <f>SUM('5:6'!AA136)</f>
        <v>0</v>
      </c>
      <c r="AB136" s="338">
        <f>689+476</f>
        <v>1165</v>
      </c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</row>
    <row r="137" spans="1:106" ht="22.5" customHeight="1">
      <c r="A137" s="585" t="s">
        <v>101</v>
      </c>
      <c r="B137" s="586"/>
      <c r="C137" s="326" t="s">
        <v>71</v>
      </c>
      <c r="D137" s="27"/>
      <c r="E137" s="27"/>
      <c r="F137" s="39"/>
      <c r="G137" s="127">
        <f>SUM(G122:G136)</f>
        <v>0</v>
      </c>
      <c r="H137" s="127">
        <f t="shared" ref="H137:AB137" si="44">SUM(H122:H136)</f>
        <v>0</v>
      </c>
      <c r="I137" s="127">
        <f t="shared" si="44"/>
        <v>0</v>
      </c>
      <c r="J137" s="127">
        <f t="shared" si="44"/>
        <v>0</v>
      </c>
      <c r="K137" s="127">
        <f t="shared" si="44"/>
        <v>0</v>
      </c>
      <c r="L137" s="127">
        <f t="shared" si="44"/>
        <v>138</v>
      </c>
      <c r="M137" s="127">
        <f t="shared" si="44"/>
        <v>0</v>
      </c>
      <c r="N137" s="127">
        <f t="shared" si="44"/>
        <v>0</v>
      </c>
      <c r="O137" s="127">
        <f t="shared" si="44"/>
        <v>0</v>
      </c>
      <c r="P137" s="127">
        <f t="shared" si="44"/>
        <v>0</v>
      </c>
      <c r="Q137" s="127">
        <f t="shared" si="44"/>
        <v>0</v>
      </c>
      <c r="R137" s="127">
        <f t="shared" si="44"/>
        <v>0</v>
      </c>
      <c r="S137" s="127">
        <f t="shared" si="44"/>
        <v>0</v>
      </c>
      <c r="T137" s="127">
        <f t="shared" si="44"/>
        <v>0</v>
      </c>
      <c r="U137" s="127">
        <f t="shared" si="44"/>
        <v>0</v>
      </c>
      <c r="V137" s="127">
        <f t="shared" si="44"/>
        <v>0</v>
      </c>
      <c r="W137" s="127">
        <f t="shared" si="44"/>
        <v>0</v>
      </c>
      <c r="X137" s="127">
        <f t="shared" si="44"/>
        <v>0</v>
      </c>
      <c r="Y137" s="127">
        <f t="shared" si="44"/>
        <v>0</v>
      </c>
      <c r="Z137" s="127">
        <f t="shared" si="44"/>
        <v>0</v>
      </c>
      <c r="AA137" s="127">
        <f t="shared" si="44"/>
        <v>0</v>
      </c>
      <c r="AB137" s="127">
        <f t="shared" si="44"/>
        <v>2296</v>
      </c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</row>
    <row r="138" spans="1:106" ht="15.75">
      <c r="A138" s="20">
        <v>200544</v>
      </c>
      <c r="B138" s="69" t="s">
        <v>102</v>
      </c>
      <c r="C138" s="17" t="s">
        <v>53</v>
      </c>
      <c r="D138" s="18">
        <v>5.04</v>
      </c>
      <c r="E138" s="18"/>
      <c r="F138" s="6"/>
      <c r="G138" s="118">
        <f>SUM('5:6'!G138)</f>
        <v>0</v>
      </c>
      <c r="H138" s="118">
        <f>SUM('5:6'!H138)</f>
        <v>0</v>
      </c>
      <c r="I138" s="118">
        <f>SUM('5:6'!I138)</f>
        <v>0</v>
      </c>
      <c r="J138" s="38" t="str">
        <f t="array" ref="J138">IF(ISERROR(G138/I138),"",G138/I138)</f>
        <v/>
      </c>
      <c r="K138" s="42">
        <f t="array" ref="K138">IF(ISERROR(G138/L138),"",G138/L138)</f>
        <v>0</v>
      </c>
      <c r="L138" s="107">
        <v>22</v>
      </c>
      <c r="M138" s="43">
        <f t="shared" ref="M138:M144" si="45">IF(ISERROR(I138-K138),"",I138-K138)</f>
        <v>0</v>
      </c>
      <c r="N138" s="118">
        <f>SUM('5:6'!N138)</f>
        <v>0</v>
      </c>
      <c r="O138" s="118">
        <f>SUM('5:6'!O138)</f>
        <v>0</v>
      </c>
      <c r="P138" s="118">
        <f>SUM('5:6'!P138)</f>
        <v>0</v>
      </c>
      <c r="Q138" s="118">
        <f>SUM('5:6'!Q138)</f>
        <v>0</v>
      </c>
      <c r="R138" s="118">
        <f>SUM('5:6'!R138)</f>
        <v>0</v>
      </c>
      <c r="S138" s="118">
        <f>SUM('5:6'!S138)</f>
        <v>0</v>
      </c>
      <c r="T138" s="118">
        <f>SUM('5:6'!T138)</f>
        <v>0</v>
      </c>
      <c r="U138" s="118">
        <f>SUM('5:6'!U138)</f>
        <v>0</v>
      </c>
      <c r="V138" s="269">
        <f t="shared" ref="V138:V144" si="46">SUM(X138:AA138)</f>
        <v>0</v>
      </c>
      <c r="W138" s="40" t="str">
        <f t="shared" si="43"/>
        <v/>
      </c>
      <c r="X138" s="118">
        <f>SUM('5:6'!X138)</f>
        <v>0</v>
      </c>
      <c r="Y138" s="118">
        <f>SUM('5:6'!Y138)</f>
        <v>0</v>
      </c>
      <c r="Z138" s="118">
        <f>SUM('5:6'!Z138)</f>
        <v>0</v>
      </c>
      <c r="AA138" s="118">
        <f>SUM('5:6'!AA138)</f>
        <v>0</v>
      </c>
      <c r="AB138" s="338">
        <v>946</v>
      </c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</row>
    <row r="139" spans="1:106" ht="15.75">
      <c r="A139" s="20">
        <v>200545</v>
      </c>
      <c r="B139" s="69" t="s">
        <v>102</v>
      </c>
      <c r="C139" s="17" t="s">
        <v>60</v>
      </c>
      <c r="D139" s="18">
        <v>5.04</v>
      </c>
      <c r="E139" s="18"/>
      <c r="F139" s="6"/>
      <c r="G139" s="118">
        <f>SUM('5:6'!G139)</f>
        <v>0</v>
      </c>
      <c r="H139" s="118">
        <f>SUM('5:6'!H139)</f>
        <v>0</v>
      </c>
      <c r="I139" s="118">
        <f>SUM('5:6'!I139)</f>
        <v>0</v>
      </c>
      <c r="J139" s="38" t="str">
        <f t="array" ref="J139">IF(ISERROR(G139/I139),"",G139/I139)</f>
        <v/>
      </c>
      <c r="K139" s="42">
        <f t="array" ref="K139">IF(ISERROR(G139/L139),"",G139/L139)</f>
        <v>0</v>
      </c>
      <c r="L139" s="107">
        <v>22</v>
      </c>
      <c r="M139" s="43">
        <f t="shared" si="45"/>
        <v>0</v>
      </c>
      <c r="N139" s="118">
        <f>SUM('5:6'!N139)</f>
        <v>0</v>
      </c>
      <c r="O139" s="118">
        <f>SUM('5:6'!O139)</f>
        <v>0</v>
      </c>
      <c r="P139" s="118">
        <f>SUM('5:6'!P139)</f>
        <v>0</v>
      </c>
      <c r="Q139" s="118">
        <f>SUM('5:6'!Q139)</f>
        <v>0</v>
      </c>
      <c r="R139" s="118">
        <f>SUM('5:6'!R139)</f>
        <v>0</v>
      </c>
      <c r="S139" s="118">
        <f>SUM('5:6'!S139)</f>
        <v>0</v>
      </c>
      <c r="T139" s="118">
        <f>SUM('5:6'!T139)</f>
        <v>0</v>
      </c>
      <c r="U139" s="118">
        <f>SUM('5:6'!U139)</f>
        <v>0</v>
      </c>
      <c r="V139" s="269">
        <f t="shared" si="46"/>
        <v>0</v>
      </c>
      <c r="W139" s="40" t="str">
        <f t="shared" si="43"/>
        <v/>
      </c>
      <c r="X139" s="118">
        <f>SUM('5:6'!X139)</f>
        <v>0</v>
      </c>
      <c r="Y139" s="118">
        <f>SUM('5:6'!Y139)</f>
        <v>0</v>
      </c>
      <c r="Z139" s="118">
        <f>SUM('5:6'!Z139)</f>
        <v>0</v>
      </c>
      <c r="AA139" s="118">
        <f>SUM('5:6'!AA139)</f>
        <v>0</v>
      </c>
      <c r="AB139" s="33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</row>
    <row r="140" spans="1:106" ht="15.75">
      <c r="A140" s="20">
        <v>200546</v>
      </c>
      <c r="B140" s="69" t="s">
        <v>102</v>
      </c>
      <c r="C140" s="17" t="s">
        <v>74</v>
      </c>
      <c r="D140" s="18">
        <v>5.04</v>
      </c>
      <c r="E140" s="18"/>
      <c r="F140" s="6"/>
      <c r="G140" s="118">
        <f>SUM('5:6'!G140)</f>
        <v>0</v>
      </c>
      <c r="H140" s="118">
        <f>SUM('5:6'!H140)</f>
        <v>0</v>
      </c>
      <c r="I140" s="118">
        <f>SUM('5:6'!I140)</f>
        <v>0</v>
      </c>
      <c r="J140" s="38" t="str">
        <f t="array" ref="J140">IF(ISERROR(G140/I140),"",G140/I140)</f>
        <v/>
      </c>
      <c r="K140" s="42">
        <f t="array" ref="K140">IF(ISERROR(G140/L140),"",G140/L140)</f>
        <v>0</v>
      </c>
      <c r="L140" s="107">
        <v>22</v>
      </c>
      <c r="M140" s="43">
        <f t="shared" si="45"/>
        <v>0</v>
      </c>
      <c r="N140" s="118">
        <f>SUM('5:6'!N140)</f>
        <v>0</v>
      </c>
      <c r="O140" s="118">
        <f>SUM('5:6'!O140)</f>
        <v>0</v>
      </c>
      <c r="P140" s="118">
        <f>SUM('5:6'!P140)</f>
        <v>0</v>
      </c>
      <c r="Q140" s="118">
        <f>SUM('5:6'!Q140)</f>
        <v>0</v>
      </c>
      <c r="R140" s="118">
        <f>SUM('5:6'!R140)</f>
        <v>0</v>
      </c>
      <c r="S140" s="118">
        <f>SUM('5:6'!S140)</f>
        <v>0</v>
      </c>
      <c r="T140" s="118">
        <f>SUM('5:6'!T140)</f>
        <v>0</v>
      </c>
      <c r="U140" s="118">
        <f>SUM('5:6'!U140)</f>
        <v>0</v>
      </c>
      <c r="V140" s="269">
        <f t="shared" si="46"/>
        <v>0</v>
      </c>
      <c r="W140" s="40" t="str">
        <f t="shared" si="43"/>
        <v/>
      </c>
      <c r="X140" s="118">
        <f>SUM('5:6'!X140)</f>
        <v>0</v>
      </c>
      <c r="Y140" s="118">
        <f>SUM('5:6'!Y140)</f>
        <v>0</v>
      </c>
      <c r="Z140" s="118">
        <f>SUM('5:6'!Z140)</f>
        <v>0</v>
      </c>
      <c r="AA140" s="118">
        <f>SUM('5:6'!AA140)</f>
        <v>0</v>
      </c>
      <c r="AB140" s="338">
        <v>434</v>
      </c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</row>
    <row r="141" spans="1:106" ht="15.75">
      <c r="A141" s="20">
        <v>200547</v>
      </c>
      <c r="B141" s="69" t="s">
        <v>102</v>
      </c>
      <c r="C141" s="17" t="s">
        <v>66</v>
      </c>
      <c r="D141" s="18">
        <v>5.04</v>
      </c>
      <c r="E141" s="18"/>
      <c r="F141" s="6"/>
      <c r="G141" s="118">
        <f>SUM('5:6'!G141)</f>
        <v>0</v>
      </c>
      <c r="H141" s="118">
        <f>SUM('5:6'!H141)</f>
        <v>0</v>
      </c>
      <c r="I141" s="118">
        <f>SUM('5:6'!I141)</f>
        <v>0</v>
      </c>
      <c r="J141" s="38" t="str">
        <f t="array" ref="J141">IF(ISERROR(G141/I141),"",G141/I141)</f>
        <v/>
      </c>
      <c r="K141" s="42">
        <f t="array" ref="K141">IF(ISERROR(G141/L141),"",G141/L141)</f>
        <v>0</v>
      </c>
      <c r="L141" s="107">
        <v>22</v>
      </c>
      <c r="M141" s="43">
        <f t="shared" si="45"/>
        <v>0</v>
      </c>
      <c r="N141" s="118">
        <f>SUM('5:6'!N141)</f>
        <v>0</v>
      </c>
      <c r="O141" s="118">
        <f>SUM('5:6'!O141)</f>
        <v>0</v>
      </c>
      <c r="P141" s="118">
        <f>SUM('5:6'!P141)</f>
        <v>0</v>
      </c>
      <c r="Q141" s="118">
        <f>SUM('5:6'!Q141)</f>
        <v>0</v>
      </c>
      <c r="R141" s="118">
        <f>SUM('5:6'!R141)</f>
        <v>0</v>
      </c>
      <c r="S141" s="118">
        <f>SUM('5:6'!S141)</f>
        <v>0</v>
      </c>
      <c r="T141" s="118">
        <f>SUM('5:6'!T141)</f>
        <v>0</v>
      </c>
      <c r="U141" s="118">
        <f>SUM('5:6'!U141)</f>
        <v>0</v>
      </c>
      <c r="V141" s="269">
        <f t="shared" si="46"/>
        <v>0</v>
      </c>
      <c r="W141" s="40" t="str">
        <f t="shared" si="43"/>
        <v/>
      </c>
      <c r="X141" s="118">
        <f>SUM('5:6'!X141)</f>
        <v>0</v>
      </c>
      <c r="Y141" s="118">
        <f>SUM('5:6'!Y141)</f>
        <v>0</v>
      </c>
      <c r="Z141" s="118">
        <f>SUM('5:6'!Z141)</f>
        <v>0</v>
      </c>
      <c r="AA141" s="118">
        <f>SUM('5:6'!AA141)</f>
        <v>0</v>
      </c>
      <c r="AB141" s="33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</row>
    <row r="142" spans="1:106" ht="15.75">
      <c r="A142" s="20">
        <v>200548</v>
      </c>
      <c r="B142" s="69" t="s">
        <v>102</v>
      </c>
      <c r="C142" s="17" t="s">
        <v>103</v>
      </c>
      <c r="D142" s="18">
        <v>5.04</v>
      </c>
      <c r="E142" s="18"/>
      <c r="F142" s="6"/>
      <c r="G142" s="118">
        <f>SUM('5:6'!G142)</f>
        <v>0</v>
      </c>
      <c r="H142" s="118">
        <f>SUM('5:6'!H142)</f>
        <v>0</v>
      </c>
      <c r="I142" s="118">
        <f>SUM('5:6'!I142)</f>
        <v>0</v>
      </c>
      <c r="J142" s="38" t="str">
        <f t="array" ref="J142">IF(ISERROR(G142/I142),"",G142/I142)</f>
        <v/>
      </c>
      <c r="K142" s="42">
        <f t="array" ref="K142">IF(ISERROR(G142/L142),"",G142/L142)</f>
        <v>0</v>
      </c>
      <c r="L142" s="107">
        <v>22</v>
      </c>
      <c r="M142" s="43">
        <f t="shared" si="45"/>
        <v>0</v>
      </c>
      <c r="N142" s="118">
        <f>SUM('5:6'!N142)</f>
        <v>0</v>
      </c>
      <c r="O142" s="118">
        <f>SUM('5:6'!O142)</f>
        <v>0</v>
      </c>
      <c r="P142" s="118">
        <f>SUM('5:6'!P142)</f>
        <v>0</v>
      </c>
      <c r="Q142" s="118">
        <f>SUM('5:6'!Q142)</f>
        <v>0</v>
      </c>
      <c r="R142" s="118">
        <f>SUM('5:6'!R142)</f>
        <v>0</v>
      </c>
      <c r="S142" s="118">
        <f>SUM('5:6'!S142)</f>
        <v>0</v>
      </c>
      <c r="T142" s="118">
        <f>SUM('5:6'!T142)</f>
        <v>0</v>
      </c>
      <c r="U142" s="118">
        <f>SUM('5:6'!U142)</f>
        <v>0</v>
      </c>
      <c r="V142" s="269">
        <f t="shared" si="46"/>
        <v>0</v>
      </c>
      <c r="W142" s="40" t="str">
        <f t="shared" si="43"/>
        <v/>
      </c>
      <c r="X142" s="118">
        <f>SUM('5:6'!X142)</f>
        <v>0</v>
      </c>
      <c r="Y142" s="118">
        <f>SUM('5:6'!Y142)</f>
        <v>0</v>
      </c>
      <c r="Z142" s="118">
        <f>SUM('5:6'!Z142)</f>
        <v>0</v>
      </c>
      <c r="AA142" s="118">
        <f>SUM('5:6'!AA142)</f>
        <v>0</v>
      </c>
      <c r="AB142" s="33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</row>
    <row r="143" spans="1:106" ht="15.75">
      <c r="A143" s="20">
        <v>201407</v>
      </c>
      <c r="B143" s="242" t="s">
        <v>476</v>
      </c>
      <c r="C143" s="232" t="s">
        <v>478</v>
      </c>
      <c r="D143" s="18">
        <v>5.04</v>
      </c>
      <c r="E143" s="18"/>
      <c r="F143" s="6"/>
      <c r="G143" s="118">
        <f>SUM('5:6'!G143)</f>
        <v>0</v>
      </c>
      <c r="H143" s="118"/>
      <c r="I143" s="118"/>
      <c r="J143" s="38"/>
      <c r="K143" s="42"/>
      <c r="L143" s="107"/>
      <c r="M143" s="43"/>
      <c r="N143" s="118"/>
      <c r="O143" s="118"/>
      <c r="P143" s="118"/>
      <c r="Q143" s="118"/>
      <c r="R143" s="118"/>
      <c r="S143" s="118"/>
      <c r="T143" s="118"/>
      <c r="U143" s="118"/>
      <c r="V143" s="269"/>
      <c r="W143" s="40"/>
      <c r="X143" s="118"/>
      <c r="Y143" s="118"/>
      <c r="Z143" s="118"/>
      <c r="AA143" s="118"/>
      <c r="AB143" s="338">
        <v>265</v>
      </c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</row>
    <row r="144" spans="1:106" ht="15.75">
      <c r="A144" s="20">
        <v>200549</v>
      </c>
      <c r="B144" s="69" t="s">
        <v>102</v>
      </c>
      <c r="C144" s="17" t="s">
        <v>55</v>
      </c>
      <c r="D144" s="18">
        <v>5.04</v>
      </c>
      <c r="E144" s="18"/>
      <c r="F144" s="6"/>
      <c r="G144" s="118">
        <f>SUM('5:6'!G144)</f>
        <v>0</v>
      </c>
      <c r="H144" s="118">
        <f>SUM('5:6'!H144)</f>
        <v>0</v>
      </c>
      <c r="I144" s="118">
        <f>SUM('5:6'!I144)</f>
        <v>0</v>
      </c>
      <c r="J144" s="38" t="str">
        <f t="array" ref="J144">IF(ISERROR(G144/I144),"",G144/I144)</f>
        <v/>
      </c>
      <c r="K144" s="42">
        <f t="array" ref="K144">IF(ISERROR(G144/L144),"",G144/L144)</f>
        <v>0</v>
      </c>
      <c r="L144" s="107">
        <v>22</v>
      </c>
      <c r="M144" s="43">
        <f t="shared" si="45"/>
        <v>0</v>
      </c>
      <c r="N144" s="118">
        <f>SUM('5:6'!N144)</f>
        <v>0</v>
      </c>
      <c r="O144" s="118">
        <f>SUM('5:6'!O144)</f>
        <v>0</v>
      </c>
      <c r="P144" s="118">
        <f>SUM('5:6'!P144)</f>
        <v>0</v>
      </c>
      <c r="Q144" s="118">
        <f>SUM('5:6'!Q144)</f>
        <v>0</v>
      </c>
      <c r="R144" s="118">
        <f>SUM('5:6'!R144)</f>
        <v>0</v>
      </c>
      <c r="S144" s="118">
        <f>SUM('5:6'!S144)</f>
        <v>0</v>
      </c>
      <c r="T144" s="118">
        <f>SUM('5:6'!T144)</f>
        <v>0</v>
      </c>
      <c r="U144" s="118">
        <f>SUM('5:6'!U144)</f>
        <v>0</v>
      </c>
      <c r="V144" s="269">
        <f t="shared" si="46"/>
        <v>0</v>
      </c>
      <c r="W144" s="40" t="str">
        <f t="shared" si="43"/>
        <v/>
      </c>
      <c r="X144" s="118">
        <f>SUM('5:6'!X144)</f>
        <v>0</v>
      </c>
      <c r="Y144" s="118">
        <f>SUM('5:6'!Y144)</f>
        <v>0</v>
      </c>
      <c r="Z144" s="118">
        <f>SUM('5:6'!Z144)</f>
        <v>0</v>
      </c>
      <c r="AA144" s="118">
        <f>SUM('5:6'!AA144)</f>
        <v>0</v>
      </c>
      <c r="AB144" s="338">
        <v>434</v>
      </c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</row>
    <row r="145" spans="1:106" ht="15.75">
      <c r="A145" s="585" t="s">
        <v>104</v>
      </c>
      <c r="B145" s="586"/>
      <c r="C145" s="326" t="s">
        <v>71</v>
      </c>
      <c r="D145" s="27"/>
      <c r="E145" s="27"/>
      <c r="F145" s="39"/>
      <c r="G145" s="127">
        <f>SUM(G138:G144)</f>
        <v>0</v>
      </c>
      <c r="H145" s="127">
        <f t="shared" ref="H145:AB145" si="47">SUM(H138:H144)</f>
        <v>0</v>
      </c>
      <c r="I145" s="127">
        <f t="shared" si="47"/>
        <v>0</v>
      </c>
      <c r="J145" s="127">
        <f t="shared" si="47"/>
        <v>0</v>
      </c>
      <c r="K145" s="127">
        <f t="shared" si="47"/>
        <v>0</v>
      </c>
      <c r="L145" s="127">
        <f t="shared" si="47"/>
        <v>132</v>
      </c>
      <c r="M145" s="127">
        <f t="shared" si="47"/>
        <v>0</v>
      </c>
      <c r="N145" s="127">
        <f t="shared" si="47"/>
        <v>0</v>
      </c>
      <c r="O145" s="127">
        <f t="shared" si="47"/>
        <v>0</v>
      </c>
      <c r="P145" s="127">
        <f t="shared" si="47"/>
        <v>0</v>
      </c>
      <c r="Q145" s="127">
        <f t="shared" si="47"/>
        <v>0</v>
      </c>
      <c r="R145" s="127">
        <f t="shared" si="47"/>
        <v>0</v>
      </c>
      <c r="S145" s="127">
        <f t="shared" si="47"/>
        <v>0</v>
      </c>
      <c r="T145" s="127">
        <f t="shared" si="47"/>
        <v>0</v>
      </c>
      <c r="U145" s="127">
        <f t="shared" si="47"/>
        <v>0</v>
      </c>
      <c r="V145" s="127">
        <f t="shared" si="47"/>
        <v>0</v>
      </c>
      <c r="W145" s="127">
        <f t="shared" si="47"/>
        <v>0</v>
      </c>
      <c r="X145" s="127">
        <f t="shared" si="47"/>
        <v>0</v>
      </c>
      <c r="Y145" s="127">
        <f t="shared" si="47"/>
        <v>0</v>
      </c>
      <c r="Z145" s="127">
        <f t="shared" si="47"/>
        <v>0</v>
      </c>
      <c r="AA145" s="127">
        <f t="shared" si="47"/>
        <v>0</v>
      </c>
      <c r="AB145" s="127">
        <f t="shared" si="47"/>
        <v>2079</v>
      </c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</row>
    <row r="146" spans="1:106" ht="15.75">
      <c r="A146" s="17">
        <v>200112</v>
      </c>
      <c r="B146" s="71" t="s">
        <v>105</v>
      </c>
      <c r="C146" s="325"/>
      <c r="D146" s="18">
        <v>3.65</v>
      </c>
      <c r="E146" s="18"/>
      <c r="F146" s="60"/>
      <c r="G146" s="118">
        <f>SUM('5:6'!G146)</f>
        <v>0</v>
      </c>
      <c r="H146" s="118">
        <f>SUM('5:6'!H146)</f>
        <v>0</v>
      </c>
      <c r="I146" s="118">
        <f>SUM('5:6'!I146)</f>
        <v>0</v>
      </c>
      <c r="J146" s="38" t="str">
        <f t="array" ref="J146">IF(ISERROR(G146/I146),"",G146/I146)</f>
        <v/>
      </c>
      <c r="K146" s="330">
        <f t="array" ref="K146">IF(ISERROR(G146/L146),"",G146/L146)</f>
        <v>0</v>
      </c>
      <c r="L146" s="107">
        <v>5</v>
      </c>
      <c r="M146" s="43">
        <f t="shared" ref="M146:M149" si="48">IF(ISERROR(I146-K146),"",I146-K146)</f>
        <v>0</v>
      </c>
      <c r="N146" s="118">
        <f>SUM('5:6'!N146)</f>
        <v>0</v>
      </c>
      <c r="O146" s="118">
        <f>SUM('5:6'!O146)</f>
        <v>0</v>
      </c>
      <c r="P146" s="118">
        <f>SUM('5:6'!P146)</f>
        <v>0</v>
      </c>
      <c r="Q146" s="118">
        <f>SUM('5:6'!Q146)</f>
        <v>0</v>
      </c>
      <c r="R146" s="118">
        <f>SUM('5:6'!R146)</f>
        <v>0</v>
      </c>
      <c r="S146" s="118">
        <f>SUM('5:6'!S146)</f>
        <v>0</v>
      </c>
      <c r="T146" s="118">
        <f>SUM('5:6'!T146)</f>
        <v>0</v>
      </c>
      <c r="U146" s="118">
        <f>SUM('5:6'!U146)</f>
        <v>0</v>
      </c>
      <c r="V146" s="269">
        <f t="shared" ref="V146:V149" si="49">SUM(X146:AA146)</f>
        <v>0</v>
      </c>
      <c r="W146" s="40" t="str">
        <f t="shared" si="43"/>
        <v/>
      </c>
      <c r="X146" s="118">
        <f>SUM('5:6'!X146)</f>
        <v>0</v>
      </c>
      <c r="Y146" s="118">
        <f>SUM('5:6'!Y146)</f>
        <v>0</v>
      </c>
      <c r="Z146" s="118">
        <f>SUM('5:6'!Z146)</f>
        <v>0</v>
      </c>
      <c r="AA146" s="118">
        <f>SUM('5:6'!AA146)</f>
        <v>0</v>
      </c>
      <c r="AB146" s="338">
        <v>100</v>
      </c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</row>
    <row r="147" spans="1:106" ht="15.75">
      <c r="A147" s="17">
        <v>200116</v>
      </c>
      <c r="B147" s="71" t="s">
        <v>0</v>
      </c>
      <c r="C147" s="325"/>
      <c r="D147" s="18">
        <v>6.58</v>
      </c>
      <c r="E147" s="18"/>
      <c r="F147" s="6"/>
      <c r="G147" s="118">
        <f>SUM('5:6'!G147)</f>
        <v>0</v>
      </c>
      <c r="H147" s="118">
        <f>SUM('5:6'!H147)</f>
        <v>0</v>
      </c>
      <c r="I147" s="118">
        <f>SUM('5:6'!I147)</f>
        <v>0</v>
      </c>
      <c r="J147" s="38" t="str">
        <f t="array" ref="J147">IF(ISERROR(G147/I147),"",G147/I147)</f>
        <v/>
      </c>
      <c r="K147" s="42">
        <f t="array" ref="K147">IF(ISERROR(G147/L147),"",G147/L147)</f>
        <v>0</v>
      </c>
      <c r="L147" s="107">
        <v>5</v>
      </c>
      <c r="M147" s="43">
        <f t="shared" si="48"/>
        <v>0</v>
      </c>
      <c r="N147" s="118">
        <f>SUM('5:6'!N147)</f>
        <v>0</v>
      </c>
      <c r="O147" s="118">
        <f>SUM('5:6'!O147)</f>
        <v>0</v>
      </c>
      <c r="P147" s="118">
        <f>SUM('5:6'!P147)</f>
        <v>0</v>
      </c>
      <c r="Q147" s="118">
        <f>SUM('5:6'!Q147)</f>
        <v>0</v>
      </c>
      <c r="R147" s="118">
        <f>SUM('5:6'!R147)</f>
        <v>0</v>
      </c>
      <c r="S147" s="118">
        <f>SUM('5:6'!S147)</f>
        <v>0</v>
      </c>
      <c r="T147" s="118">
        <f>SUM('5:6'!T147)</f>
        <v>0</v>
      </c>
      <c r="U147" s="118">
        <f>SUM('5:6'!U147)</f>
        <v>0</v>
      </c>
      <c r="V147" s="269">
        <f t="shared" si="49"/>
        <v>0</v>
      </c>
      <c r="W147" s="40" t="str">
        <f t="shared" si="43"/>
        <v/>
      </c>
      <c r="X147" s="118">
        <f>SUM('5:6'!X147)</f>
        <v>0</v>
      </c>
      <c r="Y147" s="118">
        <f>SUM('5:6'!Y147)</f>
        <v>0</v>
      </c>
      <c r="Z147" s="118">
        <f>SUM('5:6'!Z147)</f>
        <v>0</v>
      </c>
      <c r="AA147" s="118">
        <f>SUM('5:6'!AA147)</f>
        <v>0</v>
      </c>
      <c r="AB147" s="338">
        <f>200+300</f>
        <v>500</v>
      </c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</row>
    <row r="148" spans="1:106" ht="19.5" customHeight="1">
      <c r="A148" s="17">
        <v>200120</v>
      </c>
      <c r="B148" s="71" t="s">
        <v>1</v>
      </c>
      <c r="C148" s="325"/>
      <c r="D148" s="18">
        <v>7.8</v>
      </c>
      <c r="E148" s="18"/>
      <c r="F148" s="6"/>
      <c r="G148" s="118">
        <f>SUM('5:6'!G148)</f>
        <v>0</v>
      </c>
      <c r="H148" s="118">
        <f>SUM('5:6'!H148)</f>
        <v>0</v>
      </c>
      <c r="I148" s="118">
        <f>SUM('5:6'!I148)</f>
        <v>0</v>
      </c>
      <c r="J148" s="38" t="str">
        <f t="array" ref="J148">IF(ISERROR(G148/I148),"",G148/I148)</f>
        <v/>
      </c>
      <c r="K148" s="42">
        <f t="array" ref="K148">IF(ISERROR(G148/L148),"",G148/L148)</f>
        <v>0</v>
      </c>
      <c r="L148" s="107">
        <v>4.5999999999999996</v>
      </c>
      <c r="M148" s="43">
        <f t="shared" si="48"/>
        <v>0</v>
      </c>
      <c r="N148" s="118">
        <f>SUM('5:6'!N148)</f>
        <v>0</v>
      </c>
      <c r="O148" s="118">
        <f>SUM('5:6'!O148)</f>
        <v>0</v>
      </c>
      <c r="P148" s="118">
        <f>SUM('5:6'!P148)</f>
        <v>0</v>
      </c>
      <c r="Q148" s="118">
        <f>SUM('5:6'!Q148)</f>
        <v>0</v>
      </c>
      <c r="R148" s="118">
        <f>SUM('5:6'!R148)</f>
        <v>0</v>
      </c>
      <c r="S148" s="118">
        <f>SUM('5:6'!S148)</f>
        <v>0</v>
      </c>
      <c r="T148" s="118">
        <f>SUM('5:6'!T148)</f>
        <v>0</v>
      </c>
      <c r="U148" s="118">
        <f>SUM('5:6'!U148)</f>
        <v>0</v>
      </c>
      <c r="V148" s="269">
        <f t="shared" si="49"/>
        <v>0</v>
      </c>
      <c r="W148" s="40" t="str">
        <f t="shared" si="43"/>
        <v/>
      </c>
      <c r="X148" s="118">
        <f>SUM('5:6'!X148)</f>
        <v>0</v>
      </c>
      <c r="Y148" s="118">
        <f>SUM('5:6'!Y148)</f>
        <v>0</v>
      </c>
      <c r="Z148" s="118">
        <f>SUM('5:6'!Z148)</f>
        <v>0</v>
      </c>
      <c r="AA148" s="118">
        <f>SUM('5:6'!AA148)</f>
        <v>0</v>
      </c>
      <c r="AB148" s="338">
        <f>200+100</f>
        <v>300</v>
      </c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</row>
    <row r="149" spans="1:106" ht="15.75">
      <c r="A149" s="17">
        <v>200528</v>
      </c>
      <c r="B149" s="71" t="s">
        <v>2</v>
      </c>
      <c r="C149" s="325"/>
      <c r="D149" s="18">
        <v>4.4000000000000004</v>
      </c>
      <c r="E149" s="18"/>
      <c r="F149" s="6"/>
      <c r="G149" s="118">
        <f>SUM('5:6'!G149)</f>
        <v>0</v>
      </c>
      <c r="H149" s="118">
        <f>SUM('5:6'!H149)</f>
        <v>0</v>
      </c>
      <c r="I149" s="118">
        <f>SUM('5:6'!I149)</f>
        <v>0</v>
      </c>
      <c r="J149" s="38" t="str">
        <f t="array" ref="J149">IF(ISERROR(G149/I149),"",G149/I149)</f>
        <v/>
      </c>
      <c r="K149" s="42">
        <f t="array" ref="K149">IF(ISERROR(G149/L149),"",G149/L149)</f>
        <v>0</v>
      </c>
      <c r="L149" s="107">
        <v>5.8</v>
      </c>
      <c r="M149" s="43">
        <f t="shared" si="48"/>
        <v>0</v>
      </c>
      <c r="N149" s="118">
        <f>SUM('5:6'!N149)</f>
        <v>0</v>
      </c>
      <c r="O149" s="118">
        <f>SUM('5:6'!O149)</f>
        <v>0</v>
      </c>
      <c r="P149" s="118">
        <f>SUM('5:6'!P149)</f>
        <v>0</v>
      </c>
      <c r="Q149" s="118">
        <f>SUM('5:6'!Q149)</f>
        <v>0</v>
      </c>
      <c r="R149" s="118">
        <f>SUM('5:6'!R149)</f>
        <v>0</v>
      </c>
      <c r="S149" s="118">
        <f>SUM('5:6'!S149)</f>
        <v>0</v>
      </c>
      <c r="T149" s="118">
        <f>SUM('5:6'!T149)</f>
        <v>0</v>
      </c>
      <c r="U149" s="118">
        <f>SUM('5:6'!U149)</f>
        <v>0</v>
      </c>
      <c r="V149" s="269">
        <f t="shared" si="49"/>
        <v>0</v>
      </c>
      <c r="W149" s="40" t="str">
        <f t="shared" si="43"/>
        <v/>
      </c>
      <c r="X149" s="118">
        <f>SUM('5:6'!X149)</f>
        <v>0</v>
      </c>
      <c r="Y149" s="118">
        <f>SUM('5:6'!Y149)</f>
        <v>0</v>
      </c>
      <c r="Z149" s="118">
        <f>SUM('5:6'!Z149)</f>
        <v>0</v>
      </c>
      <c r="AA149" s="118">
        <f>SUM('5:6'!AA149)</f>
        <v>0</v>
      </c>
      <c r="AB149" s="338">
        <f>200+300</f>
        <v>500</v>
      </c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</row>
    <row r="150" spans="1:106" ht="15.75">
      <c r="A150" s="17">
        <v>201062</v>
      </c>
      <c r="B150" s="241" t="s">
        <v>379</v>
      </c>
      <c r="C150" s="233"/>
      <c r="D150" s="18"/>
      <c r="E150" s="18"/>
      <c r="F150" s="6"/>
      <c r="G150" s="118">
        <f>SUM('5:6'!G150)</f>
        <v>0</v>
      </c>
      <c r="H150" s="118">
        <f>SUM('5:6'!H150)</f>
        <v>0</v>
      </c>
      <c r="I150" s="118">
        <f>SUM('5:6'!I150)</f>
        <v>0</v>
      </c>
      <c r="J150" s="38"/>
      <c r="K150" s="42"/>
      <c r="L150" s="107">
        <v>6</v>
      </c>
      <c r="M150" s="43"/>
      <c r="N150" s="118">
        <f>SUM('5:6'!N150)</f>
        <v>0</v>
      </c>
      <c r="O150" s="118">
        <f>SUM('5:6'!O150)</f>
        <v>0</v>
      </c>
      <c r="P150" s="118">
        <f>SUM('5:6'!P150)</f>
        <v>0</v>
      </c>
      <c r="Q150" s="118">
        <f>SUM('5:6'!Q150)</f>
        <v>0</v>
      </c>
      <c r="R150" s="118">
        <f>SUM('5:6'!R150)</f>
        <v>0</v>
      </c>
      <c r="S150" s="118">
        <f>SUM('5:6'!S150)</f>
        <v>0</v>
      </c>
      <c r="T150" s="118">
        <f>SUM('5:6'!T150)</f>
        <v>0</v>
      </c>
      <c r="U150" s="118">
        <f>SUM('5:6'!U150)</f>
        <v>0</v>
      </c>
      <c r="V150" s="269"/>
      <c r="W150" s="40"/>
      <c r="X150" s="118">
        <f>SUM('5:6'!X150)</f>
        <v>0</v>
      </c>
      <c r="Y150" s="118">
        <f>SUM('5:6'!Y150)</f>
        <v>0</v>
      </c>
      <c r="Z150" s="118">
        <f>SUM('5:6'!Z150)</f>
        <v>0</v>
      </c>
      <c r="AA150" s="118">
        <f>SUM('5:6'!AA150)</f>
        <v>0</v>
      </c>
      <c r="AB150" s="33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</row>
    <row r="151" spans="1:106" ht="15.75">
      <c r="A151" s="19">
        <v>200298</v>
      </c>
      <c r="B151" s="73" t="s">
        <v>106</v>
      </c>
      <c r="C151" s="325" t="s">
        <v>53</v>
      </c>
      <c r="D151" s="18">
        <v>6.04</v>
      </c>
      <c r="E151" s="18"/>
      <c r="F151" s="6"/>
      <c r="G151" s="118">
        <f>SUM('5:6'!G151)</f>
        <v>0</v>
      </c>
      <c r="H151" s="118">
        <f>SUM('5:6'!H151)</f>
        <v>0</v>
      </c>
      <c r="I151" s="118">
        <f>SUM('5:6'!I151)</f>
        <v>0</v>
      </c>
      <c r="J151" s="38" t="str">
        <f t="array" ref="J151">IF(ISERROR(G151/I151),"",G151/I151)</f>
        <v/>
      </c>
      <c r="K151" s="42">
        <f t="array" ref="K151">IF(ISERROR(G151/L151),"",G151/L151)</f>
        <v>0</v>
      </c>
      <c r="L151" s="107">
        <v>6</v>
      </c>
      <c r="M151" s="43">
        <f t="shared" ref="M151:M152" si="50">IF(ISERROR(I151-K151),"",I151-K151)</f>
        <v>0</v>
      </c>
      <c r="N151" s="118">
        <f>SUM('5:6'!N151)</f>
        <v>0</v>
      </c>
      <c r="O151" s="118">
        <f>SUM('5:6'!O151)</f>
        <v>0</v>
      </c>
      <c r="P151" s="118">
        <f>SUM('5:6'!P151)</f>
        <v>0</v>
      </c>
      <c r="Q151" s="118">
        <f>SUM('5:6'!Q151)</f>
        <v>0</v>
      </c>
      <c r="R151" s="118">
        <f>SUM('5:6'!R151)</f>
        <v>0</v>
      </c>
      <c r="S151" s="118">
        <f>SUM('5:6'!S151)</f>
        <v>0</v>
      </c>
      <c r="T151" s="118">
        <f>SUM('5:6'!T151)</f>
        <v>0</v>
      </c>
      <c r="U151" s="118">
        <f>SUM('5:6'!U151)</f>
        <v>0</v>
      </c>
      <c r="V151" s="269">
        <f t="shared" ref="V151:V152" si="51">SUM(X151:AA151)</f>
        <v>0</v>
      </c>
      <c r="W151" s="40" t="str">
        <f t="shared" ref="W151:W152" si="52">IF(ISERROR(V151/G151),"",V151/G151)</f>
        <v/>
      </c>
      <c r="X151" s="118">
        <f>SUM('5:6'!X151)</f>
        <v>0</v>
      </c>
      <c r="Y151" s="118">
        <f>SUM('5:6'!Y151)</f>
        <v>0</v>
      </c>
      <c r="Z151" s="118">
        <f>SUM('5:6'!Z151)</f>
        <v>0</v>
      </c>
      <c r="AA151" s="118">
        <f>SUM('5:6'!AA151)</f>
        <v>0</v>
      </c>
      <c r="AB151" s="33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</row>
    <row r="152" spans="1:106" ht="15.75">
      <c r="A152" s="19">
        <v>200299</v>
      </c>
      <c r="B152" s="73" t="s">
        <v>106</v>
      </c>
      <c r="C152" s="325" t="s">
        <v>60</v>
      </c>
      <c r="D152" s="18">
        <v>6.04</v>
      </c>
      <c r="E152" s="18"/>
      <c r="F152" s="6"/>
      <c r="G152" s="118">
        <f>SUM('5:6'!G152)</f>
        <v>0</v>
      </c>
      <c r="H152" s="118">
        <f>SUM('5:6'!H152)</f>
        <v>0</v>
      </c>
      <c r="I152" s="118">
        <f>SUM('5:6'!I152)</f>
        <v>0</v>
      </c>
      <c r="J152" s="38" t="str">
        <f t="array" ref="J152">IF(ISERROR(G152/I152),"",G152/I152)</f>
        <v/>
      </c>
      <c r="K152" s="42">
        <f t="array" ref="K152">IF(ISERROR(G152/L152),"",G152/L152)</f>
        <v>0</v>
      </c>
      <c r="L152" s="107">
        <v>6</v>
      </c>
      <c r="M152" s="43">
        <f t="shared" si="50"/>
        <v>0</v>
      </c>
      <c r="N152" s="118">
        <f>SUM('5:6'!N152)</f>
        <v>0</v>
      </c>
      <c r="O152" s="118">
        <f>SUM('5:6'!O152)</f>
        <v>0</v>
      </c>
      <c r="P152" s="118">
        <f>SUM('5:6'!P152)</f>
        <v>0</v>
      </c>
      <c r="Q152" s="118">
        <f>SUM('5:6'!Q152)</f>
        <v>0</v>
      </c>
      <c r="R152" s="118">
        <f>SUM('5:6'!R152)</f>
        <v>0</v>
      </c>
      <c r="S152" s="118">
        <f>SUM('5:6'!S152)</f>
        <v>0</v>
      </c>
      <c r="T152" s="118">
        <f>SUM('5:6'!T152)</f>
        <v>0</v>
      </c>
      <c r="U152" s="118">
        <f>SUM('5:6'!U152)</f>
        <v>0</v>
      </c>
      <c r="V152" s="269">
        <f t="shared" si="51"/>
        <v>0</v>
      </c>
      <c r="W152" s="40" t="str">
        <f t="shared" si="52"/>
        <v/>
      </c>
      <c r="X152" s="118">
        <f>SUM('5:6'!X152)</f>
        <v>0</v>
      </c>
      <c r="Y152" s="118">
        <f>SUM('5:6'!Y152)</f>
        <v>0</v>
      </c>
      <c r="Z152" s="118">
        <f>SUM('5:6'!Z152)</f>
        <v>0</v>
      </c>
      <c r="AA152" s="118">
        <f>SUM('5:6'!AA152)</f>
        <v>0</v>
      </c>
      <c r="AB152" s="338">
        <v>286</v>
      </c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</row>
    <row r="153" spans="1:106" ht="15.75">
      <c r="A153" s="19">
        <v>201492</v>
      </c>
      <c r="B153" s="409" t="s">
        <v>480</v>
      </c>
      <c r="C153" s="408" t="s">
        <v>53</v>
      </c>
      <c r="D153" s="18">
        <v>6</v>
      </c>
      <c r="E153" s="18"/>
      <c r="F153" s="6"/>
      <c r="G153" s="118">
        <f>SUM('5:6'!G153)</f>
        <v>0</v>
      </c>
      <c r="H153" s="118"/>
      <c r="I153" s="118"/>
      <c r="J153" s="38"/>
      <c r="K153" s="42"/>
      <c r="L153" s="107"/>
      <c r="M153" s="43"/>
      <c r="N153" s="118"/>
      <c r="O153" s="118"/>
      <c r="P153" s="118"/>
      <c r="Q153" s="118"/>
      <c r="R153" s="118"/>
      <c r="S153" s="118"/>
      <c r="T153" s="118"/>
      <c r="U153" s="118"/>
      <c r="V153" s="269"/>
      <c r="W153" s="40"/>
      <c r="X153" s="118"/>
      <c r="Y153" s="118"/>
      <c r="Z153" s="118"/>
      <c r="AA153" s="118"/>
      <c r="AB153" s="338">
        <v>321</v>
      </c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</row>
    <row r="154" spans="1:106" ht="15.75">
      <c r="A154" s="19">
        <v>201491</v>
      </c>
      <c r="B154" s="409" t="s">
        <v>479</v>
      </c>
      <c r="C154" s="415" t="s">
        <v>482</v>
      </c>
      <c r="D154" s="18">
        <v>6</v>
      </c>
      <c r="E154" s="18"/>
      <c r="F154" s="6"/>
      <c r="G154" s="118"/>
      <c r="H154" s="118"/>
      <c r="I154" s="118"/>
      <c r="J154" s="38"/>
      <c r="K154" s="42"/>
      <c r="L154" s="107"/>
      <c r="M154" s="43"/>
      <c r="N154" s="118"/>
      <c r="O154" s="118"/>
      <c r="P154" s="118"/>
      <c r="Q154" s="118"/>
      <c r="R154" s="118"/>
      <c r="S154" s="118"/>
      <c r="T154" s="118"/>
      <c r="U154" s="118"/>
      <c r="V154" s="269"/>
      <c r="W154" s="40"/>
      <c r="X154" s="118"/>
      <c r="Y154" s="118"/>
      <c r="Z154" s="118"/>
      <c r="AA154" s="118"/>
      <c r="AB154" s="33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</row>
    <row r="155" spans="1:106" ht="15.75">
      <c r="A155" s="19">
        <v>201067</v>
      </c>
      <c r="B155" s="73" t="s">
        <v>368</v>
      </c>
      <c r="C155" s="233" t="s">
        <v>396</v>
      </c>
      <c r="D155" s="18"/>
      <c r="E155" s="18"/>
      <c r="F155" s="6"/>
      <c r="G155" s="118">
        <f>SUM('5:6'!G155)</f>
        <v>0</v>
      </c>
      <c r="H155" s="118">
        <f>SUM('5:6'!H155)</f>
        <v>0</v>
      </c>
      <c r="I155" s="118">
        <f>SUM('5:6'!I155)</f>
        <v>0</v>
      </c>
      <c r="J155" s="38"/>
      <c r="K155" s="42"/>
      <c r="L155" s="107"/>
      <c r="M155" s="43"/>
      <c r="N155" s="118">
        <f>SUM('5:6'!N155)</f>
        <v>0</v>
      </c>
      <c r="O155" s="118">
        <f>SUM('5:6'!O155)</f>
        <v>0</v>
      </c>
      <c r="P155" s="118">
        <f>SUM('5:6'!P155)</f>
        <v>0</v>
      </c>
      <c r="Q155" s="118">
        <f>SUM('5:6'!Q155)</f>
        <v>0</v>
      </c>
      <c r="R155" s="118">
        <f>SUM('5:6'!R155)</f>
        <v>0</v>
      </c>
      <c r="S155" s="118">
        <f>SUM('5:6'!S155)</f>
        <v>0</v>
      </c>
      <c r="T155" s="118">
        <f>SUM('5:6'!T155)</f>
        <v>0</v>
      </c>
      <c r="U155" s="118">
        <f>SUM('5:6'!U155)</f>
        <v>0</v>
      </c>
      <c r="V155" s="269"/>
      <c r="W155" s="40"/>
      <c r="X155" s="118">
        <f>SUM('5:6'!X155)</f>
        <v>0</v>
      </c>
      <c r="Y155" s="118">
        <f>SUM('5:6'!Y155)</f>
        <v>0</v>
      </c>
      <c r="Z155" s="118">
        <f>SUM('5:6'!Z155)</f>
        <v>0</v>
      </c>
      <c r="AA155" s="118">
        <f>SUM('5:6'!AA155)</f>
        <v>0</v>
      </c>
      <c r="AB155" s="33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</row>
    <row r="156" spans="1:106" ht="15.75">
      <c r="A156" s="17">
        <v>200539</v>
      </c>
      <c r="B156" s="68" t="s">
        <v>165</v>
      </c>
      <c r="C156" s="17"/>
      <c r="D156" s="18">
        <v>7.3</v>
      </c>
      <c r="E156" s="18"/>
      <c r="F156" s="6"/>
      <c r="G156" s="118">
        <f>SUM('5:6'!G156)</f>
        <v>0</v>
      </c>
      <c r="H156" s="118">
        <f>SUM('5:6'!H156)</f>
        <v>0</v>
      </c>
      <c r="I156" s="118">
        <f>SUM('5:6'!I156)</f>
        <v>0</v>
      </c>
      <c r="J156" s="38" t="str">
        <f t="array" ref="J156">IF(ISERROR(G156/I156),"",G156/I156)</f>
        <v/>
      </c>
      <c r="K156" s="42" t="str">
        <f t="array" ref="K156">IF(ISERROR(G156/L156),"",G156/L156)</f>
        <v/>
      </c>
      <c r="L156" s="107"/>
      <c r="M156" s="43" t="str">
        <f t="shared" ref="M156:M157" si="53">IF(ISERROR(I156-K156),"",I156-K156)</f>
        <v/>
      </c>
      <c r="N156" s="118">
        <f>SUM('5:6'!N156)</f>
        <v>0</v>
      </c>
      <c r="O156" s="118">
        <f>SUM('5:6'!O156)</f>
        <v>0</v>
      </c>
      <c r="P156" s="118">
        <f>SUM('5:6'!P156)</f>
        <v>0</v>
      </c>
      <c r="Q156" s="118">
        <f>SUM('5:6'!Q156)</f>
        <v>0</v>
      </c>
      <c r="R156" s="118">
        <f>SUM('5:6'!R156)</f>
        <v>0</v>
      </c>
      <c r="S156" s="118">
        <f>SUM('5:6'!S156)</f>
        <v>0</v>
      </c>
      <c r="T156" s="118">
        <f>SUM('5:6'!T156)</f>
        <v>0</v>
      </c>
      <c r="U156" s="118">
        <f>SUM('5:6'!U156)</f>
        <v>0</v>
      </c>
      <c r="V156" s="269">
        <f t="shared" ref="V156:V157" si="54">SUM(X156:AA156)</f>
        <v>0</v>
      </c>
      <c r="W156" s="40" t="str">
        <f t="shared" ref="W156:W157" si="55">IF(ISERROR(V156/G156),"",V156/G156)</f>
        <v/>
      </c>
      <c r="X156" s="118">
        <f>SUM('5:6'!X156)</f>
        <v>0</v>
      </c>
      <c r="Y156" s="118">
        <f>SUM('5:6'!Y156)</f>
        <v>0</v>
      </c>
      <c r="Z156" s="118">
        <f>SUM('5:6'!Z156)</f>
        <v>0</v>
      </c>
      <c r="AA156" s="118">
        <f>SUM('5:6'!AA156)</f>
        <v>0</v>
      </c>
      <c r="AB156" s="33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</row>
    <row r="157" spans="1:106" ht="15.75">
      <c r="A157" s="17">
        <v>200948</v>
      </c>
      <c r="B157" s="68" t="s">
        <v>107</v>
      </c>
      <c r="C157" s="17"/>
      <c r="D157" s="18">
        <f>78*120/1000</f>
        <v>9.36</v>
      </c>
      <c r="E157" s="18"/>
      <c r="F157" s="6"/>
      <c r="G157" s="118">
        <f>SUM('5:6'!G157)</f>
        <v>0</v>
      </c>
      <c r="H157" s="118">
        <f>SUM('5:6'!H157)</f>
        <v>0</v>
      </c>
      <c r="I157" s="118">
        <f>SUM('5:6'!I157)</f>
        <v>0</v>
      </c>
      <c r="J157" s="38" t="str">
        <f t="array" ref="J157">IF(ISERROR(G157/I157),"",G157/I157)</f>
        <v/>
      </c>
      <c r="K157" s="42">
        <f t="array" ref="K157">IF(ISERROR(G157/L157),"",G157/L157)</f>
        <v>0</v>
      </c>
      <c r="L157" s="107">
        <v>5.5</v>
      </c>
      <c r="M157" s="43">
        <f t="shared" si="53"/>
        <v>0</v>
      </c>
      <c r="N157" s="118">
        <f>SUM('5:6'!N157)</f>
        <v>0</v>
      </c>
      <c r="O157" s="118">
        <f>SUM('5:6'!O157)</f>
        <v>0</v>
      </c>
      <c r="P157" s="118">
        <f>SUM('5:6'!P157)</f>
        <v>0</v>
      </c>
      <c r="Q157" s="118">
        <f>SUM('5:6'!Q157)</f>
        <v>0</v>
      </c>
      <c r="R157" s="118">
        <f>SUM('5:6'!R157)</f>
        <v>0</v>
      </c>
      <c r="S157" s="118">
        <f>SUM('5:6'!S157)</f>
        <v>0</v>
      </c>
      <c r="T157" s="118">
        <f>SUM('5:6'!T157)</f>
        <v>0</v>
      </c>
      <c r="U157" s="118">
        <f>SUM('5:6'!U157)</f>
        <v>0</v>
      </c>
      <c r="V157" s="269">
        <f t="shared" si="54"/>
        <v>0</v>
      </c>
      <c r="W157" s="40" t="str">
        <f t="shared" si="55"/>
        <v/>
      </c>
      <c r="X157" s="118">
        <f>SUM('5:6'!X157)</f>
        <v>0</v>
      </c>
      <c r="Y157" s="118">
        <f>SUM('5:6'!Y157)</f>
        <v>0</v>
      </c>
      <c r="Z157" s="118">
        <f>SUM('5:6'!Z157)</f>
        <v>0</v>
      </c>
      <c r="AA157" s="118">
        <f>SUM('5:6'!AA157)</f>
        <v>0</v>
      </c>
      <c r="AB157" s="338">
        <f>500+500</f>
        <v>1000</v>
      </c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</row>
    <row r="158" spans="1:106" ht="15.75">
      <c r="A158" s="17">
        <v>201012</v>
      </c>
      <c r="B158" s="254" t="s">
        <v>397</v>
      </c>
      <c r="C158" s="17"/>
      <c r="D158" s="18"/>
      <c r="E158" s="18"/>
      <c r="F158" s="6"/>
      <c r="G158" s="118">
        <f>SUM('5:6'!G158)</f>
        <v>0</v>
      </c>
      <c r="H158" s="118">
        <f>SUM('5:6'!H158)</f>
        <v>0</v>
      </c>
      <c r="I158" s="118">
        <f>SUM('5:6'!I158)</f>
        <v>0</v>
      </c>
      <c r="J158" s="38"/>
      <c r="K158" s="42"/>
      <c r="L158" s="107"/>
      <c r="M158" s="43"/>
      <c r="N158" s="118">
        <f>SUM('5:6'!N158)</f>
        <v>0</v>
      </c>
      <c r="O158" s="118">
        <f>SUM('5:6'!O158)</f>
        <v>0</v>
      </c>
      <c r="P158" s="118">
        <f>SUM('5:6'!P158)</f>
        <v>0</v>
      </c>
      <c r="Q158" s="118">
        <f>SUM('5:6'!Q158)</f>
        <v>0</v>
      </c>
      <c r="R158" s="118">
        <f>SUM('5:6'!R158)</f>
        <v>0</v>
      </c>
      <c r="S158" s="118">
        <f>SUM('5:6'!S158)</f>
        <v>0</v>
      </c>
      <c r="T158" s="118">
        <f>SUM('5:6'!T158)</f>
        <v>0</v>
      </c>
      <c r="U158" s="118">
        <f>SUM('5:6'!U158)</f>
        <v>0</v>
      </c>
      <c r="V158" s="269"/>
      <c r="W158" s="40"/>
      <c r="X158" s="118">
        <f>SUM('5:6'!X158)</f>
        <v>0</v>
      </c>
      <c r="Y158" s="118">
        <f>SUM('5:6'!Y158)</f>
        <v>0</v>
      </c>
      <c r="Z158" s="118">
        <f>SUM('5:6'!Z158)</f>
        <v>0</v>
      </c>
      <c r="AA158" s="118">
        <f>SUM('5:6'!AA158)</f>
        <v>0</v>
      </c>
      <c r="AB158" s="33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</row>
    <row r="159" spans="1:106" ht="15.75">
      <c r="A159" s="17">
        <v>201010</v>
      </c>
      <c r="B159" s="327" t="s">
        <v>165</v>
      </c>
      <c r="C159" s="17"/>
      <c r="D159" s="18">
        <v>4.5</v>
      </c>
      <c r="E159" s="18"/>
      <c r="F159" s="6"/>
      <c r="G159" s="118">
        <f>SUM('5:6'!G159)</f>
        <v>0</v>
      </c>
      <c r="H159" s="118">
        <f>SUM('5:6'!H159)</f>
        <v>0</v>
      </c>
      <c r="I159" s="118">
        <f>SUM('5:6'!I159)</f>
        <v>0</v>
      </c>
      <c r="J159" s="38"/>
      <c r="K159" s="42">
        <f t="array" ref="K159">IF(ISERROR(G159/L159),"",G159/L159)</f>
        <v>0</v>
      </c>
      <c r="L159" s="107">
        <v>6.5</v>
      </c>
      <c r="M159" s="43">
        <f>IF(ISERROR(I159-K159),"",I159-K159)</f>
        <v>0</v>
      </c>
      <c r="N159" s="118">
        <f>SUM('5:6'!N159)</f>
        <v>0</v>
      </c>
      <c r="O159" s="118">
        <f>SUM('5:6'!O159)</f>
        <v>0</v>
      </c>
      <c r="P159" s="118">
        <f>SUM('5:6'!P159)</f>
        <v>0</v>
      </c>
      <c r="Q159" s="118">
        <f>SUM('5:6'!Q159)</f>
        <v>0</v>
      </c>
      <c r="R159" s="118">
        <f>SUM('5:6'!R159)</f>
        <v>0</v>
      </c>
      <c r="S159" s="118">
        <f>SUM('5:6'!S159)</f>
        <v>0</v>
      </c>
      <c r="T159" s="118">
        <f>SUM('5:6'!T159)</f>
        <v>0</v>
      </c>
      <c r="U159" s="118">
        <f>SUM('5:6'!U159)</f>
        <v>0</v>
      </c>
      <c r="V159" s="269"/>
      <c r="W159" s="40"/>
      <c r="X159" s="118">
        <f>SUM('5:6'!X159)</f>
        <v>0</v>
      </c>
      <c r="Y159" s="118">
        <f>SUM('5:6'!Y159)</f>
        <v>0</v>
      </c>
      <c r="Z159" s="118">
        <f>SUM('5:6'!Z159)</f>
        <v>0</v>
      </c>
      <c r="AA159" s="118">
        <f>SUM('5:6'!AA159)</f>
        <v>0</v>
      </c>
      <c r="AB159" s="33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</row>
    <row r="160" spans="1:106" ht="15.75">
      <c r="A160" s="17">
        <v>201011</v>
      </c>
      <c r="B160" s="327" t="s">
        <v>166</v>
      </c>
      <c r="C160" s="17"/>
      <c r="D160" s="18">
        <v>4.5</v>
      </c>
      <c r="E160" s="18"/>
      <c r="F160" s="6"/>
      <c r="G160" s="118">
        <f>SUM('5:6'!G160)</f>
        <v>0</v>
      </c>
      <c r="H160" s="118">
        <f>SUM('5:6'!H160)</f>
        <v>0</v>
      </c>
      <c r="I160" s="118">
        <f>SUM('5:6'!I160)</f>
        <v>0</v>
      </c>
      <c r="J160" s="38"/>
      <c r="K160" s="42">
        <f t="array" ref="K160">IF(ISERROR(G160/L160),"",G160/L160)</f>
        <v>0</v>
      </c>
      <c r="L160" s="107">
        <v>7.5</v>
      </c>
      <c r="M160" s="43">
        <f>IF(ISERROR(I160-K160),"",I160-K160)</f>
        <v>0</v>
      </c>
      <c r="N160" s="118">
        <f>SUM('5:6'!N160)</f>
        <v>0</v>
      </c>
      <c r="O160" s="118">
        <f>SUM('5:6'!O160)</f>
        <v>0</v>
      </c>
      <c r="P160" s="118">
        <f>SUM('5:6'!P160)</f>
        <v>0</v>
      </c>
      <c r="Q160" s="118">
        <f>SUM('5:6'!Q160)</f>
        <v>0</v>
      </c>
      <c r="R160" s="118">
        <f>SUM('5:6'!R160)</f>
        <v>0</v>
      </c>
      <c r="S160" s="118">
        <f>SUM('5:6'!S160)</f>
        <v>0</v>
      </c>
      <c r="T160" s="118">
        <f>SUM('5:6'!T160)</f>
        <v>0</v>
      </c>
      <c r="U160" s="118">
        <f>SUM('5:6'!U160)</f>
        <v>0</v>
      </c>
      <c r="V160" s="269"/>
      <c r="W160" s="40"/>
      <c r="X160" s="118">
        <f>SUM('5:6'!X160)</f>
        <v>0</v>
      </c>
      <c r="Y160" s="118">
        <f>SUM('5:6'!Y160)</f>
        <v>0</v>
      </c>
      <c r="Z160" s="118">
        <f>SUM('5:6'!Z160)</f>
        <v>0</v>
      </c>
      <c r="AA160" s="118">
        <f>SUM('5:6'!AA160)</f>
        <v>0</v>
      </c>
      <c r="AB160" s="33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</row>
    <row r="161" spans="1:106" ht="15.75">
      <c r="A161" s="345"/>
      <c r="B161" s="346" t="s">
        <v>473</v>
      </c>
      <c r="C161" s="17"/>
      <c r="D161" s="18">
        <v>5.03</v>
      </c>
      <c r="E161" s="18"/>
      <c r="F161" s="6"/>
      <c r="G161" s="118">
        <f>SUM('5:6'!G161)</f>
        <v>0</v>
      </c>
      <c r="H161" s="118"/>
      <c r="I161" s="118"/>
      <c r="J161" s="38"/>
      <c r="K161" s="42"/>
      <c r="L161" s="107"/>
      <c r="M161" s="43"/>
      <c r="N161" s="118"/>
      <c r="O161" s="118"/>
      <c r="P161" s="118"/>
      <c r="Q161" s="118"/>
      <c r="R161" s="118"/>
      <c r="S161" s="118"/>
      <c r="T161" s="118"/>
      <c r="U161" s="118"/>
      <c r="V161" s="269"/>
      <c r="W161" s="40"/>
      <c r="X161" s="118"/>
      <c r="Y161" s="118"/>
      <c r="Z161" s="118"/>
      <c r="AA161" s="118"/>
      <c r="AB161" s="33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</row>
    <row r="162" spans="1:106" ht="15.75">
      <c r="A162" s="585" t="s">
        <v>108</v>
      </c>
      <c r="B162" s="586"/>
      <c r="C162" s="326" t="s">
        <v>71</v>
      </c>
      <c r="D162" s="27"/>
      <c r="E162" s="27"/>
      <c r="F162" s="39"/>
      <c r="G162" s="119">
        <f>SUM(G146:G161)</f>
        <v>0</v>
      </c>
      <c r="H162" s="119">
        <f t="shared" ref="H162:AB162" si="56">SUM(H146:H160)</f>
        <v>0</v>
      </c>
      <c r="I162" s="119">
        <f t="shared" si="56"/>
        <v>0</v>
      </c>
      <c r="J162" s="119">
        <f t="shared" si="56"/>
        <v>0</v>
      </c>
      <c r="K162" s="119">
        <f t="shared" si="56"/>
        <v>0</v>
      </c>
      <c r="L162" s="119">
        <f t="shared" si="56"/>
        <v>57.9</v>
      </c>
      <c r="M162" s="119">
        <f t="shared" si="56"/>
        <v>0</v>
      </c>
      <c r="N162" s="119">
        <f t="shared" si="56"/>
        <v>0</v>
      </c>
      <c r="O162" s="119">
        <f t="shared" si="56"/>
        <v>0</v>
      </c>
      <c r="P162" s="119">
        <f t="shared" si="56"/>
        <v>0</v>
      </c>
      <c r="Q162" s="119">
        <f t="shared" si="56"/>
        <v>0</v>
      </c>
      <c r="R162" s="119">
        <f t="shared" si="56"/>
        <v>0</v>
      </c>
      <c r="S162" s="119">
        <f t="shared" si="56"/>
        <v>0</v>
      </c>
      <c r="T162" s="119">
        <f t="shared" si="56"/>
        <v>0</v>
      </c>
      <c r="U162" s="119">
        <f t="shared" si="56"/>
        <v>0</v>
      </c>
      <c r="V162" s="119">
        <f t="shared" si="56"/>
        <v>0</v>
      </c>
      <c r="W162" s="119">
        <f t="shared" si="56"/>
        <v>0</v>
      </c>
      <c r="X162" s="119">
        <f t="shared" si="56"/>
        <v>0</v>
      </c>
      <c r="Y162" s="119">
        <f t="shared" si="56"/>
        <v>0</v>
      </c>
      <c r="Z162" s="119">
        <f t="shared" si="56"/>
        <v>0</v>
      </c>
      <c r="AA162" s="119">
        <f t="shared" si="56"/>
        <v>0</v>
      </c>
      <c r="AB162" s="119">
        <f t="shared" si="56"/>
        <v>3007</v>
      </c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</row>
    <row r="163" spans="1:106" ht="15.75">
      <c r="A163" s="587" t="s">
        <v>110</v>
      </c>
      <c r="B163" s="588"/>
      <c r="C163" s="588"/>
      <c r="D163" s="588"/>
      <c r="E163" s="588"/>
      <c r="F163" s="589"/>
      <c r="G163" s="243">
        <f>SUM(G28,G86,G121,G137,G145,G162)</f>
        <v>1204</v>
      </c>
      <c r="H163" s="243">
        <f t="shared" ref="H163:AB163" si="57">SUM(H28,H86,H121,H137,H145,H162)</f>
        <v>6098.3600000000006</v>
      </c>
      <c r="I163" s="243">
        <f t="shared" si="57"/>
        <v>67.5</v>
      </c>
      <c r="J163" s="243">
        <f t="shared" si="57"/>
        <v>38.277647058823533</v>
      </c>
      <c r="K163" s="243">
        <f t="shared" si="57"/>
        <v>61.554987212276217</v>
      </c>
      <c r="L163" s="243">
        <f t="shared" si="57"/>
        <v>2709.8</v>
      </c>
      <c r="M163" s="243">
        <f t="shared" si="57"/>
        <v>5.9450127877237833</v>
      </c>
      <c r="N163" s="243">
        <f t="shared" si="57"/>
        <v>0</v>
      </c>
      <c r="O163" s="243">
        <f t="shared" si="57"/>
        <v>0</v>
      </c>
      <c r="P163" s="243">
        <f t="shared" si="57"/>
        <v>0</v>
      </c>
      <c r="Q163" s="243">
        <f t="shared" si="57"/>
        <v>0</v>
      </c>
      <c r="R163" s="243">
        <f t="shared" si="57"/>
        <v>0</v>
      </c>
      <c r="S163" s="243">
        <f t="shared" si="57"/>
        <v>0</v>
      </c>
      <c r="T163" s="243">
        <f t="shared" si="57"/>
        <v>0</v>
      </c>
      <c r="U163" s="243">
        <f t="shared" si="57"/>
        <v>0</v>
      </c>
      <c r="V163" s="243">
        <f t="shared" si="57"/>
        <v>0</v>
      </c>
      <c r="W163" s="243">
        <f t="shared" si="57"/>
        <v>0</v>
      </c>
      <c r="X163" s="243">
        <f t="shared" si="57"/>
        <v>0</v>
      </c>
      <c r="Y163" s="243">
        <f t="shared" si="57"/>
        <v>0</v>
      </c>
      <c r="Z163" s="243">
        <f t="shared" si="57"/>
        <v>0</v>
      </c>
      <c r="AA163" s="243">
        <f t="shared" si="57"/>
        <v>0</v>
      </c>
      <c r="AB163" s="243">
        <f t="shared" si="57"/>
        <v>49098</v>
      </c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</row>
    <row r="164" spans="1:106" ht="15.75" hidden="1" customHeight="1">
      <c r="A164" s="579" t="s">
        <v>111</v>
      </c>
      <c r="B164" s="328" t="s">
        <v>112</v>
      </c>
      <c r="C164" s="545" t="s">
        <v>113</v>
      </c>
      <c r="D164" s="545"/>
      <c r="E164" s="546" t="s">
        <v>114</v>
      </c>
      <c r="F164" s="546"/>
      <c r="G164" s="541" t="s">
        <v>115</v>
      </c>
      <c r="H164" s="541"/>
      <c r="I164" s="546" t="s">
        <v>116</v>
      </c>
      <c r="J164" s="546"/>
      <c r="K164" s="546" t="s">
        <v>36</v>
      </c>
      <c r="L164" s="546"/>
      <c r="M164" s="546" t="s">
        <v>117</v>
      </c>
      <c r="N164" s="546"/>
      <c r="O164" s="546" t="s">
        <v>118</v>
      </c>
      <c r="P164" s="541" t="s">
        <v>119</v>
      </c>
      <c r="Q164" s="541"/>
      <c r="R164" s="541" t="s">
        <v>36</v>
      </c>
      <c r="S164" s="541"/>
      <c r="T164" s="541" t="s">
        <v>120</v>
      </c>
      <c r="U164" s="541"/>
      <c r="V164" s="541" t="s">
        <v>121</v>
      </c>
      <c r="W164" s="541"/>
      <c r="X164" s="541" t="s">
        <v>36</v>
      </c>
      <c r="Y164" s="541"/>
      <c r="Z164" s="541" t="s">
        <v>120</v>
      </c>
      <c r="AA164" s="541"/>
      <c r="AE164" s="15"/>
      <c r="AF164" s="15"/>
      <c r="AG164" s="3"/>
      <c r="AH164" s="334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28"/>
      <c r="AV164" s="28"/>
      <c r="AW164" s="28"/>
      <c r="AX164" s="28"/>
      <c r="AY164" s="28"/>
      <c r="AZ164" s="28"/>
      <c r="BA164" s="28"/>
    </row>
    <row r="165" spans="1:106" ht="13.5" hidden="1" customHeight="1">
      <c r="A165" s="580"/>
      <c r="B165" s="328" t="s">
        <v>122</v>
      </c>
      <c r="C165" s="557">
        <f>SUM('5:6'!C165)</f>
        <v>2</v>
      </c>
      <c r="D165" s="558"/>
      <c r="E165" s="559">
        <f>D165*11</f>
        <v>0</v>
      </c>
      <c r="F165" s="559"/>
      <c r="G165" s="557">
        <f>SUM('5:6'!G165)</f>
        <v>2</v>
      </c>
      <c r="H165" s="558"/>
      <c r="I165" s="546">
        <f>G165*11</f>
        <v>22</v>
      </c>
      <c r="J165" s="546"/>
      <c r="K165" s="546">
        <f>E165-I165</f>
        <v>-22</v>
      </c>
      <c r="L165" s="546"/>
      <c r="M165" s="547" t="str">
        <f>IF(ISERROR(K165/E165),"",K165/E165)</f>
        <v/>
      </c>
      <c r="N165" s="547"/>
      <c r="O165" s="546"/>
      <c r="P165" s="541" t="s">
        <v>70</v>
      </c>
      <c r="Q165" s="541"/>
      <c r="R165" s="548">
        <f>SUM(O28:U28)</f>
        <v>0</v>
      </c>
      <c r="S165" s="548"/>
      <c r="T165" s="543" t="str">
        <f t="array" ref="T165">IF(ISERROR(R165/R172),"",R165/R172)</f>
        <v/>
      </c>
      <c r="U165" s="543"/>
      <c r="V165" s="541" t="s">
        <v>41</v>
      </c>
      <c r="W165" s="541"/>
      <c r="X165" s="548">
        <f>SUM(P27,P85,P120,P136,P144,P160)</f>
        <v>0</v>
      </c>
      <c r="Y165" s="548"/>
      <c r="Z165" s="543" t="str">
        <f t="array" ref="Z165">IF(ISERROR(X165/X172),"",X165/X172)</f>
        <v/>
      </c>
      <c r="AA165" s="543"/>
      <c r="AE165" s="15"/>
      <c r="AF165" s="15"/>
      <c r="AG165" s="3"/>
      <c r="AH165" s="336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28"/>
      <c r="AV165" s="28"/>
      <c r="AW165" s="28"/>
      <c r="AX165" s="28"/>
      <c r="AY165" s="28"/>
      <c r="AZ165" s="28"/>
      <c r="BA165" s="28"/>
    </row>
    <row r="166" spans="1:106" ht="15.75" hidden="1">
      <c r="A166" s="580"/>
      <c r="B166" s="328" t="s">
        <v>123</v>
      </c>
      <c r="C166" s="557">
        <f>SUM('5:6'!C166)</f>
        <v>2</v>
      </c>
      <c r="D166" s="558"/>
      <c r="E166" s="559">
        <f>D166*11</f>
        <v>0</v>
      </c>
      <c r="F166" s="559"/>
      <c r="G166" s="557">
        <f>SUM('5:6'!G166)</f>
        <v>2</v>
      </c>
      <c r="H166" s="558"/>
      <c r="I166" s="546">
        <f>G166*11</f>
        <v>22</v>
      </c>
      <c r="J166" s="546"/>
      <c r="K166" s="546">
        <f>E166-I166</f>
        <v>-22</v>
      </c>
      <c r="L166" s="546"/>
      <c r="M166" s="547" t="str">
        <f>IF(ISERROR(K166/E166),"",K166/E166)</f>
        <v/>
      </c>
      <c r="N166" s="547"/>
      <c r="O166" s="546"/>
      <c r="P166" s="541" t="s">
        <v>86</v>
      </c>
      <c r="Q166" s="541"/>
      <c r="R166" s="548">
        <f>SUM(O86:U86)</f>
        <v>0</v>
      </c>
      <c r="S166" s="548"/>
      <c r="T166" s="543" t="str">
        <f>IF(ISERROR(R166/R172),"",R166/R172)</f>
        <v/>
      </c>
      <c r="U166" s="543"/>
      <c r="V166" s="541" t="s">
        <v>42</v>
      </c>
      <c r="W166" s="541"/>
      <c r="X166" s="548">
        <f>SUM(P28,P86,P121,P137,P145,P162)</f>
        <v>0</v>
      </c>
      <c r="Y166" s="548"/>
      <c r="Z166" s="543" t="str">
        <f>IF(ISERROR(X166/X172),"",X166/X172)</f>
        <v/>
      </c>
      <c r="AA166" s="543"/>
      <c r="AE166" s="15"/>
      <c r="AF166" s="15"/>
      <c r="AG166" s="3"/>
      <c r="AH166" s="336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28"/>
      <c r="AV166" s="28"/>
      <c r="AW166" s="28"/>
      <c r="AX166" s="28"/>
      <c r="AY166" s="28"/>
      <c r="AZ166" s="28"/>
      <c r="BA166" s="28"/>
    </row>
    <row r="167" spans="1:106" ht="15.75" hidden="1">
      <c r="A167" s="580"/>
      <c r="B167" s="328" t="s">
        <v>124</v>
      </c>
      <c r="C167" s="557">
        <f>SUM('5:6'!C167)</f>
        <v>2</v>
      </c>
      <c r="D167" s="558"/>
      <c r="E167" s="559">
        <f>D167*11</f>
        <v>0</v>
      </c>
      <c r="F167" s="559"/>
      <c r="G167" s="557">
        <f>SUM('5:6'!G167)</f>
        <v>2</v>
      </c>
      <c r="H167" s="558"/>
      <c r="I167" s="546">
        <f>G167*8</f>
        <v>16</v>
      </c>
      <c r="J167" s="546"/>
      <c r="K167" s="546">
        <f>E167-I167</f>
        <v>-16</v>
      </c>
      <c r="L167" s="546"/>
      <c r="M167" s="547" t="str">
        <f>IF(ISERROR(K167/E167),"",K167/E167)</f>
        <v/>
      </c>
      <c r="N167" s="547"/>
      <c r="O167" s="546"/>
      <c r="P167" s="541" t="s">
        <v>94</v>
      </c>
      <c r="Q167" s="541"/>
      <c r="R167" s="548">
        <f>SUM(O121:U121)</f>
        <v>0</v>
      </c>
      <c r="S167" s="548"/>
      <c r="T167" s="543" t="str">
        <f>IF(ISERROR(R167/R172),"",R167/R172)</f>
        <v/>
      </c>
      <c r="U167" s="543"/>
      <c r="V167" s="541" t="s">
        <v>43</v>
      </c>
      <c r="W167" s="541"/>
      <c r="X167" s="548">
        <f>SUM(P29,P87,P122,P138,P146,P163)</f>
        <v>0</v>
      </c>
      <c r="Y167" s="548"/>
      <c r="Z167" s="543" t="str">
        <f>IF(ISERROR(X167/X172),"",X167/X172)</f>
        <v/>
      </c>
      <c r="AA167" s="543"/>
      <c r="AE167" s="15"/>
      <c r="AF167" s="15"/>
      <c r="AG167" s="336"/>
      <c r="AH167" s="336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28"/>
      <c r="AV167" s="28"/>
      <c r="AW167" s="28"/>
      <c r="AX167" s="28"/>
      <c r="AY167" s="28"/>
      <c r="AZ167" s="28"/>
      <c r="BA167" s="28"/>
    </row>
    <row r="168" spans="1:106" ht="15.75" hidden="1">
      <c r="A168" s="580"/>
      <c r="B168" s="328" t="s">
        <v>47</v>
      </c>
      <c r="C168" s="557">
        <f>SUM('5:6'!C168)</f>
        <v>2</v>
      </c>
      <c r="D168" s="558"/>
      <c r="E168" s="559">
        <f>D168*11</f>
        <v>0</v>
      </c>
      <c r="F168" s="559"/>
      <c r="G168" s="557">
        <f>SUM('5:6'!G168)</f>
        <v>2</v>
      </c>
      <c r="H168" s="558"/>
      <c r="I168" s="546">
        <f>G168*11</f>
        <v>22</v>
      </c>
      <c r="J168" s="546"/>
      <c r="K168" s="546">
        <f>E168-I168</f>
        <v>-22</v>
      </c>
      <c r="L168" s="546"/>
      <c r="M168" s="547" t="str">
        <f>IF(ISERROR(K168/E168),"",K168/E168)</f>
        <v/>
      </c>
      <c r="N168" s="547"/>
      <c r="O168" s="546"/>
      <c r="P168" s="541" t="s">
        <v>101</v>
      </c>
      <c r="Q168" s="541"/>
      <c r="R168" s="548">
        <f>SUM(O137:U137)</f>
        <v>0</v>
      </c>
      <c r="S168" s="548"/>
      <c r="T168" s="543" t="str">
        <f>IF(ISERROR(R168/R172),"",R168/R172)</f>
        <v/>
      </c>
      <c r="U168" s="543"/>
      <c r="V168" s="541" t="s">
        <v>44</v>
      </c>
      <c r="W168" s="541"/>
      <c r="X168" s="548">
        <f>SUM(P31,P88,P123,P139,P147,P164)</f>
        <v>0</v>
      </c>
      <c r="Y168" s="548"/>
      <c r="Z168" s="543" t="str">
        <f>IF(ISERROR(X168/X172),"",X168/X172)</f>
        <v/>
      </c>
      <c r="AA168" s="543"/>
      <c r="AE168" s="15"/>
      <c r="AF168" s="15"/>
      <c r="AG168" s="336"/>
      <c r="AH168" s="336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28"/>
      <c r="AV168" s="28"/>
      <c r="AW168" s="28"/>
      <c r="AX168" s="28"/>
      <c r="AY168" s="28"/>
      <c r="AZ168" s="28"/>
      <c r="BA168" s="28"/>
    </row>
    <row r="169" spans="1:106" ht="15.75" hidden="1">
      <c r="A169" s="581"/>
      <c r="B169" s="328" t="s">
        <v>125</v>
      </c>
      <c r="C169" s="556">
        <f>SUM(C165:D168)</f>
        <v>8</v>
      </c>
      <c r="D169" s="546"/>
      <c r="E169" s="546">
        <f>SUM(F165:F168)</f>
        <v>0</v>
      </c>
      <c r="F169" s="546"/>
      <c r="G169" s="556">
        <f>SUM(G165:H168)</f>
        <v>8</v>
      </c>
      <c r="H169" s="546"/>
      <c r="I169" s="546">
        <f>SUM(I165:J168)</f>
        <v>82</v>
      </c>
      <c r="J169" s="546"/>
      <c r="K169" s="546">
        <f>SUM(K165:L168)</f>
        <v>-82</v>
      </c>
      <c r="L169" s="546"/>
      <c r="M169" s="547" t="str">
        <f>IF(ISERROR(K169/E169),"",K169/E169)</f>
        <v/>
      </c>
      <c r="N169" s="547"/>
      <c r="O169" s="546"/>
      <c r="P169" s="541" t="s">
        <v>104</v>
      </c>
      <c r="Q169" s="541"/>
      <c r="R169" s="548">
        <f>SUM(O145:U145)</f>
        <v>0</v>
      </c>
      <c r="S169" s="548"/>
      <c r="T169" s="543" t="str">
        <f>IF(ISERROR(R169/R172),"",R169/R172)</f>
        <v/>
      </c>
      <c r="U169" s="543"/>
      <c r="V169" s="541" t="s">
        <v>45</v>
      </c>
      <c r="W169" s="541"/>
      <c r="X169" s="548">
        <f>SUM(P32,P89,P124,P140,P148,P165)</f>
        <v>0</v>
      </c>
      <c r="Y169" s="548"/>
      <c r="Z169" s="543" t="str">
        <f>IF(ISERROR(X169/X172),"",X169/X172)</f>
        <v/>
      </c>
      <c r="AA169" s="543"/>
      <c r="AE169" s="15"/>
      <c r="AF169" s="15"/>
      <c r="AG169" s="336"/>
      <c r="AH169" s="336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333"/>
      <c r="AV169" s="333"/>
      <c r="AW169" s="333"/>
      <c r="AX169" s="333"/>
      <c r="AY169" s="333"/>
      <c r="AZ169" s="333"/>
      <c r="BA169" s="333"/>
    </row>
    <row r="170" spans="1:106" ht="15.75" hidden="1">
      <c r="A170" s="81" t="s">
        <v>158</v>
      </c>
      <c r="B170" s="328">
        <f>G163</f>
        <v>1204</v>
      </c>
      <c r="C170" s="548" t="s">
        <v>161</v>
      </c>
      <c r="D170" s="548"/>
      <c r="E170" s="541">
        <f>H163</f>
        <v>6098.3600000000006</v>
      </c>
      <c r="F170" s="541"/>
      <c r="G170" s="541" t="s">
        <v>34</v>
      </c>
      <c r="H170" s="541"/>
      <c r="I170" s="560">
        <f>L163</f>
        <v>2709.8</v>
      </c>
      <c r="J170" s="560"/>
      <c r="K170" s="546" t="s">
        <v>32</v>
      </c>
      <c r="L170" s="546"/>
      <c r="M170" s="560">
        <f>J163</f>
        <v>38.277647058823533</v>
      </c>
      <c r="N170" s="560"/>
      <c r="O170" s="546"/>
      <c r="P170" s="541" t="s">
        <v>108</v>
      </c>
      <c r="Q170" s="541"/>
      <c r="R170" s="548">
        <f>SUM(O162:U162)</f>
        <v>0</v>
      </c>
      <c r="S170" s="548"/>
      <c r="T170" s="543" t="str">
        <f>IF(ISERROR(R170/R172),"",R170/R172)</f>
        <v/>
      </c>
      <c r="U170" s="543"/>
      <c r="V170" s="541" t="s">
        <v>46</v>
      </c>
      <c r="W170" s="541"/>
      <c r="X170" s="548">
        <f>SUM(P33,P90,P125,P141,P149,P166)</f>
        <v>0</v>
      </c>
      <c r="Y170" s="548"/>
      <c r="Z170" s="543" t="str">
        <f>IF(ISERROR(X170/X172),"",X170/X172)</f>
        <v/>
      </c>
      <c r="AA170" s="543"/>
      <c r="AE170" s="15"/>
      <c r="AF170" s="15"/>
      <c r="AG170" s="336"/>
      <c r="AH170" s="336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333"/>
      <c r="AV170" s="333"/>
      <c r="AW170" s="333"/>
      <c r="AX170" s="333"/>
      <c r="AY170" s="333"/>
      <c r="AZ170" s="333"/>
      <c r="BA170" s="333"/>
    </row>
    <row r="171" spans="1:106" ht="15.75" hidden="1">
      <c r="A171" s="77" t="s">
        <v>159</v>
      </c>
      <c r="B171" s="328">
        <f>I163+C169</f>
        <v>75.5</v>
      </c>
      <c r="C171" s="541" t="s">
        <v>116</v>
      </c>
      <c r="D171" s="541"/>
      <c r="E171" s="545">
        <f>K163+I169</f>
        <v>143.55498721227622</v>
      </c>
      <c r="F171" s="545"/>
      <c r="G171" s="541" t="s">
        <v>156</v>
      </c>
      <c r="H171" s="541"/>
      <c r="I171" s="560">
        <f>B171-E171</f>
        <v>-68.054987212276217</v>
      </c>
      <c r="J171" s="560"/>
      <c r="K171" s="546" t="s">
        <v>157</v>
      </c>
      <c r="L171" s="546"/>
      <c r="M171" s="547">
        <f>IF(ISERROR(I171/B171),"",I171/B171)</f>
        <v>-0.90139055910299626</v>
      </c>
      <c r="N171" s="547"/>
      <c r="O171" s="546"/>
      <c r="P171" s="541" t="s">
        <v>109</v>
      </c>
      <c r="Q171" s="541"/>
      <c r="R171" s="548"/>
      <c r="S171" s="548"/>
      <c r="T171" s="543" t="str">
        <f>IF(ISERROR(R171/R172),"",R171/R172)</f>
        <v/>
      </c>
      <c r="U171" s="543"/>
      <c r="V171" s="541" t="s">
        <v>47</v>
      </c>
      <c r="W171" s="541"/>
      <c r="X171" s="548"/>
      <c r="Y171" s="548"/>
      <c r="Z171" s="543" t="str">
        <f>IF(ISERROR(X171/X172),"",X171/X172)</f>
        <v/>
      </c>
      <c r="AA171" s="543"/>
      <c r="AE171" s="15"/>
      <c r="AF171" s="15"/>
      <c r="AG171" s="336"/>
      <c r="AH171" s="336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333"/>
      <c r="AV171" s="333"/>
      <c r="AW171" s="333"/>
      <c r="AX171" s="333"/>
      <c r="AY171" s="333"/>
      <c r="AZ171" s="333"/>
      <c r="BA171" s="333"/>
    </row>
    <row r="172" spans="1:106" ht="15.75" hidden="1" customHeight="1">
      <c r="A172" s="77" t="s">
        <v>160</v>
      </c>
      <c r="B172" s="328">
        <f>N163</f>
        <v>0</v>
      </c>
      <c r="C172" s="541" t="s">
        <v>155</v>
      </c>
      <c r="D172" s="541"/>
      <c r="E172" s="543">
        <f>IF(ISERROR(B172/B171),"",B172/B171)</f>
        <v>0</v>
      </c>
      <c r="F172" s="543"/>
      <c r="G172" s="541" t="s">
        <v>164</v>
      </c>
      <c r="H172" s="541"/>
      <c r="I172" s="546">
        <f>V163</f>
        <v>0</v>
      </c>
      <c r="J172" s="546"/>
      <c r="K172" s="546" t="s">
        <v>162</v>
      </c>
      <c r="L172" s="546"/>
      <c r="M172" s="547">
        <f t="array" ref="M172">IF(ISERROR(I172/B170),"",I172/B170)</f>
        <v>0</v>
      </c>
      <c r="N172" s="547"/>
      <c r="O172" s="546"/>
      <c r="P172" s="541" t="s">
        <v>125</v>
      </c>
      <c r="Q172" s="541"/>
      <c r="R172" s="548">
        <f>SUM(R165:S171)</f>
        <v>0</v>
      </c>
      <c r="S172" s="548"/>
      <c r="T172" s="543">
        <f>SUM(T165:U171)</f>
        <v>0</v>
      </c>
      <c r="U172" s="543"/>
      <c r="V172" s="541" t="s">
        <v>125</v>
      </c>
      <c r="W172" s="541"/>
      <c r="X172" s="548">
        <f>SUM(X165:Y171)</f>
        <v>0</v>
      </c>
      <c r="Y172" s="548"/>
      <c r="Z172" s="543">
        <f>SUM(Z165:AA171)</f>
        <v>0</v>
      </c>
      <c r="AA172" s="543"/>
      <c r="AE172" s="15"/>
      <c r="AF172" s="15"/>
      <c r="AG172" s="336"/>
      <c r="AH172" s="336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333"/>
      <c r="AV172" s="333"/>
      <c r="AW172" s="333"/>
      <c r="AX172" s="333"/>
      <c r="AY172" s="333"/>
      <c r="AZ172" s="333"/>
      <c r="BA172" s="333"/>
    </row>
    <row r="173" spans="1:106" ht="15.75">
      <c r="A173" s="572" t="s">
        <v>130</v>
      </c>
      <c r="B173" s="572"/>
      <c r="C173" s="572"/>
      <c r="D173" s="572"/>
      <c r="E173" s="572"/>
      <c r="F173" s="572"/>
      <c r="G173" s="572"/>
      <c r="H173" s="572"/>
      <c r="I173" s="572"/>
      <c r="J173" s="605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  <c r="AO173" s="572"/>
      <c r="AP173" s="572"/>
      <c r="AQ173" s="572"/>
      <c r="AR173" s="572"/>
      <c r="AS173" s="572"/>
      <c r="AT173" s="572"/>
      <c r="AU173" s="572"/>
      <c r="AV173" s="572"/>
      <c r="AW173" s="572"/>
      <c r="AX173" s="572"/>
      <c r="AY173" s="572"/>
      <c r="AZ173" s="572"/>
      <c r="BA173" s="572"/>
    </row>
    <row r="174" spans="1:106" ht="15.75">
      <c r="A174" s="567" t="s">
        <v>12</v>
      </c>
      <c r="B174" s="567" t="s">
        <v>25</v>
      </c>
      <c r="C174" s="567" t="s">
        <v>26</v>
      </c>
      <c r="D174" s="567" t="s">
        <v>27</v>
      </c>
      <c r="E174" s="573" t="s">
        <v>28</v>
      </c>
      <c r="F174" s="576" t="s">
        <v>29</v>
      </c>
      <c r="G174" s="546" t="s">
        <v>30</v>
      </c>
      <c r="H174" s="546"/>
      <c r="I174" s="567" t="s">
        <v>31</v>
      </c>
      <c r="J174" s="561" t="s">
        <v>32</v>
      </c>
      <c r="K174" s="564" t="s">
        <v>33</v>
      </c>
      <c r="L174" s="567" t="s">
        <v>34</v>
      </c>
      <c r="M174" s="570" t="s">
        <v>35</v>
      </c>
      <c r="N174" s="553" t="s">
        <v>36</v>
      </c>
      <c r="O174" s="546" t="s">
        <v>37</v>
      </c>
      <c r="P174" s="546"/>
      <c r="Q174" s="546"/>
      <c r="R174" s="546"/>
      <c r="S174" s="546"/>
      <c r="T174" s="546"/>
      <c r="U174" s="546"/>
      <c r="V174" s="552" t="s">
        <v>38</v>
      </c>
      <c r="W174" s="553" t="s">
        <v>39</v>
      </c>
      <c r="X174" s="546" t="s">
        <v>40</v>
      </c>
      <c r="Y174" s="546"/>
      <c r="Z174" s="546"/>
      <c r="AA174" s="546"/>
      <c r="AB174" s="567" t="s">
        <v>469</v>
      </c>
      <c r="AC174" s="28"/>
      <c r="AD174" s="28"/>
      <c r="AE174" s="28"/>
      <c r="AF174" s="28"/>
      <c r="AG174" s="28"/>
      <c r="AH174" s="28"/>
      <c r="AI174" s="554"/>
      <c r="AJ174" s="551"/>
      <c r="AK174" s="551"/>
      <c r="AL174" s="551"/>
      <c r="AM174" s="551"/>
      <c r="AN174" s="551"/>
      <c r="AO174" s="551"/>
      <c r="AP174" s="551"/>
      <c r="AQ174" s="551"/>
      <c r="AR174" s="551"/>
      <c r="AS174" s="551"/>
      <c r="AT174" s="551"/>
      <c r="AU174" s="551"/>
      <c r="AV174" s="551"/>
      <c r="AW174" s="551"/>
      <c r="AX174" s="551"/>
      <c r="AY174" s="551"/>
      <c r="AZ174" s="551"/>
      <c r="BA174" s="551"/>
    </row>
    <row r="175" spans="1:106" ht="15.75" customHeight="1">
      <c r="A175" s="568"/>
      <c r="B175" s="568"/>
      <c r="C175" s="568"/>
      <c r="D175" s="568"/>
      <c r="E175" s="574"/>
      <c r="F175" s="577"/>
      <c r="G175" s="546"/>
      <c r="H175" s="546"/>
      <c r="I175" s="568"/>
      <c r="J175" s="562"/>
      <c r="K175" s="565"/>
      <c r="L175" s="568"/>
      <c r="M175" s="571"/>
      <c r="N175" s="553"/>
      <c r="O175" s="546" t="s">
        <v>41</v>
      </c>
      <c r="P175" s="546" t="s">
        <v>42</v>
      </c>
      <c r="Q175" s="546" t="s">
        <v>43</v>
      </c>
      <c r="R175" s="550" t="s">
        <v>44</v>
      </c>
      <c r="S175" s="541" t="s">
        <v>45</v>
      </c>
      <c r="T175" s="546" t="s">
        <v>46</v>
      </c>
      <c r="U175" s="546" t="s">
        <v>47</v>
      </c>
      <c r="V175" s="552"/>
      <c r="W175" s="553"/>
      <c r="X175" s="546" t="s">
        <v>13</v>
      </c>
      <c r="Y175" s="546" t="s">
        <v>48</v>
      </c>
      <c r="Z175" s="546" t="s">
        <v>49</v>
      </c>
      <c r="AA175" s="546" t="s">
        <v>47</v>
      </c>
      <c r="AB175" s="569"/>
      <c r="AC175" s="28"/>
      <c r="AD175" s="28"/>
      <c r="AE175" s="28"/>
      <c r="AF175" s="28"/>
      <c r="AG175" s="28"/>
      <c r="AH175" s="28"/>
      <c r="AI175" s="554"/>
      <c r="AJ175" s="551"/>
      <c r="AK175" s="551"/>
      <c r="AL175" s="551"/>
      <c r="AM175" s="551"/>
      <c r="AN175" s="551"/>
      <c r="AO175" s="551"/>
      <c r="AP175" s="551"/>
      <c r="AQ175" s="551"/>
      <c r="AR175" s="551"/>
      <c r="AS175" s="555"/>
      <c r="AT175" s="555"/>
      <c r="AU175" s="555"/>
      <c r="AV175" s="555"/>
      <c r="AW175" s="555"/>
      <c r="AX175" s="555"/>
      <c r="AY175" s="555"/>
      <c r="AZ175" s="555"/>
      <c r="BA175" s="555"/>
    </row>
    <row r="176" spans="1:106" ht="15.75" customHeight="1">
      <c r="A176" s="569"/>
      <c r="B176" s="569"/>
      <c r="C176" s="569"/>
      <c r="D176" s="569"/>
      <c r="E176" s="575"/>
      <c r="F176" s="578"/>
      <c r="G176" s="325" t="s">
        <v>50</v>
      </c>
      <c r="H176" s="325" t="s">
        <v>51</v>
      </c>
      <c r="I176" s="569"/>
      <c r="J176" s="563"/>
      <c r="K176" s="566"/>
      <c r="L176" s="569"/>
      <c r="M176" s="571"/>
      <c r="N176" s="553"/>
      <c r="O176" s="546"/>
      <c r="P176" s="546"/>
      <c r="Q176" s="546"/>
      <c r="R176" s="550"/>
      <c r="S176" s="541"/>
      <c r="T176" s="546"/>
      <c r="U176" s="546"/>
      <c r="V176" s="552"/>
      <c r="W176" s="553"/>
      <c r="X176" s="546"/>
      <c r="Y176" s="546"/>
      <c r="Z176" s="546"/>
      <c r="AA176" s="546"/>
      <c r="AB176" s="325" t="s">
        <v>50</v>
      </c>
      <c r="AC176" s="28"/>
      <c r="AD176" s="28"/>
      <c r="AE176" s="28"/>
      <c r="AF176" s="28"/>
      <c r="AG176" s="28"/>
      <c r="AH176" s="28"/>
      <c r="AI176" s="554"/>
      <c r="AJ176" s="551"/>
      <c r="AK176" s="551"/>
      <c r="AL176" s="333"/>
      <c r="AM176" s="333"/>
      <c r="AN176" s="333"/>
      <c r="AO176" s="333"/>
      <c r="AP176" s="333"/>
      <c r="AQ176" s="333"/>
      <c r="AR176" s="333"/>
      <c r="AS176" s="28"/>
      <c r="AT176" s="28"/>
      <c r="AU176" s="28"/>
      <c r="AV176" s="334"/>
      <c r="AW176" s="333"/>
      <c r="AX176" s="333"/>
      <c r="AY176" s="333"/>
      <c r="AZ176" s="333"/>
      <c r="BA176" s="333"/>
    </row>
    <row r="177" spans="1:53" ht="15.75">
      <c r="A177" s="90">
        <v>200032</v>
      </c>
      <c r="B177" s="91" t="s">
        <v>52</v>
      </c>
      <c r="C177" s="90" t="s">
        <v>53</v>
      </c>
      <c r="D177" s="89">
        <v>5.03</v>
      </c>
      <c r="E177" s="89"/>
      <c r="F177" s="92"/>
      <c r="G177" s="118">
        <f>SUM('5:6'!G177)</f>
        <v>0</v>
      </c>
      <c r="H177" s="120">
        <f t="shared" ref="H177:H182" si="58">D177*G177</f>
        <v>0</v>
      </c>
      <c r="I177" s="118">
        <f>SUM('5:6'!I177)</f>
        <v>0</v>
      </c>
      <c r="J177" s="38" t="str">
        <f t="array" ref="J177">IF(ISERROR(G177/I177),"",G177/I177)</f>
        <v/>
      </c>
      <c r="K177" s="121">
        <f t="array" ref="K177">IF(ISERROR(G177/L177),"",G177/L177)</f>
        <v>0</v>
      </c>
      <c r="L177" s="93">
        <v>16</v>
      </c>
      <c r="M177" s="122">
        <f t="shared" ref="M177:M188" si="59">IF(ISERROR(I177-K177),"",I177-K177)</f>
        <v>0</v>
      </c>
      <c r="N177" s="118">
        <f>SUM('5:6'!N177)</f>
        <v>0</v>
      </c>
      <c r="O177" s="118">
        <f>SUM('5:6'!O177)</f>
        <v>0</v>
      </c>
      <c r="P177" s="118">
        <f>SUM('5:6'!P177)</f>
        <v>0</v>
      </c>
      <c r="Q177" s="118">
        <f>SUM('5:6'!Q177)</f>
        <v>0</v>
      </c>
      <c r="R177" s="118">
        <f>SUM('5:6'!R177)</f>
        <v>0</v>
      </c>
      <c r="S177" s="118">
        <f>SUM('5:6'!S177)</f>
        <v>0</v>
      </c>
      <c r="T177" s="118">
        <f>SUM('5:6'!T177)</f>
        <v>0</v>
      </c>
      <c r="U177" s="118">
        <f>SUM('5:6'!U177)</f>
        <v>0</v>
      </c>
      <c r="V177" s="269">
        <f t="shared" ref="V177:V188" si="60">SUM(X177:AA177)</f>
        <v>0</v>
      </c>
      <c r="W177" s="40" t="str">
        <f t="shared" ref="W177:W188" si="61">IF(ISERROR(V177/G177),"",V177/G177)</f>
        <v/>
      </c>
      <c r="X177" s="118">
        <f>SUM('5:6'!X177)</f>
        <v>0</v>
      </c>
      <c r="Y177" s="118">
        <f>SUM('5:6'!Y177)</f>
        <v>0</v>
      </c>
      <c r="Z177" s="118">
        <f>SUM('5:6'!Z177)</f>
        <v>0</v>
      </c>
      <c r="AA177" s="118">
        <f>SUM('5:6'!AA177)</f>
        <v>0</v>
      </c>
      <c r="AB177" s="107">
        <v>511</v>
      </c>
      <c r="AC177" s="61"/>
      <c r="AD177" s="336"/>
      <c r="AE177" s="61"/>
      <c r="AF177" s="61"/>
      <c r="AG177" s="61"/>
      <c r="AH177" s="61"/>
      <c r="AI177" s="64"/>
      <c r="AJ177" s="64"/>
      <c r="AK177" s="64"/>
      <c r="AL177" s="335"/>
      <c r="AM177" s="61"/>
      <c r="AN177" s="335"/>
      <c r="AO177" s="335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</row>
    <row r="178" spans="1:53" ht="15.75">
      <c r="A178" s="20">
        <v>200038</v>
      </c>
      <c r="B178" s="69" t="s">
        <v>54</v>
      </c>
      <c r="C178" s="17" t="s">
        <v>53</v>
      </c>
      <c r="D178" s="18">
        <v>5.03</v>
      </c>
      <c r="E178" s="18"/>
      <c r="F178" s="6"/>
      <c r="G178" s="118">
        <f>SUM('5:6'!G178)</f>
        <v>0</v>
      </c>
      <c r="H178" s="120">
        <f t="shared" si="58"/>
        <v>0</v>
      </c>
      <c r="I178" s="118">
        <f>SUM('5:6'!I178)</f>
        <v>0</v>
      </c>
      <c r="J178" s="38" t="str">
        <f t="array" ref="J178">IF(ISERROR(G178/I178),"",G178/I178)</f>
        <v/>
      </c>
      <c r="K178" s="42">
        <f t="array" ref="K178">IF(ISERROR(G178/L178),"",G178/L178)</f>
        <v>0</v>
      </c>
      <c r="L178" s="107">
        <v>19</v>
      </c>
      <c r="M178" s="43">
        <f t="shared" si="59"/>
        <v>0</v>
      </c>
      <c r="N178" s="118">
        <f>SUM('5:6'!N178)</f>
        <v>0</v>
      </c>
      <c r="O178" s="118">
        <f>SUM('5:6'!O178)</f>
        <v>0</v>
      </c>
      <c r="P178" s="118">
        <f>SUM('5:6'!P178)</f>
        <v>0</v>
      </c>
      <c r="Q178" s="118">
        <f>SUM('5:6'!Q178)</f>
        <v>0</v>
      </c>
      <c r="R178" s="118">
        <f>SUM('5:6'!R178)</f>
        <v>0</v>
      </c>
      <c r="S178" s="118">
        <f>SUM('5:6'!S178)</f>
        <v>0</v>
      </c>
      <c r="T178" s="118">
        <f>SUM('5:6'!T178)</f>
        <v>0</v>
      </c>
      <c r="U178" s="118">
        <f>SUM('5:6'!U178)</f>
        <v>0</v>
      </c>
      <c r="V178" s="269">
        <f t="shared" si="60"/>
        <v>0</v>
      </c>
      <c r="W178" s="40" t="str">
        <f t="shared" si="61"/>
        <v/>
      </c>
      <c r="X178" s="118">
        <f>SUM('5:6'!X178)</f>
        <v>0</v>
      </c>
      <c r="Y178" s="118">
        <f>SUM('5:6'!Y178)</f>
        <v>0</v>
      </c>
      <c r="Z178" s="118">
        <f>SUM('5:6'!Z178)</f>
        <v>0</v>
      </c>
      <c r="AA178" s="118">
        <f>SUM('5:6'!AA178)</f>
        <v>0</v>
      </c>
      <c r="AB178" s="107"/>
      <c r="AC178" s="61"/>
      <c r="AD178" s="336"/>
      <c r="AE178" s="61"/>
      <c r="AF178" s="61"/>
      <c r="AG178" s="61"/>
      <c r="AH178" s="61"/>
      <c r="AI178" s="64"/>
      <c r="AJ178" s="64"/>
      <c r="AK178" s="64"/>
      <c r="AL178" s="61"/>
      <c r="AM178" s="61"/>
      <c r="AN178" s="335"/>
      <c r="AO178" s="61"/>
      <c r="AP178" s="335"/>
      <c r="AQ178" s="61"/>
      <c r="AR178" s="61"/>
      <c r="AS178" s="335"/>
      <c r="AT178" s="335"/>
      <c r="AU178" s="335"/>
      <c r="AV178" s="335"/>
      <c r="AW178" s="62"/>
      <c r="AX178" s="61"/>
      <c r="AY178" s="61"/>
      <c r="AZ178" s="61"/>
      <c r="BA178" s="61"/>
    </row>
    <row r="179" spans="1:53" ht="15.75">
      <c r="A179" s="21">
        <v>200039</v>
      </c>
      <c r="B179" s="69" t="s">
        <v>54</v>
      </c>
      <c r="C179" s="17" t="s">
        <v>55</v>
      </c>
      <c r="D179" s="18">
        <v>5.03</v>
      </c>
      <c r="E179" s="18"/>
      <c r="F179" s="6"/>
      <c r="G179" s="118">
        <f>SUM('5:6'!G179)</f>
        <v>0</v>
      </c>
      <c r="H179" s="120">
        <f t="shared" si="58"/>
        <v>0</v>
      </c>
      <c r="I179" s="118">
        <f>SUM('5:6'!I179)</f>
        <v>0</v>
      </c>
      <c r="J179" s="38" t="str">
        <f t="array" ref="J179">IF(ISERROR(G179/I179),"",G179/I179)</f>
        <v/>
      </c>
      <c r="K179" s="42">
        <f t="array" ref="K179">IF(ISERROR(G179/L179),"",G179/L179)</f>
        <v>0</v>
      </c>
      <c r="L179" s="107">
        <v>19</v>
      </c>
      <c r="M179" s="43">
        <f t="shared" si="59"/>
        <v>0</v>
      </c>
      <c r="N179" s="118">
        <f>SUM('5:6'!N179)</f>
        <v>0</v>
      </c>
      <c r="O179" s="118">
        <f>SUM('5:6'!O179)</f>
        <v>0</v>
      </c>
      <c r="P179" s="118">
        <f>SUM('5:6'!P179)</f>
        <v>0</v>
      </c>
      <c r="Q179" s="118">
        <f>SUM('5:6'!Q179)</f>
        <v>0</v>
      </c>
      <c r="R179" s="118">
        <f>SUM('5:6'!R179)</f>
        <v>0</v>
      </c>
      <c r="S179" s="118">
        <f>SUM('5:6'!S179)</f>
        <v>0</v>
      </c>
      <c r="T179" s="118">
        <f>SUM('5:6'!T179)</f>
        <v>0</v>
      </c>
      <c r="U179" s="118">
        <f>SUM('5:6'!U179)</f>
        <v>0</v>
      </c>
      <c r="V179" s="269">
        <f t="shared" si="60"/>
        <v>0</v>
      </c>
      <c r="W179" s="40" t="str">
        <f t="shared" si="61"/>
        <v/>
      </c>
      <c r="X179" s="118">
        <f>SUM('5:6'!X179)</f>
        <v>0</v>
      </c>
      <c r="Y179" s="118">
        <f>SUM('5:6'!Y179)</f>
        <v>0</v>
      </c>
      <c r="Z179" s="118">
        <f>SUM('5:6'!Z179)</f>
        <v>0</v>
      </c>
      <c r="AA179" s="118">
        <f>SUM('5:6'!AA179)</f>
        <v>0</v>
      </c>
      <c r="AB179" s="107"/>
      <c r="AC179" s="61"/>
      <c r="AD179" s="336"/>
      <c r="AE179" s="61"/>
      <c r="AF179" s="61"/>
      <c r="AG179" s="61"/>
      <c r="AH179" s="61"/>
      <c r="AI179" s="64"/>
      <c r="AJ179" s="64"/>
      <c r="AK179" s="64"/>
      <c r="AL179" s="61"/>
      <c r="AM179" s="61"/>
      <c r="AN179" s="61"/>
      <c r="AO179" s="335"/>
      <c r="AP179" s="61"/>
      <c r="AQ179" s="61"/>
      <c r="AR179" s="61"/>
      <c r="AS179" s="63"/>
      <c r="AT179" s="63"/>
      <c r="AU179" s="63"/>
      <c r="AV179" s="61"/>
      <c r="AW179" s="61"/>
      <c r="AX179" s="61"/>
      <c r="AY179" s="61"/>
      <c r="AZ179" s="61"/>
      <c r="BA179" s="61"/>
    </row>
    <row r="180" spans="1:53" ht="15.75">
      <c r="A180" s="20">
        <v>200045</v>
      </c>
      <c r="B180" s="69" t="s">
        <v>56</v>
      </c>
      <c r="C180" s="17" t="s">
        <v>53</v>
      </c>
      <c r="D180" s="18">
        <v>5.03</v>
      </c>
      <c r="E180" s="18"/>
      <c r="F180" s="6"/>
      <c r="G180" s="118">
        <f>SUM('5:6'!G180)</f>
        <v>0</v>
      </c>
      <c r="H180" s="120">
        <f t="shared" si="58"/>
        <v>0</v>
      </c>
      <c r="I180" s="118">
        <f>SUM('5:6'!I180)</f>
        <v>0</v>
      </c>
      <c r="J180" s="38" t="str">
        <f t="array" ref="J180">IF(ISERROR(G180/I180),"",G180/I180)</f>
        <v/>
      </c>
      <c r="K180" s="42">
        <f t="array" ref="K180">IF(ISERROR(G180/L180),"",G180/L180)</f>
        <v>0</v>
      </c>
      <c r="L180" s="107">
        <v>19</v>
      </c>
      <c r="M180" s="43">
        <f t="shared" si="59"/>
        <v>0</v>
      </c>
      <c r="N180" s="118">
        <f>SUM('5:6'!N180)</f>
        <v>0</v>
      </c>
      <c r="O180" s="118">
        <f>SUM('5:6'!O180)</f>
        <v>0</v>
      </c>
      <c r="P180" s="118">
        <f>SUM('5:6'!P180)</f>
        <v>0</v>
      </c>
      <c r="Q180" s="118">
        <f>SUM('5:6'!Q180)</f>
        <v>0</v>
      </c>
      <c r="R180" s="118">
        <f>SUM('5:6'!R180)</f>
        <v>0</v>
      </c>
      <c r="S180" s="118">
        <f>SUM('5:6'!S180)</f>
        <v>0</v>
      </c>
      <c r="T180" s="118">
        <f>SUM('5:6'!T180)</f>
        <v>0</v>
      </c>
      <c r="U180" s="118">
        <f>SUM('5:6'!U180)</f>
        <v>0</v>
      </c>
      <c r="V180" s="269">
        <f t="shared" si="60"/>
        <v>0</v>
      </c>
      <c r="W180" s="40" t="str">
        <f t="shared" si="61"/>
        <v/>
      </c>
      <c r="X180" s="118">
        <f>SUM('5:6'!X180)</f>
        <v>0</v>
      </c>
      <c r="Y180" s="118">
        <f>SUM('5:6'!Y180)</f>
        <v>0</v>
      </c>
      <c r="Z180" s="118">
        <f>SUM('5:6'!Z180)</f>
        <v>0</v>
      </c>
      <c r="AA180" s="118">
        <f>SUM('5:6'!AA180)</f>
        <v>0</v>
      </c>
      <c r="AB180" s="107">
        <v>404</v>
      </c>
      <c r="AC180" s="61"/>
      <c r="AD180" s="336"/>
      <c r="AE180" s="61"/>
      <c r="AF180" s="61"/>
      <c r="AG180" s="61"/>
      <c r="AH180" s="61"/>
      <c r="AI180" s="64"/>
      <c r="AJ180" s="64"/>
      <c r="AK180" s="64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2"/>
      <c r="AW180" s="62"/>
      <c r="AX180" s="62"/>
      <c r="AY180" s="61"/>
      <c r="AZ180" s="61"/>
      <c r="BA180" s="61"/>
    </row>
    <row r="181" spans="1:53" ht="15.75">
      <c r="A181" s="20">
        <v>200050</v>
      </c>
      <c r="B181" s="69" t="s">
        <v>56</v>
      </c>
      <c r="C181" s="17" t="s">
        <v>57</v>
      </c>
      <c r="D181" s="18">
        <v>5.03</v>
      </c>
      <c r="E181" s="18"/>
      <c r="F181" s="6"/>
      <c r="G181" s="118">
        <f>SUM('5:6'!G181)</f>
        <v>0</v>
      </c>
      <c r="H181" s="120">
        <f t="shared" si="58"/>
        <v>0</v>
      </c>
      <c r="I181" s="118">
        <f>SUM('5:6'!I181)</f>
        <v>0</v>
      </c>
      <c r="J181" s="38" t="str">
        <f t="array" ref="J181">IF(ISERROR(G181/I181),"",G181/I181)</f>
        <v/>
      </c>
      <c r="K181" s="42">
        <f t="array" ref="K181">IF(ISERROR(G181/L181),"",G181/L181)</f>
        <v>0</v>
      </c>
      <c r="L181" s="107">
        <v>20</v>
      </c>
      <c r="M181" s="43">
        <f t="shared" si="59"/>
        <v>0</v>
      </c>
      <c r="N181" s="118">
        <f>SUM('5:6'!N181)</f>
        <v>0</v>
      </c>
      <c r="O181" s="118">
        <f>SUM('5:6'!O181)</f>
        <v>0</v>
      </c>
      <c r="P181" s="118">
        <f>SUM('5:6'!P181)</f>
        <v>0</v>
      </c>
      <c r="Q181" s="118">
        <f>SUM('5:6'!Q181)</f>
        <v>0</v>
      </c>
      <c r="R181" s="118">
        <f>SUM('5:6'!R181)</f>
        <v>0</v>
      </c>
      <c r="S181" s="118">
        <f>SUM('5:6'!S181)</f>
        <v>0</v>
      </c>
      <c r="T181" s="118">
        <f>SUM('5:6'!T181)</f>
        <v>0</v>
      </c>
      <c r="U181" s="118">
        <f>SUM('5:6'!U181)</f>
        <v>0</v>
      </c>
      <c r="V181" s="269">
        <f t="shared" si="60"/>
        <v>0</v>
      </c>
      <c r="W181" s="40" t="str">
        <f t="shared" si="61"/>
        <v/>
      </c>
      <c r="X181" s="118">
        <f>SUM('5:6'!X181)</f>
        <v>0</v>
      </c>
      <c r="Y181" s="118">
        <f>SUM('5:6'!Y181)</f>
        <v>0</v>
      </c>
      <c r="Z181" s="118">
        <f>SUM('5:6'!Z181)</f>
        <v>0</v>
      </c>
      <c r="AA181" s="118">
        <f>SUM('5:6'!AA181)</f>
        <v>0</v>
      </c>
      <c r="AB181" s="107">
        <f>437+437</f>
        <v>874</v>
      </c>
      <c r="AC181" s="61"/>
      <c r="AD181" s="336"/>
      <c r="AE181" s="61"/>
      <c r="AF181" s="61"/>
      <c r="AG181" s="61"/>
      <c r="AH181" s="61"/>
      <c r="AI181" s="64"/>
      <c r="AJ181" s="64"/>
      <c r="AK181" s="64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</row>
    <row r="182" spans="1:53" ht="15.75">
      <c r="A182" s="20">
        <v>200076</v>
      </c>
      <c r="B182" s="69" t="s">
        <v>58</v>
      </c>
      <c r="C182" s="17" t="s">
        <v>53</v>
      </c>
      <c r="D182" s="18">
        <v>5.04</v>
      </c>
      <c r="E182" s="18"/>
      <c r="F182" s="6"/>
      <c r="G182" s="118">
        <f>SUM('5:6'!G182)</f>
        <v>333</v>
      </c>
      <c r="H182" s="120">
        <f t="shared" si="58"/>
        <v>1678.32</v>
      </c>
      <c r="I182" s="118">
        <f>SUM('5:6'!I182)</f>
        <v>21</v>
      </c>
      <c r="J182" s="38">
        <f t="array" ref="J182">IF(ISERROR(G182/I182),"",G182/I182)</f>
        <v>15.857142857142858</v>
      </c>
      <c r="K182" s="42">
        <f t="array" ref="K182">IF(ISERROR(G182/L182),"",G182/L182)</f>
        <v>17.526315789473685</v>
      </c>
      <c r="L182" s="107">
        <v>19</v>
      </c>
      <c r="M182" s="43">
        <f t="shared" si="59"/>
        <v>3.473684210526315</v>
      </c>
      <c r="N182" s="118">
        <f>SUM('5:6'!N182)</f>
        <v>0</v>
      </c>
      <c r="O182" s="118">
        <f>SUM('5:6'!O182)</f>
        <v>0</v>
      </c>
      <c r="P182" s="118">
        <f>SUM('5:6'!P182)</f>
        <v>0</v>
      </c>
      <c r="Q182" s="118">
        <f>SUM('5:6'!Q182)</f>
        <v>0</v>
      </c>
      <c r="R182" s="118">
        <f>SUM('5:6'!R182)</f>
        <v>0</v>
      </c>
      <c r="S182" s="118">
        <f>SUM('5:6'!S182)</f>
        <v>0</v>
      </c>
      <c r="T182" s="118">
        <f>SUM('5:6'!T182)</f>
        <v>0</v>
      </c>
      <c r="U182" s="118">
        <f>SUM('5:6'!U182)</f>
        <v>0</v>
      </c>
      <c r="V182" s="269">
        <f t="shared" si="60"/>
        <v>0</v>
      </c>
      <c r="W182" s="40">
        <f t="shared" si="61"/>
        <v>0</v>
      </c>
      <c r="X182" s="118">
        <f>SUM('5:6'!X182)</f>
        <v>0</v>
      </c>
      <c r="Y182" s="118">
        <f>SUM('5:6'!Y182)</f>
        <v>0</v>
      </c>
      <c r="Z182" s="118">
        <f>SUM('5:6'!Z182)</f>
        <v>0</v>
      </c>
      <c r="AA182" s="118">
        <f>SUM('5:6'!AA182)</f>
        <v>0</v>
      </c>
      <c r="AB182" s="107">
        <f>241+635</f>
        <v>876</v>
      </c>
      <c r="AC182" s="61"/>
      <c r="AD182" s="336"/>
      <c r="AE182" s="61"/>
      <c r="AF182" s="61"/>
      <c r="AG182" s="61"/>
      <c r="AH182" s="61"/>
      <c r="AI182" s="64"/>
      <c r="AJ182" s="64"/>
      <c r="AK182" s="64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</row>
    <row r="183" spans="1:53" ht="15.75">
      <c r="A183" s="22">
        <v>200898</v>
      </c>
      <c r="B183" s="69" t="s">
        <v>59</v>
      </c>
      <c r="C183" s="17" t="s">
        <v>60</v>
      </c>
      <c r="D183" s="18">
        <v>5.03</v>
      </c>
      <c r="E183" s="18"/>
      <c r="F183" s="6"/>
      <c r="G183" s="118">
        <f>SUM('5:6'!G183)</f>
        <v>0</v>
      </c>
      <c r="H183" s="120">
        <f>D183*G183</f>
        <v>0</v>
      </c>
      <c r="I183" s="118">
        <f>SUM('5:6'!I183)</f>
        <v>0</v>
      </c>
      <c r="J183" s="38" t="str">
        <f t="array" ref="J183">IF(ISERROR(G183/I183),"",G183/I183)</f>
        <v/>
      </c>
      <c r="K183" s="42">
        <f t="array" ref="K183">IF(ISERROR(G183/L183),"",G183/L183)</f>
        <v>0</v>
      </c>
      <c r="L183" s="107">
        <v>3</v>
      </c>
      <c r="M183" s="43">
        <f t="shared" si="59"/>
        <v>0</v>
      </c>
      <c r="N183" s="118">
        <f>SUM('5:6'!N183)</f>
        <v>0</v>
      </c>
      <c r="O183" s="118">
        <f>SUM('5:6'!O183)</f>
        <v>0</v>
      </c>
      <c r="P183" s="118">
        <f>SUM('5:6'!P183)</f>
        <v>0</v>
      </c>
      <c r="Q183" s="118">
        <f>SUM('5:6'!Q183)</f>
        <v>0</v>
      </c>
      <c r="R183" s="118">
        <f>SUM('5:6'!R183)</f>
        <v>0</v>
      </c>
      <c r="S183" s="118">
        <f>SUM('5:6'!S183)</f>
        <v>0</v>
      </c>
      <c r="T183" s="118">
        <f>SUM('5:6'!T183)</f>
        <v>0</v>
      </c>
      <c r="U183" s="118">
        <f>SUM('5:6'!U183)</f>
        <v>0</v>
      </c>
      <c r="V183" s="269">
        <f t="shared" si="60"/>
        <v>0</v>
      </c>
      <c r="W183" s="40" t="str">
        <f t="shared" si="61"/>
        <v/>
      </c>
      <c r="X183" s="118">
        <f>SUM('5:6'!X183)</f>
        <v>0</v>
      </c>
      <c r="Y183" s="118">
        <f>SUM('5:6'!Y183)</f>
        <v>0</v>
      </c>
      <c r="Z183" s="118">
        <f>SUM('5:6'!Z183)</f>
        <v>0</v>
      </c>
      <c r="AA183" s="118">
        <f>SUM('5:6'!AA183)</f>
        <v>0</v>
      </c>
      <c r="AB183" s="107">
        <v>259</v>
      </c>
      <c r="AC183" s="61"/>
      <c r="AD183" s="336"/>
      <c r="AE183" s="61"/>
      <c r="AF183" s="61"/>
      <c r="AG183" s="61"/>
      <c r="AH183" s="61"/>
      <c r="AI183" s="64"/>
      <c r="AJ183" s="64"/>
      <c r="AK183" s="64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</row>
    <row r="184" spans="1:53" ht="15.75">
      <c r="A184" s="22">
        <v>200899</v>
      </c>
      <c r="B184" s="69" t="s">
        <v>59</v>
      </c>
      <c r="C184" s="17" t="s">
        <v>61</v>
      </c>
      <c r="D184" s="18">
        <v>5.03</v>
      </c>
      <c r="E184" s="18"/>
      <c r="F184" s="6"/>
      <c r="G184" s="118">
        <f>SUM('5:6'!G184)</f>
        <v>0</v>
      </c>
      <c r="H184" s="120">
        <f t="shared" ref="H184:H197" si="62">D184*G184</f>
        <v>0</v>
      </c>
      <c r="I184" s="118">
        <f>SUM('5:6'!I184)</f>
        <v>0</v>
      </c>
      <c r="J184" s="38" t="str">
        <f t="array" ref="J184">IF(ISERROR(G184/I184),"",G184/I184)</f>
        <v/>
      </c>
      <c r="K184" s="42">
        <f t="array" ref="K184">IF(ISERROR(G184/L184),"",G184/L184)</f>
        <v>0</v>
      </c>
      <c r="L184" s="107">
        <v>3</v>
      </c>
      <c r="M184" s="43">
        <f t="shared" si="59"/>
        <v>0</v>
      </c>
      <c r="N184" s="118">
        <f>SUM('5:6'!N184)</f>
        <v>0</v>
      </c>
      <c r="O184" s="118">
        <f>SUM('5:6'!O184)</f>
        <v>0</v>
      </c>
      <c r="P184" s="118">
        <f>SUM('5:6'!P184)</f>
        <v>0</v>
      </c>
      <c r="Q184" s="118">
        <f>SUM('5:6'!Q184)</f>
        <v>0</v>
      </c>
      <c r="R184" s="118">
        <f>SUM('5:6'!R184)</f>
        <v>0</v>
      </c>
      <c r="S184" s="118">
        <f>SUM('5:6'!S184)</f>
        <v>0</v>
      </c>
      <c r="T184" s="118">
        <f>SUM('5:6'!T184)</f>
        <v>0</v>
      </c>
      <c r="U184" s="118">
        <f>SUM('5:6'!U184)</f>
        <v>0</v>
      </c>
      <c r="V184" s="269">
        <f t="shared" si="60"/>
        <v>0</v>
      </c>
      <c r="W184" s="40" t="str">
        <f t="shared" si="61"/>
        <v/>
      </c>
      <c r="X184" s="118">
        <f>SUM('5:6'!X184)</f>
        <v>0</v>
      </c>
      <c r="Y184" s="118">
        <f>SUM('5:6'!Y184)</f>
        <v>0</v>
      </c>
      <c r="Z184" s="118">
        <f>SUM('5:6'!Z184)</f>
        <v>0</v>
      </c>
      <c r="AA184" s="118">
        <f>SUM('5:6'!AA184)</f>
        <v>0</v>
      </c>
      <c r="AB184" s="107">
        <v>259</v>
      </c>
      <c r="AC184" s="61"/>
      <c r="AD184" s="336"/>
      <c r="AE184" s="61"/>
      <c r="AF184" s="61"/>
      <c r="AG184" s="61"/>
      <c r="AH184" s="61"/>
      <c r="AI184" s="64"/>
      <c r="AJ184" s="64"/>
      <c r="AK184" s="64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</row>
    <row r="185" spans="1:53" ht="15.75">
      <c r="A185" s="20">
        <v>200085</v>
      </c>
      <c r="B185" s="69" t="s">
        <v>62</v>
      </c>
      <c r="C185" s="17" t="s">
        <v>63</v>
      </c>
      <c r="D185" s="18">
        <v>5.04</v>
      </c>
      <c r="E185" s="18"/>
      <c r="F185" s="88"/>
      <c r="G185" s="118">
        <f>SUM('5:6'!G185)</f>
        <v>0</v>
      </c>
      <c r="H185" s="120">
        <f t="shared" si="62"/>
        <v>0</v>
      </c>
      <c r="I185" s="118">
        <f>SUM('5:6'!I185)</f>
        <v>0</v>
      </c>
      <c r="J185" s="38" t="str">
        <f t="array" ref="J185">IF(ISERROR(G185/I185),"",G185/I185)</f>
        <v/>
      </c>
      <c r="K185" s="42">
        <f t="array" ref="K185">IF(ISERROR(G185/L185),"",G185/L185)</f>
        <v>0</v>
      </c>
      <c r="L185" s="107">
        <v>17</v>
      </c>
      <c r="M185" s="43">
        <f t="shared" si="59"/>
        <v>0</v>
      </c>
      <c r="N185" s="118">
        <f>SUM('5:6'!N185)</f>
        <v>0</v>
      </c>
      <c r="O185" s="118">
        <f>SUM('5:6'!O185)</f>
        <v>0</v>
      </c>
      <c r="P185" s="118">
        <f>SUM('5:6'!P185)</f>
        <v>0</v>
      </c>
      <c r="Q185" s="118">
        <f>SUM('5:6'!Q185)</f>
        <v>0</v>
      </c>
      <c r="R185" s="118">
        <f>SUM('5:6'!R185)</f>
        <v>0</v>
      </c>
      <c r="S185" s="118">
        <f>SUM('5:6'!S185)</f>
        <v>0</v>
      </c>
      <c r="T185" s="118">
        <f>SUM('5:6'!T185)</f>
        <v>0</v>
      </c>
      <c r="U185" s="118">
        <f>SUM('5:6'!U185)</f>
        <v>0</v>
      </c>
      <c r="V185" s="269">
        <f t="shared" si="60"/>
        <v>0</v>
      </c>
      <c r="W185" s="40" t="str">
        <f t="shared" si="61"/>
        <v/>
      </c>
      <c r="X185" s="118">
        <f>SUM('5:6'!X185)</f>
        <v>0</v>
      </c>
      <c r="Y185" s="118">
        <f>SUM('5:6'!Y185)</f>
        <v>0</v>
      </c>
      <c r="Z185" s="118">
        <f>SUM('5:6'!Z185)</f>
        <v>0</v>
      </c>
      <c r="AA185" s="118">
        <f>SUM('5:6'!AA185)</f>
        <v>0</v>
      </c>
      <c r="AB185" s="107">
        <v>781</v>
      </c>
      <c r="AC185" s="61"/>
      <c r="AD185" s="336"/>
      <c r="AE185" s="61"/>
      <c r="AF185" s="61"/>
      <c r="AG185" s="61"/>
      <c r="AH185" s="61"/>
      <c r="AI185" s="64"/>
      <c r="AJ185" s="64"/>
      <c r="AK185" s="64"/>
      <c r="AL185" s="335"/>
      <c r="AM185" s="61"/>
      <c r="AN185" s="61"/>
      <c r="AO185" s="61"/>
      <c r="AP185" s="335"/>
      <c r="AQ185" s="335"/>
      <c r="AR185" s="335"/>
      <c r="AS185" s="61"/>
      <c r="AT185" s="61"/>
      <c r="AU185" s="61"/>
      <c r="AV185" s="61"/>
      <c r="AW185" s="61"/>
      <c r="AX185" s="61"/>
      <c r="AY185" s="61"/>
      <c r="AZ185" s="61"/>
      <c r="BA185" s="61"/>
    </row>
    <row r="186" spans="1:53" ht="15.75">
      <c r="A186" s="20">
        <v>200087</v>
      </c>
      <c r="B186" s="69" t="s">
        <v>62</v>
      </c>
      <c r="C186" s="17" t="s">
        <v>64</v>
      </c>
      <c r="D186" s="18">
        <v>5.04</v>
      </c>
      <c r="E186" s="18"/>
      <c r="F186" s="88"/>
      <c r="G186" s="118">
        <f>SUM('5:6'!G186)</f>
        <v>35</v>
      </c>
      <c r="H186" s="120">
        <f t="shared" si="62"/>
        <v>176.4</v>
      </c>
      <c r="I186" s="118">
        <f>SUM('5:6'!I186)</f>
        <v>7.5</v>
      </c>
      <c r="J186" s="38">
        <f t="array" ref="J186">IF(ISERROR(G186/I186),"",G186/I186)</f>
        <v>4.666666666666667</v>
      </c>
      <c r="K186" s="42">
        <f t="array" ref="K186">IF(ISERROR(G186/L186),"",G186/L186)</f>
        <v>2.0588235294117645</v>
      </c>
      <c r="L186" s="107">
        <v>17</v>
      </c>
      <c r="M186" s="43">
        <f t="shared" si="59"/>
        <v>5.4411764705882355</v>
      </c>
      <c r="N186" s="118">
        <f>SUM('5:6'!N186)</f>
        <v>0</v>
      </c>
      <c r="O186" s="118">
        <f>SUM('5:6'!O186)</f>
        <v>0</v>
      </c>
      <c r="P186" s="118">
        <f>SUM('5:6'!P186)</f>
        <v>0</v>
      </c>
      <c r="Q186" s="118">
        <f>SUM('5:6'!Q186)</f>
        <v>0</v>
      </c>
      <c r="R186" s="118">
        <f>SUM('5:6'!R186)</f>
        <v>0</v>
      </c>
      <c r="S186" s="118">
        <f>SUM('5:6'!S186)</f>
        <v>0</v>
      </c>
      <c r="T186" s="118">
        <f>SUM('5:6'!T186)</f>
        <v>0</v>
      </c>
      <c r="U186" s="118">
        <f>SUM('5:6'!U186)</f>
        <v>0</v>
      </c>
      <c r="V186" s="269">
        <f t="shared" si="60"/>
        <v>0</v>
      </c>
      <c r="W186" s="40">
        <f t="shared" si="61"/>
        <v>0</v>
      </c>
      <c r="X186" s="118">
        <f>SUM('5:6'!X186)</f>
        <v>0</v>
      </c>
      <c r="Y186" s="118">
        <f>SUM('5:6'!Y186)</f>
        <v>0</v>
      </c>
      <c r="Z186" s="118">
        <f>SUM('5:6'!Z186)</f>
        <v>0</v>
      </c>
      <c r="AA186" s="118">
        <f>SUM('5:6'!AA186)</f>
        <v>0</v>
      </c>
      <c r="AB186" s="107"/>
      <c r="AC186" s="61"/>
      <c r="AD186" s="336"/>
      <c r="AE186" s="61"/>
      <c r="AF186" s="61"/>
      <c r="AG186" s="61"/>
      <c r="AH186" s="61"/>
      <c r="AI186" s="64"/>
      <c r="AJ186" s="64"/>
      <c r="AK186" s="64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</row>
    <row r="187" spans="1:53" ht="15.75">
      <c r="A187" s="20">
        <v>201060</v>
      </c>
      <c r="B187" s="257" t="s">
        <v>177</v>
      </c>
      <c r="C187" s="17" t="s">
        <v>401</v>
      </c>
      <c r="D187" s="139"/>
      <c r="E187" s="18"/>
      <c r="F187" s="6"/>
      <c r="G187" s="118">
        <f>SUM('5:6'!G187)</f>
        <v>0</v>
      </c>
      <c r="H187" s="120">
        <f t="shared" si="62"/>
        <v>0</v>
      </c>
      <c r="I187" s="118">
        <f>SUM('5:6'!I187)</f>
        <v>0</v>
      </c>
      <c r="J187" s="38" t="str">
        <f t="array" ref="J187">IF(ISERROR(G187/I187),"",G187/I187)</f>
        <v/>
      </c>
      <c r="K187" s="42">
        <f t="array" ref="K187">IF(ISERROR(G187/L187),"",G187/L187)</f>
        <v>0</v>
      </c>
      <c r="L187" s="107">
        <v>17</v>
      </c>
      <c r="M187" s="43">
        <f t="shared" si="59"/>
        <v>0</v>
      </c>
      <c r="N187" s="118">
        <f>SUM('5:6'!N187)</f>
        <v>0</v>
      </c>
      <c r="O187" s="118">
        <f>SUM('5:6'!O187)</f>
        <v>0</v>
      </c>
      <c r="P187" s="118">
        <f>SUM('5:6'!P187)</f>
        <v>0</v>
      </c>
      <c r="Q187" s="118">
        <f>SUM('5:6'!Q187)</f>
        <v>0</v>
      </c>
      <c r="R187" s="118">
        <f>SUM('5:6'!R187)</f>
        <v>0</v>
      </c>
      <c r="S187" s="118">
        <f>SUM('5:6'!S187)</f>
        <v>0</v>
      </c>
      <c r="T187" s="118">
        <f>SUM('5:6'!T187)</f>
        <v>0</v>
      </c>
      <c r="U187" s="118">
        <f>SUM('5:6'!U187)</f>
        <v>0</v>
      </c>
      <c r="V187" s="269">
        <f t="shared" si="60"/>
        <v>0</v>
      </c>
      <c r="W187" s="40" t="str">
        <f t="shared" si="61"/>
        <v/>
      </c>
      <c r="X187" s="118">
        <f>SUM('5:6'!X187)</f>
        <v>0</v>
      </c>
      <c r="Y187" s="118">
        <f>SUM('5:6'!Y187)</f>
        <v>0</v>
      </c>
      <c r="Z187" s="118">
        <f>SUM('5:6'!Z187)</f>
        <v>0</v>
      </c>
      <c r="AA187" s="118">
        <f>SUM('5:6'!AA187)</f>
        <v>0</v>
      </c>
      <c r="AB187" s="107"/>
      <c r="AC187" s="61"/>
      <c r="AD187" s="336"/>
      <c r="AE187" s="61"/>
      <c r="AF187" s="61"/>
      <c r="AG187" s="61"/>
      <c r="AH187" s="61"/>
      <c r="AI187" s="64"/>
      <c r="AJ187" s="64"/>
      <c r="AK187" s="64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</row>
    <row r="188" spans="1:53" ht="15.75">
      <c r="A188" s="20">
        <v>201061</v>
      </c>
      <c r="B188" s="257" t="s">
        <v>177</v>
      </c>
      <c r="C188" s="17" t="s">
        <v>179</v>
      </c>
      <c r="D188" s="139"/>
      <c r="E188" s="18"/>
      <c r="F188" s="6"/>
      <c r="G188" s="118">
        <f>SUM('5:6'!G188)</f>
        <v>0</v>
      </c>
      <c r="H188" s="120">
        <f t="shared" si="62"/>
        <v>0</v>
      </c>
      <c r="I188" s="118">
        <f>SUM('5:6'!I188)</f>
        <v>0</v>
      </c>
      <c r="J188" s="38" t="str">
        <f t="array" ref="J188">IF(ISERROR(G188/I188),"",G188/I188)</f>
        <v/>
      </c>
      <c r="K188" s="42">
        <f t="array" ref="K188">IF(ISERROR(G188/L188),"",G188/L188)</f>
        <v>0</v>
      </c>
      <c r="L188" s="107">
        <v>17</v>
      </c>
      <c r="M188" s="43">
        <f t="shared" si="59"/>
        <v>0</v>
      </c>
      <c r="N188" s="118">
        <f>SUM('5:6'!N188)</f>
        <v>0</v>
      </c>
      <c r="O188" s="118">
        <f>SUM('5:6'!O188)</f>
        <v>0</v>
      </c>
      <c r="P188" s="118">
        <f>SUM('5:6'!P188)</f>
        <v>0</v>
      </c>
      <c r="Q188" s="118">
        <f>SUM('5:6'!Q188)</f>
        <v>0</v>
      </c>
      <c r="R188" s="118">
        <f>SUM('5:6'!R188)</f>
        <v>0</v>
      </c>
      <c r="S188" s="118">
        <f>SUM('5:6'!S188)</f>
        <v>0</v>
      </c>
      <c r="T188" s="118">
        <f>SUM('5:6'!T188)</f>
        <v>0</v>
      </c>
      <c r="U188" s="118">
        <f>SUM('5:6'!U188)</f>
        <v>0</v>
      </c>
      <c r="V188" s="269">
        <f t="shared" si="60"/>
        <v>0</v>
      </c>
      <c r="W188" s="40" t="str">
        <f t="shared" si="61"/>
        <v/>
      </c>
      <c r="X188" s="118">
        <f>SUM('5:6'!X188)</f>
        <v>0</v>
      </c>
      <c r="Y188" s="118">
        <f>SUM('5:6'!Y188)</f>
        <v>0</v>
      </c>
      <c r="Z188" s="118">
        <f>SUM('5:6'!Z188)</f>
        <v>0</v>
      </c>
      <c r="AA188" s="118">
        <f>SUM('5:6'!AA188)</f>
        <v>0</v>
      </c>
      <c r="AB188" s="107"/>
      <c r="AC188" s="61"/>
      <c r="AD188" s="336"/>
      <c r="AE188" s="61"/>
      <c r="AF188" s="61"/>
      <c r="AG188" s="61"/>
      <c r="AH188" s="61"/>
      <c r="AI188" s="64"/>
      <c r="AJ188" s="64"/>
      <c r="AK188" s="64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</row>
    <row r="189" spans="1:53" ht="15.75">
      <c r="A189" s="20">
        <v>200171</v>
      </c>
      <c r="B189" s="257" t="s">
        <v>67</v>
      </c>
      <c r="C189" s="17" t="s">
        <v>63</v>
      </c>
      <c r="D189" s="139">
        <v>5.0599999999999996</v>
      </c>
      <c r="E189" s="18"/>
      <c r="F189" s="6"/>
      <c r="G189" s="118">
        <f>SUM('5:6'!G189)</f>
        <v>0</v>
      </c>
      <c r="H189" s="120">
        <f t="shared" si="62"/>
        <v>0</v>
      </c>
      <c r="I189" s="118">
        <f>SUM('5:6'!I189)</f>
        <v>0</v>
      </c>
      <c r="J189" s="38" t="str">
        <f t="array" ref="J189">IF(ISERROR(G189/I189),"",G189/I189)</f>
        <v/>
      </c>
      <c r="K189" s="42">
        <f t="array" ref="K189">IF(ISERROR(G189/L189),"",G189/L189)</f>
        <v>0</v>
      </c>
      <c r="L189" s="107">
        <v>19</v>
      </c>
      <c r="M189" s="43">
        <f>IF(ISERROR(I189-K189),"",I189-K189)</f>
        <v>0</v>
      </c>
      <c r="N189" s="118">
        <f>SUM('5:6'!N189)</f>
        <v>0</v>
      </c>
      <c r="O189" s="118">
        <f>SUM('5:6'!O189)</f>
        <v>0</v>
      </c>
      <c r="P189" s="118">
        <f>SUM('5:6'!P189)</f>
        <v>0</v>
      </c>
      <c r="Q189" s="118">
        <f>SUM('5:6'!Q189)</f>
        <v>0</v>
      </c>
      <c r="R189" s="118">
        <f>SUM('5:6'!R189)</f>
        <v>0</v>
      </c>
      <c r="S189" s="118">
        <f>SUM('5:6'!S189)</f>
        <v>0</v>
      </c>
      <c r="T189" s="118">
        <f>SUM('5:6'!T189)</f>
        <v>0</v>
      </c>
      <c r="U189" s="118">
        <f>SUM('5:6'!U189)</f>
        <v>0</v>
      </c>
      <c r="V189" s="269">
        <f>SUM(X189:AA189)</f>
        <v>0</v>
      </c>
      <c r="W189" s="40" t="str">
        <f>IF(ISERROR(V189/G189),"",V189/G189)</f>
        <v/>
      </c>
      <c r="X189" s="118">
        <f>SUM('5:6'!X189)</f>
        <v>0</v>
      </c>
      <c r="Y189" s="118">
        <f>SUM('5:6'!Y189)</f>
        <v>0</v>
      </c>
      <c r="Z189" s="118">
        <f>SUM('5:6'!Z189)</f>
        <v>0</v>
      </c>
      <c r="AA189" s="118">
        <f>SUM('5:6'!AA189)</f>
        <v>0</v>
      </c>
      <c r="AB189" s="107">
        <f>1105+991</f>
        <v>2096</v>
      </c>
      <c r="AC189" s="61"/>
      <c r="AD189" s="336"/>
      <c r="AE189" s="61"/>
      <c r="AF189" s="61"/>
      <c r="AG189" s="61"/>
      <c r="AH189" s="61"/>
      <c r="AI189" s="64"/>
      <c r="AJ189" s="64"/>
      <c r="AK189" s="64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</row>
    <row r="190" spans="1:53" ht="15.75">
      <c r="A190" s="20">
        <v>200009</v>
      </c>
      <c r="B190" s="69" t="s">
        <v>68</v>
      </c>
      <c r="C190" s="17" t="s">
        <v>63</v>
      </c>
      <c r="D190" s="18">
        <v>5.09</v>
      </c>
      <c r="E190" s="18"/>
      <c r="F190" s="6"/>
      <c r="G190" s="118">
        <f>SUM('5:6'!G190)</f>
        <v>283</v>
      </c>
      <c r="H190" s="120">
        <f t="shared" si="62"/>
        <v>1440.47</v>
      </c>
      <c r="I190" s="118">
        <f>SUM('5:6'!I190)</f>
        <v>17.5</v>
      </c>
      <c r="J190" s="38">
        <f t="array" ref="J190">IF(ISERROR(G190/I190),"",G190/I190)</f>
        <v>16.171428571428571</v>
      </c>
      <c r="K190" s="42">
        <f t="array" ref="K190">IF(ISERROR(G190/L190),"",G190/L190)</f>
        <v>12.304347826086957</v>
      </c>
      <c r="L190" s="107">
        <v>23</v>
      </c>
      <c r="M190" s="43">
        <f t="shared" ref="M190:M193" si="63">IF(ISERROR(I190-K190),"",I190-K190)</f>
        <v>5.195652173913043</v>
      </c>
      <c r="N190" s="118">
        <f>SUM('5:6'!N190)</f>
        <v>0</v>
      </c>
      <c r="O190" s="118">
        <f>SUM('5:6'!O190)</f>
        <v>0</v>
      </c>
      <c r="P190" s="118">
        <f>SUM('5:6'!P190)</f>
        <v>0</v>
      </c>
      <c r="Q190" s="118">
        <f>SUM('5:6'!Q190)</f>
        <v>0</v>
      </c>
      <c r="R190" s="118">
        <f>SUM('5:6'!R190)</f>
        <v>0</v>
      </c>
      <c r="S190" s="118">
        <f>SUM('5:6'!S190)</f>
        <v>0</v>
      </c>
      <c r="T190" s="118">
        <f>SUM('5:6'!T190)</f>
        <v>0</v>
      </c>
      <c r="U190" s="118">
        <f>SUM('5:6'!U190)</f>
        <v>0</v>
      </c>
      <c r="V190" s="269">
        <f t="shared" ref="V190:V193" si="64">SUM(X190:AA190)</f>
        <v>0</v>
      </c>
      <c r="W190" s="40">
        <f t="shared" ref="W190:W193" si="65">IF(ISERROR(V190/G190),"",V190/G190)</f>
        <v>0</v>
      </c>
      <c r="X190" s="118">
        <f>SUM('5:6'!X190)</f>
        <v>0</v>
      </c>
      <c r="Y190" s="118">
        <f>SUM('5:6'!Y190)</f>
        <v>0</v>
      </c>
      <c r="Z190" s="118">
        <f>SUM('5:6'!Z190)</f>
        <v>0</v>
      </c>
      <c r="AA190" s="118">
        <f>SUM('5:6'!AA190)</f>
        <v>0</v>
      </c>
      <c r="AB190" s="107">
        <f>1023+716</f>
        <v>1739</v>
      </c>
      <c r="AC190" s="61"/>
      <c r="AD190" s="336"/>
      <c r="AE190" s="61"/>
      <c r="AF190" s="61"/>
      <c r="AG190" s="61"/>
      <c r="AH190" s="61"/>
      <c r="AI190" s="64"/>
      <c r="AJ190" s="64"/>
      <c r="AK190" s="64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</row>
    <row r="191" spans="1:53" ht="15.75">
      <c r="A191" s="20">
        <v>200010</v>
      </c>
      <c r="B191" s="69" t="s">
        <v>68</v>
      </c>
      <c r="C191" s="17" t="s">
        <v>64</v>
      </c>
      <c r="D191" s="18">
        <v>5.09</v>
      </c>
      <c r="E191" s="18"/>
      <c r="F191" s="6"/>
      <c r="G191" s="118">
        <f>SUM('5:6'!G191)</f>
        <v>410</v>
      </c>
      <c r="H191" s="120">
        <f t="shared" si="62"/>
        <v>2086.9</v>
      </c>
      <c r="I191" s="118">
        <f>SUM('5:6'!I191)</f>
        <v>32.5</v>
      </c>
      <c r="J191" s="38">
        <f t="array" ref="J191">IF(ISERROR(G191/I191),"",G191/I191)</f>
        <v>12.615384615384615</v>
      </c>
      <c r="K191" s="42">
        <f t="array" ref="K191">IF(ISERROR(G191/L191),"",G191/L191)</f>
        <v>17.826086956521738</v>
      </c>
      <c r="L191" s="107">
        <v>23</v>
      </c>
      <c r="M191" s="43">
        <f t="shared" si="63"/>
        <v>14.673913043478262</v>
      </c>
      <c r="N191" s="118">
        <f>SUM('5:6'!N191)</f>
        <v>0</v>
      </c>
      <c r="O191" s="118">
        <f>SUM('5:6'!O191)</f>
        <v>0</v>
      </c>
      <c r="P191" s="118">
        <f>SUM('5:6'!P191)</f>
        <v>0</v>
      </c>
      <c r="Q191" s="118">
        <f>SUM('5:6'!Q191)</f>
        <v>0</v>
      </c>
      <c r="R191" s="118">
        <f>SUM('5:6'!R191)</f>
        <v>0</v>
      </c>
      <c r="S191" s="118">
        <f>SUM('5:6'!S191)</f>
        <v>0</v>
      </c>
      <c r="T191" s="118">
        <f>SUM('5:6'!T191)</f>
        <v>0</v>
      </c>
      <c r="U191" s="118">
        <f>SUM('5:6'!U191)</f>
        <v>0</v>
      </c>
      <c r="V191" s="269">
        <f t="shared" si="64"/>
        <v>0</v>
      </c>
      <c r="W191" s="40">
        <f t="shared" si="65"/>
        <v>0</v>
      </c>
      <c r="X191" s="118">
        <f>SUM('5:6'!X191)</f>
        <v>0</v>
      </c>
      <c r="Y191" s="118">
        <f>SUM('5:6'!Y191)</f>
        <v>0</v>
      </c>
      <c r="Z191" s="118">
        <f>SUM('5:6'!Z191)</f>
        <v>0</v>
      </c>
      <c r="AA191" s="118">
        <f>SUM('5:6'!AA191)</f>
        <v>0</v>
      </c>
      <c r="AB191" s="107"/>
      <c r="AC191" s="61"/>
      <c r="AD191" s="336"/>
      <c r="AE191" s="61"/>
      <c r="AF191" s="61"/>
      <c r="AG191" s="61"/>
      <c r="AH191" s="61"/>
      <c r="AI191" s="64"/>
      <c r="AJ191" s="64"/>
      <c r="AK191" s="64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</row>
    <row r="192" spans="1:53" ht="15.75">
      <c r="A192" s="165">
        <v>200342</v>
      </c>
      <c r="B192" s="175" t="s">
        <v>205</v>
      </c>
      <c r="C192" s="324" t="s">
        <v>197</v>
      </c>
      <c r="D192" s="139">
        <v>4.8</v>
      </c>
      <c r="E192" s="18"/>
      <c r="F192" s="6"/>
      <c r="G192" s="118">
        <f>SUM('5:6'!G192)</f>
        <v>0</v>
      </c>
      <c r="H192" s="120">
        <f t="shared" si="62"/>
        <v>0</v>
      </c>
      <c r="I192" s="118">
        <f>SUM('5:6'!I192)</f>
        <v>0</v>
      </c>
      <c r="J192" s="38" t="str">
        <f t="array" ref="J192">IF(ISERROR(G192/I192),"",G192/I192)</f>
        <v/>
      </c>
      <c r="K192" s="42">
        <f t="array" ref="K192">IF(ISERROR(G192/L192),"",G192/L192)</f>
        <v>0</v>
      </c>
      <c r="L192" s="107">
        <v>4</v>
      </c>
      <c r="M192" s="43">
        <f t="shared" si="63"/>
        <v>0</v>
      </c>
      <c r="N192" s="118">
        <f>SUM('5:6'!N192)</f>
        <v>0</v>
      </c>
      <c r="O192" s="118">
        <f>SUM('5:6'!O192)</f>
        <v>0</v>
      </c>
      <c r="P192" s="118">
        <f>SUM('5:6'!P192)</f>
        <v>0</v>
      </c>
      <c r="Q192" s="118">
        <f>SUM('5:6'!Q192)</f>
        <v>0</v>
      </c>
      <c r="R192" s="118">
        <f>SUM('5:6'!R192)</f>
        <v>0</v>
      </c>
      <c r="S192" s="118">
        <f>SUM('5:6'!S192)</f>
        <v>0</v>
      </c>
      <c r="T192" s="118">
        <f>SUM('5:6'!T192)</f>
        <v>0</v>
      </c>
      <c r="U192" s="118">
        <f>SUM('5:6'!U192)</f>
        <v>0</v>
      </c>
      <c r="V192" s="269">
        <f t="shared" si="64"/>
        <v>0</v>
      </c>
      <c r="W192" s="40" t="str">
        <f t="shared" si="65"/>
        <v/>
      </c>
      <c r="X192" s="118">
        <f>SUM('5:6'!X192)</f>
        <v>0</v>
      </c>
      <c r="Y192" s="118">
        <f>SUM('5:6'!Y192)</f>
        <v>0</v>
      </c>
      <c r="Z192" s="118">
        <f>SUM('5:6'!Z192)</f>
        <v>0</v>
      </c>
      <c r="AA192" s="118">
        <f>SUM('5:6'!AA192)</f>
        <v>0</v>
      </c>
      <c r="AB192" s="107"/>
      <c r="AC192" s="61"/>
      <c r="AD192" s="336"/>
      <c r="AE192" s="61"/>
      <c r="AF192" s="61"/>
      <c r="AG192" s="61"/>
      <c r="AH192" s="61"/>
      <c r="AI192" s="64"/>
      <c r="AJ192" s="64"/>
      <c r="AK192" s="64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</row>
    <row r="193" spans="1:53" ht="15.75">
      <c r="A193" s="165">
        <v>200341</v>
      </c>
      <c r="B193" s="175" t="s">
        <v>205</v>
      </c>
      <c r="C193" s="324" t="s">
        <v>194</v>
      </c>
      <c r="D193" s="139">
        <v>4.8</v>
      </c>
      <c r="E193" s="18"/>
      <c r="F193" s="14"/>
      <c r="G193" s="118">
        <f>SUM('5:6'!G193)</f>
        <v>0</v>
      </c>
      <c r="H193" s="120">
        <f t="shared" si="62"/>
        <v>0</v>
      </c>
      <c r="I193" s="118">
        <f>SUM('5:6'!I193)</f>
        <v>0</v>
      </c>
      <c r="J193" s="38" t="str">
        <f t="array" ref="J193">IF(ISERROR(G193/I193),"",G193/I193)</f>
        <v/>
      </c>
      <c r="K193" s="42">
        <f t="array" ref="K193">IF(ISERROR(G193/L193),"",G193/L193)</f>
        <v>0</v>
      </c>
      <c r="L193" s="107">
        <v>4</v>
      </c>
      <c r="M193" s="43">
        <f t="shared" si="63"/>
        <v>0</v>
      </c>
      <c r="N193" s="118">
        <f>SUM('5:6'!N193)</f>
        <v>0</v>
      </c>
      <c r="O193" s="118">
        <f>SUM('5:6'!O193)</f>
        <v>0</v>
      </c>
      <c r="P193" s="118">
        <f>SUM('5:6'!P193)</f>
        <v>0</v>
      </c>
      <c r="Q193" s="118">
        <f>SUM('5:6'!Q193)</f>
        <v>0</v>
      </c>
      <c r="R193" s="118">
        <f>SUM('5:6'!R193)</f>
        <v>0</v>
      </c>
      <c r="S193" s="118">
        <f>SUM('5:6'!S193)</f>
        <v>0</v>
      </c>
      <c r="T193" s="118">
        <f>SUM('5:6'!T193)</f>
        <v>0</v>
      </c>
      <c r="U193" s="118">
        <f>SUM('5:6'!U193)</f>
        <v>0</v>
      </c>
      <c r="V193" s="269">
        <f t="shared" si="64"/>
        <v>0</v>
      </c>
      <c r="W193" s="40" t="str">
        <f t="shared" si="65"/>
        <v/>
      </c>
      <c r="X193" s="118">
        <f>SUM('5:6'!X193)</f>
        <v>0</v>
      </c>
      <c r="Y193" s="118">
        <f>SUM('5:6'!Y193)</f>
        <v>0</v>
      </c>
      <c r="Z193" s="118">
        <f>SUM('5:6'!Z193)</f>
        <v>0</v>
      </c>
      <c r="AA193" s="118">
        <f>SUM('5:6'!AA193)</f>
        <v>0</v>
      </c>
      <c r="AB193" s="107"/>
      <c r="AC193" s="61"/>
      <c r="AD193" s="336"/>
      <c r="AE193" s="61"/>
      <c r="AF193" s="61"/>
      <c r="AG193" s="61"/>
      <c r="AH193" s="61"/>
      <c r="AI193" s="64"/>
      <c r="AJ193" s="64"/>
      <c r="AK193" s="64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</row>
    <row r="194" spans="1:53" ht="15.75">
      <c r="A194" s="165">
        <v>200343</v>
      </c>
      <c r="B194" s="175" t="s">
        <v>205</v>
      </c>
      <c r="C194" s="324" t="s">
        <v>186</v>
      </c>
      <c r="D194" s="139">
        <v>4.8</v>
      </c>
      <c r="E194" s="18"/>
      <c r="F194" s="14"/>
      <c r="G194" s="118">
        <f>SUM('5:6'!G194)</f>
        <v>0</v>
      </c>
      <c r="H194" s="120">
        <f t="shared" si="62"/>
        <v>0</v>
      </c>
      <c r="I194" s="118">
        <f>SUM('5:6'!I194)</f>
        <v>0</v>
      </c>
      <c r="J194" s="38"/>
      <c r="K194" s="42">
        <f t="array" ref="K194">IF(ISERROR(G194/L194),"",G194/L194)</f>
        <v>0</v>
      </c>
      <c r="L194" s="107">
        <v>4</v>
      </c>
      <c r="M194" s="43">
        <f>IF(ISERROR(I194-K194),"",I194-K194)</f>
        <v>0</v>
      </c>
      <c r="N194" s="118">
        <f>SUM('5:6'!N194)</f>
        <v>0</v>
      </c>
      <c r="O194" s="118">
        <f>SUM('5:6'!O194)</f>
        <v>0</v>
      </c>
      <c r="P194" s="118">
        <f>SUM('5:6'!P194)</f>
        <v>0</v>
      </c>
      <c r="Q194" s="118">
        <f>SUM('5:6'!Q194)</f>
        <v>0</v>
      </c>
      <c r="R194" s="118">
        <f>SUM('5:6'!R194)</f>
        <v>0</v>
      </c>
      <c r="S194" s="118">
        <f>SUM('5:6'!S194)</f>
        <v>0</v>
      </c>
      <c r="T194" s="118">
        <f>SUM('5:6'!T194)</f>
        <v>0</v>
      </c>
      <c r="U194" s="118">
        <f>SUM('5:6'!U194)</f>
        <v>0</v>
      </c>
      <c r="V194" s="269"/>
      <c r="W194" s="40"/>
      <c r="X194" s="118">
        <f>SUM('5:6'!X194)</f>
        <v>0</v>
      </c>
      <c r="Y194" s="118">
        <f>SUM('5:6'!Y194)</f>
        <v>0</v>
      </c>
      <c r="Z194" s="118">
        <f>SUM('5:6'!Z194)</f>
        <v>0</v>
      </c>
      <c r="AA194" s="118">
        <f>SUM('5:6'!AA194)</f>
        <v>0</v>
      </c>
      <c r="AB194" s="107"/>
      <c r="AC194" s="61"/>
      <c r="AD194" s="336"/>
      <c r="AE194" s="61"/>
      <c r="AF194" s="61"/>
      <c r="AG194" s="61"/>
      <c r="AH194" s="61"/>
      <c r="AI194" s="64"/>
      <c r="AJ194" s="64"/>
      <c r="AK194" s="64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</row>
    <row r="195" spans="1:53" ht="15.75">
      <c r="A195" s="165">
        <v>200344</v>
      </c>
      <c r="B195" s="175" t="s">
        <v>205</v>
      </c>
      <c r="C195" s="324" t="s">
        <v>206</v>
      </c>
      <c r="D195" s="139">
        <v>4.8</v>
      </c>
      <c r="E195" s="18"/>
      <c r="F195" s="14"/>
      <c r="G195" s="118">
        <f>SUM('5:6'!G195)</f>
        <v>0</v>
      </c>
      <c r="H195" s="120">
        <f t="shared" si="62"/>
        <v>0</v>
      </c>
      <c r="I195" s="118">
        <f>SUM('5:6'!I195)</f>
        <v>0</v>
      </c>
      <c r="J195" s="38"/>
      <c r="K195" s="42">
        <f t="array" ref="K195">IF(ISERROR(G195/L195),"",G195/L195)</f>
        <v>0</v>
      </c>
      <c r="L195" s="107">
        <v>4</v>
      </c>
      <c r="M195" s="43">
        <f>IF(ISERROR(I195-K195),"",I195-K195)</f>
        <v>0</v>
      </c>
      <c r="N195" s="118">
        <f>SUM('5:6'!N195)</f>
        <v>0</v>
      </c>
      <c r="O195" s="118">
        <f>SUM('5:6'!O195)</f>
        <v>0</v>
      </c>
      <c r="P195" s="118">
        <f>SUM('5:6'!P195)</f>
        <v>0</v>
      </c>
      <c r="Q195" s="118">
        <f>SUM('5:6'!Q195)</f>
        <v>0</v>
      </c>
      <c r="R195" s="118">
        <f>SUM('5:6'!R195)</f>
        <v>0</v>
      </c>
      <c r="S195" s="118">
        <f>SUM('5:6'!S195)</f>
        <v>0</v>
      </c>
      <c r="T195" s="118">
        <f>SUM('5:6'!T195)</f>
        <v>0</v>
      </c>
      <c r="U195" s="118">
        <f>SUM('5:6'!U195)</f>
        <v>0</v>
      </c>
      <c r="V195" s="269"/>
      <c r="W195" s="40"/>
      <c r="X195" s="118">
        <f>SUM('5:6'!X195)</f>
        <v>0</v>
      </c>
      <c r="Y195" s="118">
        <f>SUM('5:6'!Y195)</f>
        <v>0</v>
      </c>
      <c r="Z195" s="118">
        <f>SUM('5:6'!Z195)</f>
        <v>0</v>
      </c>
      <c r="AA195" s="118">
        <f>SUM('5:6'!AA195)</f>
        <v>0</v>
      </c>
      <c r="AB195" s="107"/>
      <c r="AC195" s="61"/>
      <c r="AD195" s="336"/>
      <c r="AE195" s="61"/>
      <c r="AF195" s="61"/>
      <c r="AG195" s="61"/>
      <c r="AH195" s="61"/>
      <c r="AI195" s="64"/>
      <c r="AJ195" s="64"/>
      <c r="AK195" s="64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</row>
    <row r="196" spans="1:53" ht="15.75">
      <c r="A196" s="157">
        <v>200105</v>
      </c>
      <c r="B196" s="175" t="s">
        <v>207</v>
      </c>
      <c r="C196" s="157" t="s">
        <v>197</v>
      </c>
      <c r="D196" s="139">
        <v>4.99</v>
      </c>
      <c r="E196" s="18"/>
      <c r="F196" s="14"/>
      <c r="G196" s="118">
        <f>SUM('5:6'!G196)</f>
        <v>0</v>
      </c>
      <c r="H196" s="120">
        <f t="shared" si="62"/>
        <v>0</v>
      </c>
      <c r="I196" s="118">
        <f>SUM('5:6'!I196)</f>
        <v>0</v>
      </c>
      <c r="J196" s="38"/>
      <c r="K196" s="42">
        <f t="array" ref="K196">IF(ISERROR(G196/L196),"",G196/L196)</f>
        <v>0</v>
      </c>
      <c r="L196" s="107">
        <v>23.5</v>
      </c>
      <c r="M196" s="43">
        <f>IF(ISERROR(I196-K196),"",I196-K196)</f>
        <v>0</v>
      </c>
      <c r="N196" s="118">
        <f>SUM('5:6'!N196)</f>
        <v>0</v>
      </c>
      <c r="O196" s="118">
        <f>SUM('5:6'!O196)</f>
        <v>0</v>
      </c>
      <c r="P196" s="118">
        <f>SUM('5:6'!P196)</f>
        <v>0</v>
      </c>
      <c r="Q196" s="118">
        <f>SUM('5:6'!Q196)</f>
        <v>0</v>
      </c>
      <c r="R196" s="118">
        <f>SUM('5:6'!R196)</f>
        <v>0</v>
      </c>
      <c r="S196" s="118">
        <f>SUM('5:6'!S196)</f>
        <v>0</v>
      </c>
      <c r="T196" s="118">
        <f>SUM('5:6'!T196)</f>
        <v>0</v>
      </c>
      <c r="U196" s="118">
        <f>SUM('5:6'!U196)</f>
        <v>0</v>
      </c>
      <c r="V196" s="269"/>
      <c r="W196" s="40"/>
      <c r="X196" s="118">
        <f>SUM('5:6'!X196)</f>
        <v>0</v>
      </c>
      <c r="Y196" s="118">
        <f>SUM('5:6'!Y196)</f>
        <v>0</v>
      </c>
      <c r="Z196" s="118">
        <f>SUM('5:6'!Z196)</f>
        <v>0</v>
      </c>
      <c r="AA196" s="118">
        <f>SUM('5:6'!AA196)</f>
        <v>0</v>
      </c>
      <c r="AB196" s="107"/>
      <c r="AC196" s="61"/>
      <c r="AD196" s="336"/>
      <c r="AE196" s="61"/>
      <c r="AF196" s="61"/>
      <c r="AG196" s="61"/>
      <c r="AH196" s="61"/>
      <c r="AI196" s="64"/>
      <c r="AJ196" s="64"/>
      <c r="AK196" s="64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</row>
    <row r="197" spans="1:53" ht="15.75">
      <c r="A197" s="157">
        <v>200106</v>
      </c>
      <c r="B197" s="175" t="s">
        <v>207</v>
      </c>
      <c r="C197" s="157" t="s">
        <v>196</v>
      </c>
      <c r="D197" s="139">
        <v>4.99</v>
      </c>
      <c r="E197" s="18"/>
      <c r="F197" s="14"/>
      <c r="G197" s="118">
        <f>SUM('5:6'!G197)</f>
        <v>0</v>
      </c>
      <c r="H197" s="120">
        <f t="shared" si="62"/>
        <v>0</v>
      </c>
      <c r="I197" s="118">
        <f>SUM('5:6'!I197)</f>
        <v>0</v>
      </c>
      <c r="J197" s="38"/>
      <c r="K197" s="42">
        <f t="array" ref="K197">IF(ISERROR(G197/L197),"",G197/L197)</f>
        <v>0</v>
      </c>
      <c r="L197" s="107">
        <v>23.5</v>
      </c>
      <c r="M197" s="43">
        <f>IF(ISERROR(I197-K197),"",I197-K197)</f>
        <v>0</v>
      </c>
      <c r="N197" s="118">
        <f>SUM('5:6'!N197)</f>
        <v>0</v>
      </c>
      <c r="O197" s="118">
        <f>SUM('5:6'!O197)</f>
        <v>0</v>
      </c>
      <c r="P197" s="118">
        <f>SUM('5:6'!P197)</f>
        <v>0</v>
      </c>
      <c r="Q197" s="118">
        <f>SUM('5:6'!Q197)</f>
        <v>0</v>
      </c>
      <c r="R197" s="118">
        <f>SUM('5:6'!R197)</f>
        <v>0</v>
      </c>
      <c r="S197" s="118">
        <f>SUM('5:6'!S197)</f>
        <v>0</v>
      </c>
      <c r="T197" s="118">
        <f>SUM('5:6'!T197)</f>
        <v>0</v>
      </c>
      <c r="U197" s="118">
        <f>SUM('5:6'!U197)</f>
        <v>0</v>
      </c>
      <c r="V197" s="269"/>
      <c r="W197" s="40"/>
      <c r="X197" s="118">
        <f>SUM('5:6'!X197)</f>
        <v>0</v>
      </c>
      <c r="Y197" s="118">
        <f>SUM('5:6'!Y197)</f>
        <v>0</v>
      </c>
      <c r="Z197" s="118">
        <f>SUM('5:6'!Z197)</f>
        <v>0</v>
      </c>
      <c r="AA197" s="118">
        <f>SUM('5:6'!AA197)</f>
        <v>0</v>
      </c>
      <c r="AB197" s="107"/>
      <c r="AC197" s="61"/>
      <c r="AD197" s="336"/>
      <c r="AE197" s="61"/>
      <c r="AF197" s="61"/>
      <c r="AG197" s="61"/>
      <c r="AH197" s="61"/>
      <c r="AI197" s="64"/>
      <c r="AJ197" s="64"/>
      <c r="AK197" s="64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</row>
    <row r="198" spans="1:53" ht="15.75">
      <c r="A198" s="582" t="s">
        <v>70</v>
      </c>
      <c r="B198" s="583"/>
      <c r="C198" s="38" t="s">
        <v>71</v>
      </c>
      <c r="D198" s="37"/>
      <c r="E198" s="37"/>
      <c r="F198" s="37"/>
      <c r="G198" s="119">
        <f>SUM(G177:G197)</f>
        <v>1061</v>
      </c>
      <c r="H198" s="37">
        <f>SUM(H177:H197)</f>
        <v>5382.09</v>
      </c>
      <c r="I198" s="37">
        <f>SUM(I177:I197)</f>
        <v>78.5</v>
      </c>
      <c r="J198" s="38">
        <f t="array" ref="J198">IF(ISERROR(G198/I198),"",G198/I198)</f>
        <v>13.51592356687898</v>
      </c>
      <c r="K198" s="37">
        <f>SUM(K177:K197)</f>
        <v>49.715574101494141</v>
      </c>
      <c r="L198" s="123"/>
      <c r="M198" s="114">
        <f t="shared" ref="M198:AA198" si="66">SUM(M177:M197)</f>
        <v>28.784425898505855</v>
      </c>
      <c r="N198" s="37">
        <f t="shared" si="66"/>
        <v>0</v>
      </c>
      <c r="O198" s="41">
        <f t="shared" si="66"/>
        <v>0</v>
      </c>
      <c r="P198" s="41">
        <f t="shared" si="66"/>
        <v>0</v>
      </c>
      <c r="Q198" s="41">
        <f t="shared" si="66"/>
        <v>0</v>
      </c>
      <c r="R198" s="41">
        <f t="shared" si="66"/>
        <v>0</v>
      </c>
      <c r="S198" s="41">
        <f t="shared" si="66"/>
        <v>0</v>
      </c>
      <c r="T198" s="41">
        <f t="shared" si="66"/>
        <v>0</v>
      </c>
      <c r="U198" s="41">
        <f t="shared" si="66"/>
        <v>0</v>
      </c>
      <c r="V198" s="269">
        <f t="shared" si="66"/>
        <v>0</v>
      </c>
      <c r="W198" s="40">
        <f t="shared" si="66"/>
        <v>0</v>
      </c>
      <c r="X198" s="117">
        <f t="shared" si="66"/>
        <v>0</v>
      </c>
      <c r="Y198" s="117">
        <f t="shared" si="66"/>
        <v>0</v>
      </c>
      <c r="Z198" s="117">
        <f t="shared" si="66"/>
        <v>0</v>
      </c>
      <c r="AA198" s="117">
        <f t="shared" si="66"/>
        <v>0</v>
      </c>
      <c r="AB198" s="119">
        <f>SUM(AB177:AB197)</f>
        <v>7799</v>
      </c>
      <c r="AC198" s="78"/>
      <c r="AD198" s="65"/>
      <c r="AE198" s="78"/>
      <c r="AF198" s="78"/>
      <c r="AG198" s="78"/>
      <c r="AH198" s="78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</row>
    <row r="199" spans="1:53" ht="15.75">
      <c r="A199" s="23">
        <v>200011</v>
      </c>
      <c r="B199" s="68" t="s">
        <v>76</v>
      </c>
      <c r="C199" s="17" t="s">
        <v>73</v>
      </c>
      <c r="D199" s="18">
        <v>5.03</v>
      </c>
      <c r="E199" s="18"/>
      <c r="F199" s="6"/>
      <c r="G199" s="118">
        <f>SUM('5:6'!G199)</f>
        <v>0</v>
      </c>
      <c r="H199" s="330">
        <f t="shared" ref="H199:H255" si="67">D199*G199</f>
        <v>0</v>
      </c>
      <c r="I199" s="118">
        <f>SUM('5:6'!I199)</f>
        <v>0</v>
      </c>
      <c r="J199" s="38" t="str">
        <f t="array" ref="J199">IF(ISERROR(G199/I199),"",G199/I199)</f>
        <v/>
      </c>
      <c r="K199" s="42">
        <f t="array" ref="K199">IF(ISERROR(G199/L199),"",G199/L199)</f>
        <v>0</v>
      </c>
      <c r="L199" s="107">
        <v>52</v>
      </c>
      <c r="M199" s="43">
        <f t="shared" ref="M199" si="68">IF(ISERROR(I199-K199),"",I199-K199)</f>
        <v>0</v>
      </c>
      <c r="N199" s="118">
        <f>SUM('5:6'!N199)</f>
        <v>0</v>
      </c>
      <c r="O199" s="118">
        <f>SUM('5:6'!O199)</f>
        <v>0</v>
      </c>
      <c r="P199" s="118">
        <f>SUM('5:6'!P199)</f>
        <v>0</v>
      </c>
      <c r="Q199" s="118">
        <f>SUM('5:6'!Q199)</f>
        <v>0</v>
      </c>
      <c r="R199" s="118">
        <f>SUM('5:6'!R199)</f>
        <v>0</v>
      </c>
      <c r="S199" s="118">
        <f>SUM('5:6'!S199)</f>
        <v>0</v>
      </c>
      <c r="T199" s="118">
        <f>SUM('5:6'!T199)</f>
        <v>0</v>
      </c>
      <c r="U199" s="118">
        <f>SUM('5:6'!U199)</f>
        <v>0</v>
      </c>
      <c r="V199" s="269">
        <f t="shared" ref="V199" si="69">SUM(X199:AA199)</f>
        <v>0</v>
      </c>
      <c r="W199" s="40" t="str">
        <f t="shared" ref="W199" si="70">IF(ISERROR(V199/G199),"",V199/G199)</f>
        <v/>
      </c>
      <c r="X199" s="118">
        <f>SUM('5:6'!X199)</f>
        <v>0</v>
      </c>
      <c r="Y199" s="118">
        <f>SUM('5:6'!Y199)</f>
        <v>0</v>
      </c>
      <c r="Z199" s="118">
        <f>SUM('5:6'!Z199)</f>
        <v>0</v>
      </c>
      <c r="AA199" s="118">
        <f>SUM('5:6'!AA199)</f>
        <v>0</v>
      </c>
      <c r="AB199" s="330">
        <f>730+521</f>
        <v>1251</v>
      </c>
      <c r="AC199" s="61"/>
      <c r="AD199" s="336"/>
      <c r="AE199" s="61"/>
      <c r="AF199" s="61"/>
      <c r="AG199" s="61"/>
      <c r="AH199" s="61"/>
      <c r="AI199" s="64"/>
      <c r="AJ199" s="64"/>
      <c r="AK199" s="64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</row>
    <row r="200" spans="1:53" ht="15.75">
      <c r="A200" s="23">
        <v>201402</v>
      </c>
      <c r="B200" s="236" t="s">
        <v>454</v>
      </c>
      <c r="C200" s="232" t="s">
        <v>456</v>
      </c>
      <c r="D200" s="18">
        <v>5.03</v>
      </c>
      <c r="E200" s="18"/>
      <c r="F200" s="6"/>
      <c r="G200" s="118">
        <f>SUM('5:6'!G200)</f>
        <v>0</v>
      </c>
      <c r="H200" s="330">
        <f t="shared" si="67"/>
        <v>0</v>
      </c>
      <c r="I200" s="118">
        <f>SUM('5:6'!I200)</f>
        <v>0</v>
      </c>
      <c r="J200" s="38"/>
      <c r="K200" s="42"/>
      <c r="L200" s="107">
        <v>52</v>
      </c>
      <c r="M200" s="43"/>
      <c r="N200" s="118"/>
      <c r="O200" s="118"/>
      <c r="P200" s="118"/>
      <c r="Q200" s="118"/>
      <c r="R200" s="118"/>
      <c r="S200" s="118"/>
      <c r="T200" s="118"/>
      <c r="U200" s="118"/>
      <c r="V200" s="269"/>
      <c r="W200" s="40"/>
      <c r="X200" s="118"/>
      <c r="Y200" s="118"/>
      <c r="Z200" s="118"/>
      <c r="AA200" s="118"/>
      <c r="AB200" s="330">
        <v>521</v>
      </c>
      <c r="AC200" s="61"/>
      <c r="AD200" s="336"/>
      <c r="AE200" s="61"/>
      <c r="AF200" s="61"/>
      <c r="AG200" s="61"/>
      <c r="AH200" s="61"/>
      <c r="AI200" s="64"/>
      <c r="AJ200" s="64"/>
      <c r="AK200" s="64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</row>
    <row r="201" spans="1:53" ht="17.25" customHeight="1">
      <c r="A201" s="23">
        <v>200012</v>
      </c>
      <c r="B201" s="68" t="s">
        <v>76</v>
      </c>
      <c r="C201" s="17" t="s">
        <v>60</v>
      </c>
      <c r="D201" s="18">
        <v>5.03</v>
      </c>
      <c r="E201" s="18"/>
      <c r="F201" s="6"/>
      <c r="G201" s="118">
        <f>SUM('5:6'!G201)</f>
        <v>0</v>
      </c>
      <c r="H201" s="330">
        <f t="shared" si="67"/>
        <v>0</v>
      </c>
      <c r="I201" s="118">
        <f>SUM('5:6'!I201)</f>
        <v>0</v>
      </c>
      <c r="J201" s="38" t="str">
        <f t="array" ref="J201">IF(ISERROR(G201/I201),"",G201/I201)</f>
        <v/>
      </c>
      <c r="K201" s="42">
        <f t="array" ref="K201">IF(ISERROR(G201/L201),"",G201/L201)</f>
        <v>0</v>
      </c>
      <c r="L201" s="107">
        <v>52</v>
      </c>
      <c r="M201" s="43">
        <f t="shared" ref="M201" si="71">IF(ISERROR(I201-K201),"",I201-K201)</f>
        <v>0</v>
      </c>
      <c r="N201" s="118">
        <f>SUM('5:6'!N201)</f>
        <v>0</v>
      </c>
      <c r="O201" s="118">
        <f>SUM('5:6'!O201)</f>
        <v>0</v>
      </c>
      <c r="P201" s="118">
        <f>SUM('5:6'!P201)</f>
        <v>0</v>
      </c>
      <c r="Q201" s="118">
        <f>SUM('5:6'!Q201)</f>
        <v>0</v>
      </c>
      <c r="R201" s="118">
        <f>SUM('5:6'!R201)</f>
        <v>0</v>
      </c>
      <c r="S201" s="118">
        <f>SUM('5:6'!S201)</f>
        <v>0</v>
      </c>
      <c r="T201" s="118">
        <f>SUM('5:6'!T201)</f>
        <v>0</v>
      </c>
      <c r="U201" s="118">
        <f>SUM('5:6'!U201)</f>
        <v>0</v>
      </c>
      <c r="V201" s="269">
        <f t="shared" ref="V201:V203" si="72">SUM(X201:AA201)</f>
        <v>0</v>
      </c>
      <c r="W201" s="40" t="str">
        <f t="shared" ref="W201:W203" si="73">IF(ISERROR(V201/G201),"",V201/G201)</f>
        <v/>
      </c>
      <c r="X201" s="118">
        <f>SUM('5:6'!X201)</f>
        <v>0</v>
      </c>
      <c r="Y201" s="118">
        <f>SUM('5:6'!Y201)</f>
        <v>0</v>
      </c>
      <c r="Z201" s="118">
        <f>SUM('5:6'!Z201)</f>
        <v>0</v>
      </c>
      <c r="AA201" s="118">
        <f>SUM('5:6'!AA201)</f>
        <v>0</v>
      </c>
      <c r="AB201" s="330">
        <v>521</v>
      </c>
      <c r="AC201" s="61"/>
      <c r="AD201" s="336"/>
      <c r="AE201" s="61"/>
      <c r="AF201" s="61"/>
      <c r="AG201" s="61"/>
      <c r="AH201" s="61"/>
      <c r="AI201" s="64"/>
      <c r="AJ201" s="64"/>
      <c r="AK201" s="64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</row>
    <row r="202" spans="1:53" ht="15.75">
      <c r="A202" s="23">
        <v>200013</v>
      </c>
      <c r="B202" s="68" t="s">
        <v>76</v>
      </c>
      <c r="C202" s="17" t="s">
        <v>72</v>
      </c>
      <c r="D202" s="18">
        <v>5.03</v>
      </c>
      <c r="E202" s="18"/>
      <c r="F202" s="6"/>
      <c r="G202" s="118">
        <f>SUM('5:6'!G202)</f>
        <v>0</v>
      </c>
      <c r="H202" s="330">
        <f t="shared" si="67"/>
        <v>0</v>
      </c>
      <c r="I202" s="118">
        <f>SUM('5:6'!I202)</f>
        <v>0</v>
      </c>
      <c r="J202" s="38" t="str">
        <f t="array" ref="J202">IF(ISERROR(G202/I202),"",G202/I202)</f>
        <v/>
      </c>
      <c r="K202" s="42">
        <f t="array" ref="K202">IF(ISERROR(G202/L202),"",G202/L202)</f>
        <v>0</v>
      </c>
      <c r="L202" s="107">
        <v>52</v>
      </c>
      <c r="M202" s="43">
        <f>IF(ISERROR(I202-K202),"",I202-K202)</f>
        <v>0</v>
      </c>
      <c r="N202" s="118">
        <f>SUM('5:6'!N202)</f>
        <v>0</v>
      </c>
      <c r="O202" s="118">
        <f>SUM('5:6'!O202)</f>
        <v>0</v>
      </c>
      <c r="P202" s="118">
        <f>SUM('5:6'!P202)</f>
        <v>0</v>
      </c>
      <c r="Q202" s="118">
        <f>SUM('5:6'!Q202)</f>
        <v>0</v>
      </c>
      <c r="R202" s="118">
        <f>SUM('5:6'!R202)</f>
        <v>0</v>
      </c>
      <c r="S202" s="118">
        <f>SUM('5:6'!S202)</f>
        <v>0</v>
      </c>
      <c r="T202" s="118">
        <f>SUM('5:6'!T202)</f>
        <v>0</v>
      </c>
      <c r="U202" s="118">
        <f>SUM('5:6'!U202)</f>
        <v>0</v>
      </c>
      <c r="V202" s="269">
        <f t="shared" si="72"/>
        <v>0</v>
      </c>
      <c r="W202" s="40" t="str">
        <f t="shared" si="73"/>
        <v/>
      </c>
      <c r="X202" s="118">
        <f>SUM('5:6'!X202)</f>
        <v>0</v>
      </c>
      <c r="Y202" s="118">
        <f>SUM('5:6'!Y202)</f>
        <v>0</v>
      </c>
      <c r="Z202" s="118">
        <f>SUM('5:6'!Z202)</f>
        <v>0</v>
      </c>
      <c r="AA202" s="118">
        <f>SUM('5:6'!AA202)</f>
        <v>0</v>
      </c>
      <c r="AB202" s="330">
        <v>1043</v>
      </c>
      <c r="AC202" s="61"/>
      <c r="AD202" s="336"/>
      <c r="AE202" s="61"/>
      <c r="AF202" s="61"/>
      <c r="AG202" s="61"/>
      <c r="AH202" s="61"/>
      <c r="AI202" s="64"/>
      <c r="AJ202" s="64"/>
      <c r="AK202" s="64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</row>
    <row r="203" spans="1:53" ht="15.75">
      <c r="A203" s="23">
        <v>200016</v>
      </c>
      <c r="B203" s="68" t="s">
        <v>76</v>
      </c>
      <c r="C203" s="17" t="s">
        <v>77</v>
      </c>
      <c r="D203" s="18">
        <v>5.03</v>
      </c>
      <c r="E203" s="18"/>
      <c r="F203" s="6"/>
      <c r="G203" s="118">
        <f>SUM('5:6'!G203)</f>
        <v>0</v>
      </c>
      <c r="H203" s="330">
        <f t="shared" si="67"/>
        <v>0</v>
      </c>
      <c r="I203" s="118">
        <f>SUM('5:6'!I203)</f>
        <v>0</v>
      </c>
      <c r="J203" s="38" t="str">
        <f t="array" ref="J203">IF(ISERROR(G203/I203),"",G203/I203)</f>
        <v/>
      </c>
      <c r="K203" s="42">
        <f t="array" ref="K203">IF(ISERROR(G203/L203),"",G203/L203)</f>
        <v>0</v>
      </c>
      <c r="L203" s="107">
        <v>52</v>
      </c>
      <c r="M203" s="43">
        <f t="shared" ref="M203" si="74">IF(ISERROR(I203-K203),"",I203-K203)</f>
        <v>0</v>
      </c>
      <c r="N203" s="118">
        <f>SUM('5:6'!N203)</f>
        <v>0</v>
      </c>
      <c r="O203" s="118">
        <f>SUM('5:6'!O203)</f>
        <v>0</v>
      </c>
      <c r="P203" s="118">
        <f>SUM('5:6'!P203)</f>
        <v>0</v>
      </c>
      <c r="Q203" s="118">
        <f>SUM('5:6'!Q203)</f>
        <v>0</v>
      </c>
      <c r="R203" s="118">
        <f>SUM('5:6'!R203)</f>
        <v>0</v>
      </c>
      <c r="S203" s="118">
        <f>SUM('5:6'!S203)</f>
        <v>0</v>
      </c>
      <c r="T203" s="118">
        <f>SUM('5:6'!T203)</f>
        <v>0</v>
      </c>
      <c r="U203" s="118">
        <f>SUM('5:6'!U203)</f>
        <v>0</v>
      </c>
      <c r="V203" s="269">
        <f t="shared" si="72"/>
        <v>0</v>
      </c>
      <c r="W203" s="40" t="str">
        <f t="shared" si="73"/>
        <v/>
      </c>
      <c r="X203" s="118">
        <f>SUM('5:6'!X203)</f>
        <v>0</v>
      </c>
      <c r="Y203" s="118">
        <f>SUM('5:6'!Y203)</f>
        <v>0</v>
      </c>
      <c r="Z203" s="118">
        <f>SUM('5:6'!Z203)</f>
        <v>0</v>
      </c>
      <c r="AA203" s="118">
        <f>SUM('5:6'!AA203)</f>
        <v>0</v>
      </c>
      <c r="AB203" s="330">
        <f>104+417</f>
        <v>521</v>
      </c>
      <c r="AC203" s="61"/>
      <c r="AD203" s="336"/>
      <c r="AE203" s="61"/>
      <c r="AF203" s="61"/>
      <c r="AG203" s="61"/>
      <c r="AH203" s="61"/>
      <c r="AI203" s="64"/>
      <c r="AJ203" s="64"/>
      <c r="AK203" s="64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</row>
    <row r="204" spans="1:53" ht="15.75">
      <c r="A204" s="23">
        <v>201148</v>
      </c>
      <c r="B204" s="323" t="s">
        <v>440</v>
      </c>
      <c r="C204" s="232" t="s">
        <v>441</v>
      </c>
      <c r="D204" s="18"/>
      <c r="E204" s="18"/>
      <c r="F204" s="6"/>
      <c r="G204" s="118">
        <f>SUM('5:6'!G204)</f>
        <v>0</v>
      </c>
      <c r="H204" s="330">
        <f t="shared" si="67"/>
        <v>0</v>
      </c>
      <c r="I204" s="118">
        <f>SUM('5:6'!I204)</f>
        <v>0</v>
      </c>
      <c r="J204" s="38"/>
      <c r="K204" s="42"/>
      <c r="L204" s="107">
        <v>52</v>
      </c>
      <c r="M204" s="43"/>
      <c r="N204" s="118"/>
      <c r="O204" s="118"/>
      <c r="P204" s="118"/>
      <c r="Q204" s="118"/>
      <c r="R204" s="118"/>
      <c r="S204" s="118"/>
      <c r="T204" s="118"/>
      <c r="U204" s="118"/>
      <c r="V204" s="269"/>
      <c r="W204" s="40"/>
      <c r="X204" s="118"/>
      <c r="Y204" s="118"/>
      <c r="Z204" s="118"/>
      <c r="AA204" s="118"/>
      <c r="AB204" s="330"/>
      <c r="AC204" s="61"/>
      <c r="AD204" s="336"/>
      <c r="AE204" s="61"/>
      <c r="AF204" s="61"/>
      <c r="AG204" s="61"/>
      <c r="AH204" s="61"/>
      <c r="AI204" s="64"/>
      <c r="AJ204" s="64"/>
      <c r="AK204" s="64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</row>
    <row r="205" spans="1:53" ht="15.75">
      <c r="A205" s="23">
        <v>201149</v>
      </c>
      <c r="B205" s="323" t="s">
        <v>440</v>
      </c>
      <c r="C205" s="232" t="s">
        <v>442</v>
      </c>
      <c r="D205" s="18"/>
      <c r="E205" s="18"/>
      <c r="F205" s="6"/>
      <c r="G205" s="118">
        <f>SUM('5:6'!G205)</f>
        <v>0</v>
      </c>
      <c r="H205" s="330">
        <f t="shared" si="67"/>
        <v>0</v>
      </c>
      <c r="I205" s="118">
        <f>SUM('5:6'!I205)</f>
        <v>0</v>
      </c>
      <c r="J205" s="38"/>
      <c r="K205" s="42"/>
      <c r="L205" s="107">
        <v>52</v>
      </c>
      <c r="M205" s="43"/>
      <c r="N205" s="118"/>
      <c r="O205" s="118"/>
      <c r="P205" s="118"/>
      <c r="Q205" s="118"/>
      <c r="R205" s="118"/>
      <c r="S205" s="118"/>
      <c r="T205" s="118"/>
      <c r="U205" s="118"/>
      <c r="V205" s="269"/>
      <c r="W205" s="40"/>
      <c r="X205" s="118"/>
      <c r="Y205" s="118"/>
      <c r="Z205" s="118"/>
      <c r="AA205" s="118"/>
      <c r="AB205" s="330"/>
      <c r="AC205" s="61"/>
      <c r="AD205" s="336"/>
      <c r="AE205" s="61"/>
      <c r="AF205" s="61"/>
      <c r="AG205" s="61"/>
      <c r="AH205" s="61"/>
      <c r="AI205" s="64"/>
      <c r="AJ205" s="64"/>
      <c r="AK205" s="64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</row>
    <row r="206" spans="1:53" ht="15.75">
      <c r="A206" s="23">
        <v>201150</v>
      </c>
      <c r="B206" s="323" t="s">
        <v>440</v>
      </c>
      <c r="C206" s="232" t="s">
        <v>61</v>
      </c>
      <c r="D206" s="18"/>
      <c r="E206" s="18"/>
      <c r="F206" s="6"/>
      <c r="G206" s="118">
        <f>SUM('5:6'!G206)</f>
        <v>0</v>
      </c>
      <c r="H206" s="330">
        <f t="shared" si="67"/>
        <v>0</v>
      </c>
      <c r="I206" s="118">
        <f>SUM('5:6'!I206)</f>
        <v>0</v>
      </c>
      <c r="J206" s="38"/>
      <c r="K206" s="42"/>
      <c r="L206" s="107">
        <v>52</v>
      </c>
      <c r="M206" s="43"/>
      <c r="N206" s="118"/>
      <c r="O206" s="118"/>
      <c r="P206" s="118"/>
      <c r="Q206" s="118"/>
      <c r="R206" s="118"/>
      <c r="S206" s="118"/>
      <c r="T206" s="118"/>
      <c r="U206" s="118"/>
      <c r="V206" s="269"/>
      <c r="W206" s="40"/>
      <c r="X206" s="118"/>
      <c r="Y206" s="118"/>
      <c r="Z206" s="118"/>
      <c r="AA206" s="118"/>
      <c r="AB206" s="330"/>
      <c r="AC206" s="61"/>
      <c r="AD206" s="336"/>
      <c r="AE206" s="61"/>
      <c r="AF206" s="61"/>
      <c r="AG206" s="61"/>
      <c r="AH206" s="61"/>
      <c r="AI206" s="64"/>
      <c r="AJ206" s="64"/>
      <c r="AK206" s="64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</row>
    <row r="207" spans="1:53" ht="15.75">
      <c r="A207" s="23">
        <v>200668</v>
      </c>
      <c r="B207" s="68" t="s">
        <v>78</v>
      </c>
      <c r="C207" s="17" t="s">
        <v>53</v>
      </c>
      <c r="D207" s="18">
        <v>5.08</v>
      </c>
      <c r="E207" s="18"/>
      <c r="F207" s="6"/>
      <c r="G207" s="118">
        <f>SUM('5:6'!G207)</f>
        <v>0</v>
      </c>
      <c r="H207" s="330">
        <f t="shared" si="67"/>
        <v>0</v>
      </c>
      <c r="I207" s="118">
        <f>SUM('5:6'!I207)</f>
        <v>0</v>
      </c>
      <c r="J207" s="38" t="str">
        <f t="array" ref="J207">IF(ISERROR(G207/I207),"",G207/I207)</f>
        <v/>
      </c>
      <c r="K207" s="42">
        <f t="array" ref="K207">IF(ISERROR(G207/L207),"",G207/L207)</f>
        <v>0</v>
      </c>
      <c r="L207" s="107">
        <v>21</v>
      </c>
      <c r="M207" s="43">
        <f t="shared" ref="M207:M236" si="75">IF(ISERROR(I207-K207),"",I207-K207)</f>
        <v>0</v>
      </c>
      <c r="N207" s="118">
        <f>SUM('5:6'!N207)</f>
        <v>0</v>
      </c>
      <c r="O207" s="118">
        <f>SUM('5:6'!O207)</f>
        <v>0</v>
      </c>
      <c r="P207" s="118">
        <f>SUM('5:6'!P207)</f>
        <v>0</v>
      </c>
      <c r="Q207" s="118">
        <f>SUM('5:6'!Q207)</f>
        <v>0</v>
      </c>
      <c r="R207" s="118">
        <f>SUM('5:6'!R207)</f>
        <v>0</v>
      </c>
      <c r="S207" s="118">
        <f>SUM('5:6'!S207)</f>
        <v>0</v>
      </c>
      <c r="T207" s="118">
        <f>SUM('5:6'!T207)</f>
        <v>0</v>
      </c>
      <c r="U207" s="118">
        <f>SUM('5:6'!U207)</f>
        <v>0</v>
      </c>
      <c r="V207" s="269">
        <f t="shared" ref="V207:V218" si="76">SUM(X207:AA207)</f>
        <v>0</v>
      </c>
      <c r="W207" s="40" t="str">
        <f t="shared" ref="W207:W218" si="77">IF(ISERROR(V207/G207),"",V207/G207)</f>
        <v/>
      </c>
      <c r="X207" s="118">
        <f>SUM('5:6'!X207)</f>
        <v>0</v>
      </c>
      <c r="Y207" s="118">
        <f>SUM('5:6'!Y207)</f>
        <v>0</v>
      </c>
      <c r="Z207" s="118">
        <f>SUM('5:6'!Z207)</f>
        <v>0</v>
      </c>
      <c r="AA207" s="118">
        <f>SUM('5:6'!AA207)</f>
        <v>0</v>
      </c>
      <c r="AB207" s="330"/>
      <c r="AC207" s="61"/>
      <c r="AD207" s="336"/>
      <c r="AE207" s="61"/>
      <c r="AF207" s="61"/>
      <c r="AG207" s="61"/>
      <c r="AH207" s="61"/>
      <c r="AI207" s="64"/>
      <c r="AJ207" s="64"/>
      <c r="AK207" s="64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</row>
    <row r="208" spans="1:53" ht="15.75">
      <c r="A208" s="23">
        <v>200667</v>
      </c>
      <c r="B208" s="68" t="s">
        <v>78</v>
      </c>
      <c r="C208" s="17" t="s">
        <v>74</v>
      </c>
      <c r="D208" s="18">
        <v>5.08</v>
      </c>
      <c r="E208" s="18"/>
      <c r="F208" s="6"/>
      <c r="G208" s="118">
        <f>SUM('5:6'!G208)</f>
        <v>117</v>
      </c>
      <c r="H208" s="330">
        <f t="shared" si="67"/>
        <v>594.36</v>
      </c>
      <c r="I208" s="118">
        <f>SUM('5:6'!I208)</f>
        <v>7</v>
      </c>
      <c r="J208" s="38">
        <f t="array" ref="J208">IF(ISERROR(G208/I208),"",G208/I208)</f>
        <v>16.714285714285715</v>
      </c>
      <c r="K208" s="42">
        <f t="array" ref="K208">IF(ISERROR(G208/L208),"",G208/L208)</f>
        <v>5.5714285714285712</v>
      </c>
      <c r="L208" s="107">
        <v>21</v>
      </c>
      <c r="M208" s="43">
        <f t="shared" si="75"/>
        <v>1.4285714285714288</v>
      </c>
      <c r="N208" s="118">
        <f>SUM('5:6'!N208)</f>
        <v>0</v>
      </c>
      <c r="O208" s="118">
        <f>SUM('5:6'!O208)</f>
        <v>0</v>
      </c>
      <c r="P208" s="118">
        <f>SUM('5:6'!P208)</f>
        <v>0</v>
      </c>
      <c r="Q208" s="118">
        <f>SUM('5:6'!Q208)</f>
        <v>0</v>
      </c>
      <c r="R208" s="118">
        <f>SUM('5:6'!R208)</f>
        <v>0</v>
      </c>
      <c r="S208" s="118">
        <f>SUM('5:6'!S208)</f>
        <v>0</v>
      </c>
      <c r="T208" s="118">
        <f>SUM('5:6'!T208)</f>
        <v>0</v>
      </c>
      <c r="U208" s="118">
        <f>SUM('5:6'!U208)</f>
        <v>0</v>
      </c>
      <c r="V208" s="269">
        <f t="shared" si="76"/>
        <v>0</v>
      </c>
      <c r="W208" s="40">
        <f t="shared" si="77"/>
        <v>0</v>
      </c>
      <c r="X208" s="118">
        <f>SUM('5:6'!X208)</f>
        <v>0</v>
      </c>
      <c r="Y208" s="118">
        <f>SUM('5:6'!Y208)</f>
        <v>0</v>
      </c>
      <c r="Z208" s="118">
        <f>SUM('5:6'!Z208)</f>
        <v>0</v>
      </c>
      <c r="AA208" s="118">
        <f>SUM('5:6'!AA208)</f>
        <v>0</v>
      </c>
      <c r="AB208" s="330">
        <f>378+378</f>
        <v>756</v>
      </c>
      <c r="AC208" s="61"/>
      <c r="AD208" s="336"/>
      <c r="AE208" s="61"/>
      <c r="AF208" s="61"/>
      <c r="AG208" s="61"/>
      <c r="AH208" s="61"/>
      <c r="AI208" s="64"/>
      <c r="AJ208" s="64"/>
      <c r="AK208" s="64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</row>
    <row r="209" spans="1:53" ht="15.75">
      <c r="A209" s="23">
        <v>200666</v>
      </c>
      <c r="B209" s="68" t="s">
        <v>78</v>
      </c>
      <c r="C209" s="17" t="s">
        <v>75</v>
      </c>
      <c r="D209" s="18">
        <v>5.08</v>
      </c>
      <c r="E209" s="18"/>
      <c r="F209" s="6"/>
      <c r="G209" s="118">
        <f>SUM('5:6'!G209)</f>
        <v>0</v>
      </c>
      <c r="H209" s="330">
        <f t="shared" si="67"/>
        <v>0</v>
      </c>
      <c r="I209" s="118">
        <f>SUM('5:6'!I209)</f>
        <v>0</v>
      </c>
      <c r="J209" s="38" t="str">
        <f t="array" ref="J209">IF(ISERROR(G209/I209),"",G209/I209)</f>
        <v/>
      </c>
      <c r="K209" s="42">
        <f t="array" ref="K209">IF(ISERROR(G209/L209),"",G209/L209)</f>
        <v>0</v>
      </c>
      <c r="L209" s="107">
        <v>21</v>
      </c>
      <c r="M209" s="43">
        <f t="shared" si="75"/>
        <v>0</v>
      </c>
      <c r="N209" s="118">
        <f>SUM('5:6'!N209)</f>
        <v>0</v>
      </c>
      <c r="O209" s="118">
        <f>SUM('5:6'!O209)</f>
        <v>0</v>
      </c>
      <c r="P209" s="118">
        <f>SUM('5:6'!P209)</f>
        <v>0</v>
      </c>
      <c r="Q209" s="118">
        <f>SUM('5:6'!Q209)</f>
        <v>0</v>
      </c>
      <c r="R209" s="118">
        <f>SUM('5:6'!R209)</f>
        <v>0</v>
      </c>
      <c r="S209" s="118">
        <f>SUM('5:6'!S209)</f>
        <v>0</v>
      </c>
      <c r="T209" s="118">
        <f>SUM('5:6'!T209)</f>
        <v>0</v>
      </c>
      <c r="U209" s="118">
        <f>SUM('5:6'!U209)</f>
        <v>0</v>
      </c>
      <c r="V209" s="269">
        <f t="shared" si="76"/>
        <v>0</v>
      </c>
      <c r="W209" s="40" t="str">
        <f t="shared" si="77"/>
        <v/>
      </c>
      <c r="X209" s="118">
        <f>SUM('5:6'!X209)</f>
        <v>0</v>
      </c>
      <c r="Y209" s="118">
        <f>SUM('5:6'!Y209)</f>
        <v>0</v>
      </c>
      <c r="Z209" s="118">
        <f>SUM('5:6'!Z209)</f>
        <v>0</v>
      </c>
      <c r="AA209" s="118">
        <f>SUM('5:6'!AA209)</f>
        <v>0</v>
      </c>
      <c r="AB209" s="330"/>
      <c r="AC209" s="61"/>
      <c r="AD209" s="336"/>
      <c r="AE209" s="61"/>
      <c r="AF209" s="61"/>
      <c r="AG209" s="61"/>
      <c r="AH209" s="61"/>
      <c r="AI209" s="64"/>
      <c r="AJ209" s="64"/>
      <c r="AK209" s="64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</row>
    <row r="210" spans="1:53" ht="15.75">
      <c r="A210" s="23">
        <v>200662</v>
      </c>
      <c r="B210" s="68" t="s">
        <v>78</v>
      </c>
      <c r="C210" s="17" t="s">
        <v>60</v>
      </c>
      <c r="D210" s="18">
        <v>5.08</v>
      </c>
      <c r="E210" s="18"/>
      <c r="F210" s="6"/>
      <c r="G210" s="118">
        <f>SUM('5:6'!G210)</f>
        <v>0</v>
      </c>
      <c r="H210" s="330">
        <f t="shared" si="67"/>
        <v>0</v>
      </c>
      <c r="I210" s="118">
        <f>SUM('5:6'!I210)</f>
        <v>0</v>
      </c>
      <c r="J210" s="38" t="str">
        <f t="array" ref="J210">IF(ISERROR(G210/I210),"",G210/I210)</f>
        <v/>
      </c>
      <c r="K210" s="42">
        <f t="array" ref="K210">IF(ISERROR(G210/L210),"",G210/L210)</f>
        <v>0</v>
      </c>
      <c r="L210" s="107">
        <v>21</v>
      </c>
      <c r="M210" s="43">
        <f t="shared" si="75"/>
        <v>0</v>
      </c>
      <c r="N210" s="118">
        <f>SUM('5:6'!N210)</f>
        <v>0</v>
      </c>
      <c r="O210" s="118">
        <f>SUM('5:6'!O210)</f>
        <v>0</v>
      </c>
      <c r="P210" s="118">
        <f>SUM('5:6'!P210)</f>
        <v>0</v>
      </c>
      <c r="Q210" s="118">
        <f>SUM('5:6'!Q210)</f>
        <v>0</v>
      </c>
      <c r="R210" s="118">
        <f>SUM('5:6'!R210)</f>
        <v>0</v>
      </c>
      <c r="S210" s="118">
        <f>SUM('5:6'!S210)</f>
        <v>0</v>
      </c>
      <c r="T210" s="118">
        <f>SUM('5:6'!T210)</f>
        <v>0</v>
      </c>
      <c r="U210" s="118">
        <f>SUM('5:6'!U210)</f>
        <v>0</v>
      </c>
      <c r="V210" s="269">
        <f t="shared" si="76"/>
        <v>0</v>
      </c>
      <c r="W210" s="40" t="str">
        <f t="shared" si="77"/>
        <v/>
      </c>
      <c r="X210" s="118">
        <f>SUM('5:6'!X210)</f>
        <v>0</v>
      </c>
      <c r="Y210" s="118">
        <f>SUM('5:6'!Y210)</f>
        <v>0</v>
      </c>
      <c r="Z210" s="118">
        <f>SUM('5:6'!Z210)</f>
        <v>0</v>
      </c>
      <c r="AA210" s="118">
        <f>SUM('5:6'!AA210)</f>
        <v>0</v>
      </c>
      <c r="AB210" s="330">
        <v>243</v>
      </c>
      <c r="AC210" s="61"/>
      <c r="AD210" s="336"/>
      <c r="AE210" s="61"/>
      <c r="AF210" s="61"/>
      <c r="AG210" s="61"/>
      <c r="AH210" s="61"/>
      <c r="AI210" s="64"/>
      <c r="AJ210" s="64"/>
      <c r="AK210" s="64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</row>
    <row r="211" spans="1:53" ht="15.75">
      <c r="A211" s="23">
        <v>200661</v>
      </c>
      <c r="B211" s="68" t="s">
        <v>78</v>
      </c>
      <c r="C211" s="17" t="s">
        <v>72</v>
      </c>
      <c r="D211" s="18">
        <v>5.08</v>
      </c>
      <c r="E211" s="18"/>
      <c r="F211" s="6"/>
      <c r="G211" s="118">
        <f>SUM('5:6'!G211)</f>
        <v>0</v>
      </c>
      <c r="H211" s="330">
        <f t="shared" si="67"/>
        <v>0</v>
      </c>
      <c r="I211" s="118">
        <f>SUM('5:6'!I211)</f>
        <v>0</v>
      </c>
      <c r="J211" s="38" t="str">
        <f t="array" ref="J211">IF(ISERROR(G211/I211),"",G211/I211)</f>
        <v/>
      </c>
      <c r="K211" s="42">
        <f t="array" ref="K211">IF(ISERROR(G211/L211),"",G211/L211)</f>
        <v>0</v>
      </c>
      <c r="L211" s="107">
        <v>21</v>
      </c>
      <c r="M211" s="43">
        <f t="shared" si="75"/>
        <v>0</v>
      </c>
      <c r="N211" s="118">
        <f>SUM('5:6'!N211)</f>
        <v>0</v>
      </c>
      <c r="O211" s="118">
        <f>SUM('5:6'!O211)</f>
        <v>0</v>
      </c>
      <c r="P211" s="118">
        <f>SUM('5:6'!P211)</f>
        <v>0</v>
      </c>
      <c r="Q211" s="118">
        <f>SUM('5:6'!Q211)</f>
        <v>0</v>
      </c>
      <c r="R211" s="118">
        <f>SUM('5:6'!R211)</f>
        <v>0</v>
      </c>
      <c r="S211" s="118">
        <f>SUM('5:6'!S211)</f>
        <v>0</v>
      </c>
      <c r="T211" s="118">
        <f>SUM('5:6'!T211)</f>
        <v>0</v>
      </c>
      <c r="U211" s="118">
        <f>SUM('5:6'!U211)</f>
        <v>0</v>
      </c>
      <c r="V211" s="269">
        <f t="shared" si="76"/>
        <v>0</v>
      </c>
      <c r="W211" s="40" t="str">
        <f t="shared" si="77"/>
        <v/>
      </c>
      <c r="X211" s="118">
        <f>SUM('5:6'!X211)</f>
        <v>0</v>
      </c>
      <c r="Y211" s="118">
        <f>SUM('5:6'!Y211)</f>
        <v>0</v>
      </c>
      <c r="Z211" s="118">
        <f>SUM('5:6'!Z211)</f>
        <v>0</v>
      </c>
      <c r="AA211" s="118">
        <f>SUM('5:6'!AA211)</f>
        <v>0</v>
      </c>
      <c r="AB211" s="330">
        <v>728</v>
      </c>
      <c r="AC211" s="61"/>
      <c r="AD211" s="336"/>
      <c r="AE211" s="61"/>
      <c r="AF211" s="61"/>
      <c r="AG211" s="61"/>
      <c r="AH211" s="61"/>
      <c r="AI211" s="64"/>
      <c r="AJ211" s="64"/>
      <c r="AK211" s="64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</row>
    <row r="212" spans="1:53" ht="15.75">
      <c r="A212" s="23">
        <v>200663</v>
      </c>
      <c r="B212" s="68" t="s">
        <v>78</v>
      </c>
      <c r="C212" s="17" t="s">
        <v>73</v>
      </c>
      <c r="D212" s="18">
        <v>5.08</v>
      </c>
      <c r="E212" s="18"/>
      <c r="F212" s="6"/>
      <c r="G212" s="118">
        <f>SUM('5:6'!G212)</f>
        <v>216</v>
      </c>
      <c r="H212" s="330">
        <f t="shared" si="67"/>
        <v>1097.28</v>
      </c>
      <c r="I212" s="118">
        <f>SUM('5:6'!I212)</f>
        <v>9</v>
      </c>
      <c r="J212" s="38">
        <f t="array" ref="J212">IF(ISERROR(G212/I212),"",G212/I212)</f>
        <v>24</v>
      </c>
      <c r="K212" s="42">
        <f t="array" ref="K212">IF(ISERROR(G212/L212),"",G212/L212)</f>
        <v>10.285714285714286</v>
      </c>
      <c r="L212" s="107">
        <v>21</v>
      </c>
      <c r="M212" s="43">
        <f t="shared" si="75"/>
        <v>-1.2857142857142865</v>
      </c>
      <c r="N212" s="118">
        <f>SUM('5:6'!N212)</f>
        <v>0</v>
      </c>
      <c r="O212" s="118">
        <f>SUM('5:6'!O212)</f>
        <v>0</v>
      </c>
      <c r="P212" s="118">
        <f>SUM('5:6'!P212)</f>
        <v>0</v>
      </c>
      <c r="Q212" s="118">
        <f>SUM('5:6'!Q212)</f>
        <v>0</v>
      </c>
      <c r="R212" s="118">
        <f>SUM('5:6'!R212)</f>
        <v>0</v>
      </c>
      <c r="S212" s="118">
        <f>SUM('5:6'!S212)</f>
        <v>0</v>
      </c>
      <c r="T212" s="118">
        <f>SUM('5:6'!T212)</f>
        <v>0</v>
      </c>
      <c r="U212" s="118">
        <f>SUM('5:6'!U212)</f>
        <v>0</v>
      </c>
      <c r="V212" s="269">
        <f t="shared" si="76"/>
        <v>0</v>
      </c>
      <c r="W212" s="40">
        <f t="shared" si="77"/>
        <v>0</v>
      </c>
      <c r="X212" s="118">
        <f>SUM('5:6'!X212)</f>
        <v>0</v>
      </c>
      <c r="Y212" s="118">
        <f>SUM('5:6'!Y212)</f>
        <v>0</v>
      </c>
      <c r="Z212" s="118">
        <f>SUM('5:6'!Z212)</f>
        <v>0</v>
      </c>
      <c r="AA212" s="118">
        <f>SUM('5:6'!AA212)</f>
        <v>0</v>
      </c>
      <c r="AB212" s="107">
        <f>367+485</f>
        <v>852</v>
      </c>
      <c r="AC212" s="61"/>
      <c r="AD212" s="336"/>
      <c r="AE212" s="61"/>
      <c r="AF212" s="61"/>
      <c r="AG212" s="61"/>
      <c r="AH212" s="61"/>
      <c r="AI212" s="64"/>
      <c r="AJ212" s="64"/>
      <c r="AK212" s="64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</row>
    <row r="213" spans="1:53" ht="15.75">
      <c r="A213" s="23">
        <v>200665</v>
      </c>
      <c r="B213" s="68" t="s">
        <v>78</v>
      </c>
      <c r="C213" s="17" t="s">
        <v>61</v>
      </c>
      <c r="D213" s="18">
        <v>5.08</v>
      </c>
      <c r="E213" s="18"/>
      <c r="F213" s="6"/>
      <c r="G213" s="118">
        <f>SUM('5:6'!G213)</f>
        <v>0</v>
      </c>
      <c r="H213" s="330">
        <f t="shared" si="67"/>
        <v>0</v>
      </c>
      <c r="I213" s="118">
        <f>SUM('5:6'!I213)</f>
        <v>0</v>
      </c>
      <c r="J213" s="38" t="str">
        <f t="array" ref="J213">IF(ISERROR(G213/I213),"",G213/I213)</f>
        <v/>
      </c>
      <c r="K213" s="42">
        <f t="array" ref="K213">IF(ISERROR(G213/L213),"",G213/L213)</f>
        <v>0</v>
      </c>
      <c r="L213" s="107">
        <v>21</v>
      </c>
      <c r="M213" s="43">
        <f t="shared" si="75"/>
        <v>0</v>
      </c>
      <c r="N213" s="118">
        <f>SUM('5:6'!N213)</f>
        <v>0</v>
      </c>
      <c r="O213" s="118">
        <f>SUM('5:6'!O213)</f>
        <v>0</v>
      </c>
      <c r="P213" s="118">
        <f>SUM('5:6'!P213)</f>
        <v>0</v>
      </c>
      <c r="Q213" s="118">
        <f>SUM('5:6'!Q213)</f>
        <v>0</v>
      </c>
      <c r="R213" s="118">
        <f>SUM('5:6'!R213)</f>
        <v>0</v>
      </c>
      <c r="S213" s="118">
        <f>SUM('5:6'!S213)</f>
        <v>0</v>
      </c>
      <c r="T213" s="118">
        <f>SUM('5:6'!T213)</f>
        <v>0</v>
      </c>
      <c r="U213" s="118">
        <f>SUM('5:6'!U213)</f>
        <v>0</v>
      </c>
      <c r="V213" s="269">
        <f t="shared" si="76"/>
        <v>0</v>
      </c>
      <c r="W213" s="40" t="str">
        <f t="shared" si="77"/>
        <v/>
      </c>
      <c r="X213" s="118">
        <f>SUM('5:6'!X213)</f>
        <v>0</v>
      </c>
      <c r="Y213" s="118">
        <f>SUM('5:6'!Y213)</f>
        <v>0</v>
      </c>
      <c r="Z213" s="118">
        <f>SUM('5:6'!Z213)</f>
        <v>0</v>
      </c>
      <c r="AA213" s="118">
        <f>SUM('5:6'!AA213)</f>
        <v>0</v>
      </c>
      <c r="AB213" s="330">
        <v>364</v>
      </c>
      <c r="AC213" s="61"/>
      <c r="AD213" s="336"/>
      <c r="AE213" s="61"/>
      <c r="AF213" s="61"/>
      <c r="AG213" s="61"/>
      <c r="AH213" s="61"/>
      <c r="AI213" s="64"/>
      <c r="AJ213" s="64"/>
      <c r="AK213" s="64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</row>
    <row r="214" spans="1:53" ht="15.75">
      <c r="A214" s="23">
        <v>200664</v>
      </c>
      <c r="B214" s="68" t="s">
        <v>78</v>
      </c>
      <c r="C214" s="17" t="s">
        <v>77</v>
      </c>
      <c r="D214" s="18">
        <v>5.08</v>
      </c>
      <c r="E214" s="18"/>
      <c r="F214" s="6"/>
      <c r="G214" s="118">
        <f>SUM('5:6'!G214)</f>
        <v>0</v>
      </c>
      <c r="H214" s="330">
        <f t="shared" si="67"/>
        <v>0</v>
      </c>
      <c r="I214" s="118">
        <f>SUM('5:6'!I214)</f>
        <v>0</v>
      </c>
      <c r="J214" s="38" t="str">
        <f t="array" ref="J214">IF(ISERROR(G214/I214),"",G214/I214)</f>
        <v/>
      </c>
      <c r="K214" s="42">
        <f t="array" ref="K214">IF(ISERROR(G214/L214),"",G214/L214)</f>
        <v>0</v>
      </c>
      <c r="L214" s="107">
        <v>21</v>
      </c>
      <c r="M214" s="43">
        <f t="shared" si="75"/>
        <v>0</v>
      </c>
      <c r="N214" s="118">
        <f>SUM('5:6'!N214)</f>
        <v>0</v>
      </c>
      <c r="O214" s="118">
        <f>SUM('5:6'!O214)</f>
        <v>0</v>
      </c>
      <c r="P214" s="118">
        <f>SUM('5:6'!P214)</f>
        <v>0</v>
      </c>
      <c r="Q214" s="118">
        <f>SUM('5:6'!Q214)</f>
        <v>0</v>
      </c>
      <c r="R214" s="118">
        <f>SUM('5:6'!R214)</f>
        <v>0</v>
      </c>
      <c r="S214" s="118">
        <f>SUM('5:6'!S214)</f>
        <v>0</v>
      </c>
      <c r="T214" s="118">
        <f>SUM('5:6'!T214)</f>
        <v>0</v>
      </c>
      <c r="U214" s="118">
        <f>SUM('5:6'!U214)</f>
        <v>0</v>
      </c>
      <c r="V214" s="269">
        <f t="shared" si="76"/>
        <v>0</v>
      </c>
      <c r="W214" s="40" t="str">
        <f t="shared" si="77"/>
        <v/>
      </c>
      <c r="X214" s="118">
        <f>SUM('5:6'!X214)</f>
        <v>0</v>
      </c>
      <c r="Y214" s="118">
        <f>SUM('5:6'!Y214)</f>
        <v>0</v>
      </c>
      <c r="Z214" s="118">
        <f>SUM('5:6'!Z214)</f>
        <v>0</v>
      </c>
      <c r="AA214" s="118">
        <f>SUM('5:6'!AA214)</f>
        <v>0</v>
      </c>
      <c r="AB214" s="107">
        <f>490+243</f>
        <v>733</v>
      </c>
      <c r="AC214" s="61"/>
      <c r="AD214" s="336"/>
      <c r="AE214" s="61"/>
      <c r="AF214" s="61"/>
      <c r="AG214" s="61"/>
      <c r="AH214" s="61"/>
      <c r="AI214" s="64"/>
      <c r="AJ214" s="64"/>
      <c r="AK214" s="64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</row>
    <row r="215" spans="1:53" ht="15.75">
      <c r="A215" s="23">
        <v>200027</v>
      </c>
      <c r="B215" s="68" t="s">
        <v>79</v>
      </c>
      <c r="C215" s="17" t="s">
        <v>65</v>
      </c>
      <c r="D215" s="18">
        <v>5.03</v>
      </c>
      <c r="E215" s="18"/>
      <c r="F215" s="6"/>
      <c r="G215" s="118">
        <f>SUM('5:6'!G215)</f>
        <v>0</v>
      </c>
      <c r="H215" s="330">
        <f t="shared" si="67"/>
        <v>0</v>
      </c>
      <c r="I215" s="118">
        <f>SUM('5:6'!I215)</f>
        <v>0</v>
      </c>
      <c r="J215" s="38" t="str">
        <f t="array" ref="J215">IF(ISERROR(G215/I215),"",G215/I215)</f>
        <v/>
      </c>
      <c r="K215" s="42">
        <f t="array" ref="K215">IF(ISERROR(G215/L215),"",G215/L215)</f>
        <v>0</v>
      </c>
      <c r="L215" s="107">
        <v>56</v>
      </c>
      <c r="M215" s="43">
        <f t="shared" si="75"/>
        <v>0</v>
      </c>
      <c r="N215" s="118">
        <f>SUM('5:6'!N215)</f>
        <v>0</v>
      </c>
      <c r="O215" s="118">
        <f>SUM('5:6'!O215)</f>
        <v>0</v>
      </c>
      <c r="P215" s="118">
        <f>SUM('5:6'!P215)</f>
        <v>0</v>
      </c>
      <c r="Q215" s="118">
        <f>SUM('5:6'!Q215)</f>
        <v>0</v>
      </c>
      <c r="R215" s="118">
        <f>SUM('5:6'!R215)</f>
        <v>0</v>
      </c>
      <c r="S215" s="118">
        <f>SUM('5:6'!S215)</f>
        <v>0</v>
      </c>
      <c r="T215" s="118">
        <f>SUM('5:6'!T215)</f>
        <v>0</v>
      </c>
      <c r="U215" s="118">
        <f>SUM('5:6'!U215)</f>
        <v>0</v>
      </c>
      <c r="V215" s="269">
        <f t="shared" si="76"/>
        <v>0</v>
      </c>
      <c r="W215" s="40" t="str">
        <f t="shared" si="77"/>
        <v/>
      </c>
      <c r="X215" s="118">
        <f>SUM('5:6'!X215)</f>
        <v>0</v>
      </c>
      <c r="Y215" s="118">
        <f>SUM('5:6'!Y215)</f>
        <v>0</v>
      </c>
      <c r="Z215" s="118">
        <f>SUM('5:6'!Z215)</f>
        <v>0</v>
      </c>
      <c r="AA215" s="118">
        <f>SUM('5:6'!AA215)</f>
        <v>0</v>
      </c>
      <c r="AB215" s="330">
        <f>1204+328</f>
        <v>1532</v>
      </c>
      <c r="AC215" s="61"/>
      <c r="AD215" s="336"/>
      <c r="AE215" s="61"/>
      <c r="AF215" s="61"/>
      <c r="AG215" s="61"/>
      <c r="AH215" s="61"/>
      <c r="AI215" s="64"/>
      <c r="AJ215" s="64"/>
      <c r="AK215" s="64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</row>
    <row r="216" spans="1:53" ht="15.75">
      <c r="A216" s="23">
        <v>200028</v>
      </c>
      <c r="B216" s="68" t="s">
        <v>79</v>
      </c>
      <c r="C216" s="17" t="s">
        <v>53</v>
      </c>
      <c r="D216" s="18">
        <v>5.03</v>
      </c>
      <c r="E216" s="18"/>
      <c r="F216" s="6"/>
      <c r="G216" s="118">
        <f>SUM('5:6'!G216)</f>
        <v>0</v>
      </c>
      <c r="H216" s="330">
        <f t="shared" si="67"/>
        <v>0</v>
      </c>
      <c r="I216" s="118">
        <f>SUM('5:6'!I216)</f>
        <v>0</v>
      </c>
      <c r="J216" s="38" t="str">
        <f t="array" ref="J216">IF(ISERROR(G216/I216),"",G216/I216)</f>
        <v/>
      </c>
      <c r="K216" s="42">
        <f t="array" ref="K216">IF(ISERROR(G216/L216),"",G216/L216)</f>
        <v>0</v>
      </c>
      <c r="L216" s="107">
        <v>56</v>
      </c>
      <c r="M216" s="43">
        <f t="shared" si="75"/>
        <v>0</v>
      </c>
      <c r="N216" s="118">
        <f>SUM('5:6'!N216)</f>
        <v>0</v>
      </c>
      <c r="O216" s="118">
        <f>SUM('5:6'!O216)</f>
        <v>0</v>
      </c>
      <c r="P216" s="118">
        <f>SUM('5:6'!P216)</f>
        <v>0</v>
      </c>
      <c r="Q216" s="118">
        <f>SUM('5:6'!Q216)</f>
        <v>0</v>
      </c>
      <c r="R216" s="118">
        <f>SUM('5:6'!R216)</f>
        <v>0</v>
      </c>
      <c r="S216" s="118">
        <f>SUM('5:6'!S216)</f>
        <v>0</v>
      </c>
      <c r="T216" s="118">
        <f>SUM('5:6'!T216)</f>
        <v>0</v>
      </c>
      <c r="U216" s="118">
        <f>SUM('5:6'!U216)</f>
        <v>0</v>
      </c>
      <c r="V216" s="269">
        <f t="shared" si="76"/>
        <v>0</v>
      </c>
      <c r="W216" s="40" t="str">
        <f t="shared" si="77"/>
        <v/>
      </c>
      <c r="X216" s="118">
        <f>SUM('5:6'!X216)</f>
        <v>0</v>
      </c>
      <c r="Y216" s="118">
        <f>SUM('5:6'!Y216)</f>
        <v>0</v>
      </c>
      <c r="Z216" s="118">
        <f>SUM('5:6'!Z216)</f>
        <v>0</v>
      </c>
      <c r="AA216" s="118">
        <f>SUM('5:6'!AA216)</f>
        <v>0</v>
      </c>
      <c r="AB216" s="330"/>
      <c r="AC216" s="61"/>
      <c r="AD216" s="336"/>
      <c r="AE216" s="61"/>
      <c r="AF216" s="61"/>
      <c r="AG216" s="61"/>
      <c r="AH216" s="61"/>
      <c r="AI216" s="64"/>
      <c r="AJ216" s="64"/>
      <c r="AK216" s="64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</row>
    <row r="217" spans="1:53" ht="15.75">
      <c r="A217" s="23">
        <v>200029</v>
      </c>
      <c r="B217" s="68" t="s">
        <v>79</v>
      </c>
      <c r="C217" s="17" t="s">
        <v>66</v>
      </c>
      <c r="D217" s="18">
        <v>5.03</v>
      </c>
      <c r="E217" s="18"/>
      <c r="F217" s="6"/>
      <c r="G217" s="118">
        <f>SUM('5:6'!G217)</f>
        <v>0</v>
      </c>
      <c r="H217" s="330">
        <f t="shared" si="67"/>
        <v>0</v>
      </c>
      <c r="I217" s="118">
        <f>SUM('5:6'!I217)</f>
        <v>0</v>
      </c>
      <c r="J217" s="38" t="str">
        <f t="array" ref="J217">IF(ISERROR(G217/I217),"",G217/I217)</f>
        <v/>
      </c>
      <c r="K217" s="42">
        <f t="array" ref="K217">IF(ISERROR(G217/L217),"",G217/L217)</f>
        <v>0</v>
      </c>
      <c r="L217" s="107">
        <v>56</v>
      </c>
      <c r="M217" s="43">
        <f t="shared" si="75"/>
        <v>0</v>
      </c>
      <c r="N217" s="118">
        <f>SUM('5:6'!N217)</f>
        <v>0</v>
      </c>
      <c r="O217" s="118">
        <f>SUM('5:6'!O217)</f>
        <v>0</v>
      </c>
      <c r="P217" s="118">
        <f>SUM('5:6'!P217)</f>
        <v>0</v>
      </c>
      <c r="Q217" s="118">
        <f>SUM('5:6'!Q217)</f>
        <v>0</v>
      </c>
      <c r="R217" s="118">
        <f>SUM('5:6'!R217)</f>
        <v>0</v>
      </c>
      <c r="S217" s="118">
        <f>SUM('5:6'!S217)</f>
        <v>0</v>
      </c>
      <c r="T217" s="118">
        <f>SUM('5:6'!T217)</f>
        <v>0</v>
      </c>
      <c r="U217" s="118">
        <f>SUM('5:6'!U217)</f>
        <v>0</v>
      </c>
      <c r="V217" s="269">
        <f t="shared" si="76"/>
        <v>0</v>
      </c>
      <c r="W217" s="40" t="str">
        <f t="shared" si="77"/>
        <v/>
      </c>
      <c r="X217" s="118">
        <f>SUM('5:6'!X217)</f>
        <v>0</v>
      </c>
      <c r="Y217" s="118">
        <f>SUM('5:6'!Y217)</f>
        <v>0</v>
      </c>
      <c r="Z217" s="118">
        <f>SUM('5:6'!Z217)</f>
        <v>0</v>
      </c>
      <c r="AA217" s="118">
        <f>SUM('5:6'!AA217)</f>
        <v>0</v>
      </c>
      <c r="AB217" s="330">
        <v>328</v>
      </c>
      <c r="AC217" s="61"/>
      <c r="AD217" s="336"/>
      <c r="AE217" s="61"/>
      <c r="AF217" s="61"/>
      <c r="AG217" s="61"/>
      <c r="AH217" s="61"/>
      <c r="AI217" s="64"/>
      <c r="AJ217" s="64"/>
      <c r="AK217" s="64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</row>
    <row r="218" spans="1:53" ht="15.75">
      <c r="A218" s="23">
        <v>200704</v>
      </c>
      <c r="B218" s="68" t="s">
        <v>79</v>
      </c>
      <c r="C218" s="17" t="s">
        <v>74</v>
      </c>
      <c r="D218" s="18">
        <v>5.03</v>
      </c>
      <c r="E218" s="18"/>
      <c r="F218" s="6"/>
      <c r="G218" s="118">
        <f>SUM('5:6'!G218)</f>
        <v>0</v>
      </c>
      <c r="H218" s="330">
        <f t="shared" si="67"/>
        <v>0</v>
      </c>
      <c r="I218" s="118">
        <f>SUM('5:6'!I218)</f>
        <v>0</v>
      </c>
      <c r="J218" s="38" t="str">
        <f t="array" ref="J218">IF(ISERROR(G218/I218),"",G218/I218)</f>
        <v/>
      </c>
      <c r="K218" s="42">
        <f t="array" ref="K218">IF(ISERROR(G218/L218),"",G218/L218)</f>
        <v>0</v>
      </c>
      <c r="L218" s="107">
        <v>56</v>
      </c>
      <c r="M218" s="43">
        <f t="shared" si="75"/>
        <v>0</v>
      </c>
      <c r="N218" s="118">
        <f>SUM('5:6'!N218)</f>
        <v>0</v>
      </c>
      <c r="O218" s="118">
        <f>SUM('5:6'!O218)</f>
        <v>0</v>
      </c>
      <c r="P218" s="118">
        <f>SUM('5:6'!P218)</f>
        <v>0</v>
      </c>
      <c r="Q218" s="118">
        <f>SUM('5:6'!Q218)</f>
        <v>0</v>
      </c>
      <c r="R218" s="118">
        <f>SUM('5:6'!R218)</f>
        <v>0</v>
      </c>
      <c r="S218" s="118">
        <f>SUM('5:6'!S218)</f>
        <v>0</v>
      </c>
      <c r="T218" s="118">
        <f>SUM('5:6'!T218)</f>
        <v>0</v>
      </c>
      <c r="U218" s="118">
        <f>SUM('5:6'!U218)</f>
        <v>0</v>
      </c>
      <c r="V218" s="269">
        <f t="shared" si="76"/>
        <v>0</v>
      </c>
      <c r="W218" s="40" t="str">
        <f t="shared" si="77"/>
        <v/>
      </c>
      <c r="X218" s="118">
        <f>SUM('5:6'!X218)</f>
        <v>0</v>
      </c>
      <c r="Y218" s="118">
        <f>SUM('5:6'!Y218)</f>
        <v>0</v>
      </c>
      <c r="Z218" s="118">
        <f>SUM('5:6'!Z218)</f>
        <v>0</v>
      </c>
      <c r="AA218" s="118">
        <f>SUM('5:6'!AA218)</f>
        <v>0</v>
      </c>
      <c r="AB218" s="330"/>
      <c r="AC218" s="61"/>
      <c r="AD218" s="336"/>
      <c r="AE218" s="61"/>
      <c r="AF218" s="61"/>
      <c r="AG218" s="61"/>
      <c r="AH218" s="61"/>
      <c r="AI218" s="64"/>
      <c r="AJ218" s="64"/>
      <c r="AK218" s="64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</row>
    <row r="219" spans="1:53" ht="15.75">
      <c r="A219" s="23">
        <v>201286</v>
      </c>
      <c r="B219" s="68" t="s">
        <v>407</v>
      </c>
      <c r="C219" s="17" t="s">
        <v>408</v>
      </c>
      <c r="D219" s="18">
        <v>5.03</v>
      </c>
      <c r="E219" s="18"/>
      <c r="F219" s="6"/>
      <c r="G219" s="118">
        <f>SUM('5:6'!G219)</f>
        <v>0</v>
      </c>
      <c r="H219" s="330">
        <f t="shared" si="67"/>
        <v>0</v>
      </c>
      <c r="I219" s="118">
        <f>SUM('5:6'!I219)</f>
        <v>0</v>
      </c>
      <c r="J219" s="38"/>
      <c r="K219" s="42">
        <f t="array" ref="K219">IF(ISERROR(G219/L219),"",G219/L219)</f>
        <v>0</v>
      </c>
      <c r="L219" s="107">
        <v>54</v>
      </c>
      <c r="M219" s="43">
        <f t="shared" si="75"/>
        <v>0</v>
      </c>
      <c r="N219" s="118">
        <f>SUM('5:6'!N219)</f>
        <v>0</v>
      </c>
      <c r="O219" s="118">
        <f>SUM('5:6'!O219)</f>
        <v>0</v>
      </c>
      <c r="P219" s="118">
        <f>SUM('5:6'!P219)</f>
        <v>0</v>
      </c>
      <c r="Q219" s="118">
        <f>SUM('5:6'!Q219)</f>
        <v>0</v>
      </c>
      <c r="R219" s="118">
        <f>SUM('5:6'!R219)</f>
        <v>0</v>
      </c>
      <c r="S219" s="118">
        <f>SUM('5:6'!S219)</f>
        <v>0</v>
      </c>
      <c r="T219" s="118">
        <f>SUM('5:6'!T219)</f>
        <v>0</v>
      </c>
      <c r="U219" s="118">
        <f>SUM('5:6'!U219)</f>
        <v>0</v>
      </c>
      <c r="V219" s="269"/>
      <c r="W219" s="40"/>
      <c r="X219" s="118">
        <f>SUM('5:6'!X219)</f>
        <v>0</v>
      </c>
      <c r="Y219" s="118">
        <f>SUM('5:6'!Y219)</f>
        <v>0</v>
      </c>
      <c r="Z219" s="118">
        <f>SUM('5:6'!Z219)</f>
        <v>0</v>
      </c>
      <c r="AA219" s="118">
        <f>SUM('5:6'!AA219)</f>
        <v>0</v>
      </c>
      <c r="AB219" s="330">
        <v>383</v>
      </c>
      <c r="AC219" s="61"/>
      <c r="AD219" s="336"/>
      <c r="AE219" s="61"/>
      <c r="AF219" s="61"/>
      <c r="AG219" s="61"/>
      <c r="AH219" s="61"/>
      <c r="AI219" s="64"/>
      <c r="AJ219" s="64"/>
      <c r="AK219" s="64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</row>
    <row r="220" spans="1:53" ht="15.75">
      <c r="A220" s="23">
        <v>201287</v>
      </c>
      <c r="B220" s="68" t="s">
        <v>407</v>
      </c>
      <c r="C220" s="17" t="s">
        <v>409</v>
      </c>
      <c r="D220" s="18">
        <v>5.03</v>
      </c>
      <c r="E220" s="18"/>
      <c r="F220" s="6"/>
      <c r="G220" s="118">
        <f>SUM('5:6'!G220)</f>
        <v>0</v>
      </c>
      <c r="H220" s="330">
        <f t="shared" si="67"/>
        <v>0</v>
      </c>
      <c r="I220" s="118">
        <f>SUM('5:6'!I220)</f>
        <v>0</v>
      </c>
      <c r="J220" s="38"/>
      <c r="K220" s="42">
        <f t="array" ref="K220">IF(ISERROR(G220/L220),"",G220/L220)</f>
        <v>0</v>
      </c>
      <c r="L220" s="107">
        <v>54</v>
      </c>
      <c r="M220" s="43">
        <f t="shared" si="75"/>
        <v>0</v>
      </c>
      <c r="N220" s="118">
        <f>SUM('5:6'!N220)</f>
        <v>0</v>
      </c>
      <c r="O220" s="118">
        <f>SUM('5:6'!O220)</f>
        <v>0</v>
      </c>
      <c r="P220" s="118">
        <f>SUM('5:6'!P220)</f>
        <v>0</v>
      </c>
      <c r="Q220" s="118">
        <f>SUM('5:6'!Q220)</f>
        <v>0</v>
      </c>
      <c r="R220" s="118">
        <f>SUM('5:6'!R220)</f>
        <v>0</v>
      </c>
      <c r="S220" s="118">
        <f>SUM('5:6'!S220)</f>
        <v>0</v>
      </c>
      <c r="T220" s="118">
        <f>SUM('5:6'!T220)</f>
        <v>0</v>
      </c>
      <c r="U220" s="118">
        <f>SUM('5:6'!U220)</f>
        <v>0</v>
      </c>
      <c r="V220" s="269"/>
      <c r="W220" s="40"/>
      <c r="X220" s="118">
        <f>SUM('5:6'!X220)</f>
        <v>0</v>
      </c>
      <c r="Y220" s="118">
        <f>SUM('5:6'!Y220)</f>
        <v>0</v>
      </c>
      <c r="Z220" s="118">
        <f>SUM('5:6'!Z220)</f>
        <v>0</v>
      </c>
      <c r="AA220" s="118">
        <f>SUM('5:6'!AA220)</f>
        <v>0</v>
      </c>
      <c r="AB220" s="330"/>
      <c r="AC220" s="61"/>
      <c r="AD220" s="336"/>
      <c r="AE220" s="61"/>
      <c r="AF220" s="61"/>
      <c r="AG220" s="61"/>
      <c r="AH220" s="61"/>
      <c r="AI220" s="64"/>
      <c r="AJ220" s="64"/>
      <c r="AK220" s="64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</row>
    <row r="221" spans="1:53" ht="15.75">
      <c r="A221" s="23">
        <v>201288</v>
      </c>
      <c r="B221" s="236" t="s">
        <v>404</v>
      </c>
      <c r="C221" s="17" t="s">
        <v>411</v>
      </c>
      <c r="D221" s="18">
        <v>5.03</v>
      </c>
      <c r="E221" s="18"/>
      <c r="F221" s="6"/>
      <c r="G221" s="118">
        <f>SUM('5:6'!G221)</f>
        <v>0</v>
      </c>
      <c r="H221" s="330">
        <f t="shared" si="67"/>
        <v>0</v>
      </c>
      <c r="I221" s="118">
        <f>SUM('5:6'!I221)</f>
        <v>0</v>
      </c>
      <c r="J221" s="38"/>
      <c r="K221" s="42">
        <f t="array" ref="K221">IF(ISERROR(G221/L221),"",G221/L221)</f>
        <v>0</v>
      </c>
      <c r="L221" s="107">
        <v>54</v>
      </c>
      <c r="M221" s="43">
        <f t="shared" si="75"/>
        <v>0</v>
      </c>
      <c r="N221" s="118">
        <f>SUM('5:6'!N221)</f>
        <v>0</v>
      </c>
      <c r="O221" s="118">
        <f>SUM('5:6'!O221)</f>
        <v>0</v>
      </c>
      <c r="P221" s="118">
        <f>SUM('5:6'!P221)</f>
        <v>0</v>
      </c>
      <c r="Q221" s="118">
        <f>SUM('5:6'!Q221)</f>
        <v>0</v>
      </c>
      <c r="R221" s="118">
        <f>SUM('5:6'!R221)</f>
        <v>0</v>
      </c>
      <c r="S221" s="118">
        <f>SUM('5:6'!S221)</f>
        <v>0</v>
      </c>
      <c r="T221" s="118">
        <f>SUM('5:6'!T221)</f>
        <v>0</v>
      </c>
      <c r="U221" s="118">
        <f>SUM('5:6'!U221)</f>
        <v>0</v>
      </c>
      <c r="V221" s="269"/>
      <c r="W221" s="40"/>
      <c r="X221" s="118">
        <f>SUM('5:6'!X221)</f>
        <v>0</v>
      </c>
      <c r="Y221" s="118">
        <f>SUM('5:6'!Y221)</f>
        <v>0</v>
      </c>
      <c r="Z221" s="118">
        <f>SUM('5:6'!Z221)</f>
        <v>0</v>
      </c>
      <c r="AA221" s="118">
        <f>SUM('5:6'!AA221)</f>
        <v>0</v>
      </c>
      <c r="AB221" s="330">
        <f>690+307</f>
        <v>997</v>
      </c>
      <c r="AC221" s="61"/>
      <c r="AD221" s="336"/>
      <c r="AE221" s="61"/>
      <c r="AF221" s="61"/>
      <c r="AG221" s="61"/>
      <c r="AH221" s="61"/>
      <c r="AI221" s="64"/>
      <c r="AJ221" s="64"/>
      <c r="AK221" s="64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</row>
    <row r="222" spans="1:53" ht="15.75">
      <c r="A222" s="23">
        <v>201289</v>
      </c>
      <c r="B222" s="236" t="s">
        <v>404</v>
      </c>
      <c r="C222" s="17" t="s">
        <v>413</v>
      </c>
      <c r="D222" s="18">
        <v>5.03</v>
      </c>
      <c r="E222" s="18"/>
      <c r="F222" s="6"/>
      <c r="G222" s="118">
        <f>SUM('5:6'!G222)</f>
        <v>0</v>
      </c>
      <c r="H222" s="330">
        <f t="shared" si="67"/>
        <v>0</v>
      </c>
      <c r="I222" s="118">
        <f>SUM('5:6'!I222)</f>
        <v>0</v>
      </c>
      <c r="J222" s="38"/>
      <c r="K222" s="42">
        <f t="array" ref="K222">IF(ISERROR(G222/L222),"",G222/L222)</f>
        <v>0</v>
      </c>
      <c r="L222" s="107">
        <v>54</v>
      </c>
      <c r="M222" s="43">
        <f t="shared" si="75"/>
        <v>0</v>
      </c>
      <c r="N222" s="118">
        <f>SUM('5:6'!N222)</f>
        <v>0</v>
      </c>
      <c r="O222" s="118">
        <f>SUM('5:6'!O222)</f>
        <v>0</v>
      </c>
      <c r="P222" s="118">
        <f>SUM('5:6'!P222)</f>
        <v>0</v>
      </c>
      <c r="Q222" s="118">
        <f>SUM('5:6'!Q222)</f>
        <v>0</v>
      </c>
      <c r="R222" s="118">
        <f>SUM('5:6'!R222)</f>
        <v>0</v>
      </c>
      <c r="S222" s="118">
        <f>SUM('5:6'!S222)</f>
        <v>0</v>
      </c>
      <c r="T222" s="118">
        <f>SUM('5:6'!T222)</f>
        <v>0</v>
      </c>
      <c r="U222" s="118">
        <f>SUM('5:6'!U222)</f>
        <v>0</v>
      </c>
      <c r="V222" s="269"/>
      <c r="W222" s="40"/>
      <c r="X222" s="118">
        <f>SUM('5:6'!X222)</f>
        <v>0</v>
      </c>
      <c r="Y222" s="118">
        <f>SUM('5:6'!Y222)</f>
        <v>0</v>
      </c>
      <c r="Z222" s="118">
        <f>SUM('5:6'!Z222)</f>
        <v>0</v>
      </c>
      <c r="AA222" s="118">
        <f>SUM('5:6'!AA222)</f>
        <v>0</v>
      </c>
      <c r="AB222" s="330"/>
      <c r="AC222" s="61"/>
      <c r="AD222" s="336"/>
      <c r="AE222" s="61"/>
      <c r="AF222" s="61"/>
      <c r="AG222" s="61"/>
      <c r="AH222" s="61"/>
      <c r="AI222" s="64"/>
      <c r="AJ222" s="64"/>
      <c r="AK222" s="64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</row>
    <row r="223" spans="1:53" ht="15.75">
      <c r="A223" s="23">
        <v>201077</v>
      </c>
      <c r="B223" s="236" t="s">
        <v>444</v>
      </c>
      <c r="C223" s="232" t="s">
        <v>384</v>
      </c>
      <c r="D223" s="18">
        <v>5.03</v>
      </c>
      <c r="E223" s="18"/>
      <c r="F223" s="6"/>
      <c r="G223" s="118">
        <f>SUM('5:6'!G223)</f>
        <v>0</v>
      </c>
      <c r="H223" s="330">
        <f t="shared" si="67"/>
        <v>0</v>
      </c>
      <c r="I223" s="118">
        <f>SUM('5:6'!I223)</f>
        <v>0</v>
      </c>
      <c r="J223" s="38"/>
      <c r="K223" s="42">
        <f t="array" ref="K223">IF(ISERROR(G223/L223),"",G223/L223)</f>
        <v>0</v>
      </c>
      <c r="L223" s="107">
        <v>3</v>
      </c>
      <c r="M223" s="43">
        <f t="shared" si="75"/>
        <v>0</v>
      </c>
      <c r="N223" s="118">
        <f>SUM('5:6'!N223)</f>
        <v>0</v>
      </c>
      <c r="O223" s="118">
        <f>SUM('5:6'!O223)</f>
        <v>0</v>
      </c>
      <c r="P223" s="118">
        <f>SUM('5:6'!P223)</f>
        <v>0</v>
      </c>
      <c r="Q223" s="118">
        <f>SUM('5:6'!Q223)</f>
        <v>0</v>
      </c>
      <c r="R223" s="118">
        <f>SUM('5:6'!R223)</f>
        <v>0</v>
      </c>
      <c r="S223" s="118">
        <f>SUM('5:6'!S223)</f>
        <v>0</v>
      </c>
      <c r="T223" s="118">
        <f>SUM('5:6'!T223)</f>
        <v>0</v>
      </c>
      <c r="U223" s="118">
        <f>SUM('5:6'!U223)</f>
        <v>0</v>
      </c>
      <c r="V223" s="269"/>
      <c r="W223" s="40"/>
      <c r="X223" s="118">
        <f>SUM('5:6'!X223)</f>
        <v>0</v>
      </c>
      <c r="Y223" s="118">
        <f>SUM('5:6'!Y223)</f>
        <v>0</v>
      </c>
      <c r="Z223" s="118">
        <f>SUM('5:6'!Z223)</f>
        <v>0</v>
      </c>
      <c r="AA223" s="118">
        <f>SUM('5:6'!AA223)</f>
        <v>0</v>
      </c>
      <c r="AB223" s="330"/>
      <c r="AC223" s="61"/>
      <c r="AD223" s="336"/>
      <c r="AE223" s="61"/>
      <c r="AF223" s="61"/>
      <c r="AG223" s="61"/>
      <c r="AH223" s="61"/>
      <c r="AI223" s="64"/>
      <c r="AJ223" s="64"/>
      <c r="AK223" s="64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</row>
    <row r="224" spans="1:53" ht="15.75">
      <c r="A224" s="23">
        <v>201078</v>
      </c>
      <c r="B224" s="236" t="s">
        <v>444</v>
      </c>
      <c r="C224" s="232" t="s">
        <v>385</v>
      </c>
      <c r="D224" s="18">
        <v>5.03</v>
      </c>
      <c r="E224" s="18"/>
      <c r="F224" s="6"/>
      <c r="G224" s="118">
        <f>SUM('5:6'!G224)</f>
        <v>0</v>
      </c>
      <c r="H224" s="330">
        <f t="shared" si="67"/>
        <v>0</v>
      </c>
      <c r="I224" s="118">
        <f>SUM('5:6'!I224)</f>
        <v>0</v>
      </c>
      <c r="J224" s="38"/>
      <c r="K224" s="42">
        <f t="array" ref="K224">IF(ISERROR(G224/L224),"",G224/L224)</f>
        <v>0</v>
      </c>
      <c r="L224" s="107">
        <v>3</v>
      </c>
      <c r="M224" s="43">
        <f t="shared" si="75"/>
        <v>0</v>
      </c>
      <c r="N224" s="118">
        <f>SUM('5:6'!N224)</f>
        <v>0</v>
      </c>
      <c r="O224" s="118">
        <f>SUM('5:6'!O224)</f>
        <v>0</v>
      </c>
      <c r="P224" s="118">
        <f>SUM('5:6'!P224)</f>
        <v>0</v>
      </c>
      <c r="Q224" s="118">
        <f>SUM('5:6'!Q224)</f>
        <v>0</v>
      </c>
      <c r="R224" s="118">
        <f>SUM('5:6'!R224)</f>
        <v>0</v>
      </c>
      <c r="S224" s="118">
        <f>SUM('5:6'!S224)</f>
        <v>0</v>
      </c>
      <c r="T224" s="118">
        <f>SUM('5:6'!T224)</f>
        <v>0</v>
      </c>
      <c r="U224" s="118">
        <f>SUM('5:6'!U224)</f>
        <v>0</v>
      </c>
      <c r="V224" s="269"/>
      <c r="W224" s="40"/>
      <c r="X224" s="118">
        <f>SUM('5:6'!X224)</f>
        <v>0</v>
      </c>
      <c r="Y224" s="118">
        <f>SUM('5:6'!Y224)</f>
        <v>0</v>
      </c>
      <c r="Z224" s="118">
        <f>SUM('5:6'!Z224)</f>
        <v>0</v>
      </c>
      <c r="AA224" s="118">
        <f>SUM('5:6'!AA224)</f>
        <v>0</v>
      </c>
      <c r="AB224" s="330"/>
      <c r="AC224" s="61"/>
      <c r="AD224" s="336"/>
      <c r="AE224" s="61"/>
      <c r="AF224" s="61"/>
      <c r="AG224" s="61"/>
      <c r="AH224" s="61"/>
      <c r="AI224" s="64"/>
      <c r="AJ224" s="64"/>
      <c r="AK224" s="64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</row>
    <row r="225" spans="1:53" ht="15.75">
      <c r="A225" s="23">
        <v>201079</v>
      </c>
      <c r="B225" s="236" t="s">
        <v>444</v>
      </c>
      <c r="C225" s="232" t="s">
        <v>386</v>
      </c>
      <c r="D225" s="18">
        <v>5.03</v>
      </c>
      <c r="E225" s="18"/>
      <c r="F225" s="6"/>
      <c r="G225" s="118">
        <f>SUM('5:6'!G225)</f>
        <v>0</v>
      </c>
      <c r="H225" s="330">
        <f t="shared" si="67"/>
        <v>0</v>
      </c>
      <c r="I225" s="118">
        <f>SUM('5:6'!I225)</f>
        <v>0</v>
      </c>
      <c r="J225" s="38"/>
      <c r="K225" s="42">
        <f t="array" ref="K225">IF(ISERROR(G225/L225),"",G225/L225)</f>
        <v>0</v>
      </c>
      <c r="L225" s="107">
        <v>3</v>
      </c>
      <c r="M225" s="43">
        <f t="shared" si="75"/>
        <v>0</v>
      </c>
      <c r="N225" s="118">
        <f>SUM('5:6'!N225)</f>
        <v>0</v>
      </c>
      <c r="O225" s="118">
        <f>SUM('5:6'!O225)</f>
        <v>0</v>
      </c>
      <c r="P225" s="118">
        <f>SUM('5:6'!P225)</f>
        <v>0</v>
      </c>
      <c r="Q225" s="118">
        <f>SUM('5:6'!Q225)</f>
        <v>0</v>
      </c>
      <c r="R225" s="118">
        <f>SUM('5:6'!R225)</f>
        <v>0</v>
      </c>
      <c r="S225" s="118">
        <f>SUM('5:6'!S225)</f>
        <v>0</v>
      </c>
      <c r="T225" s="118">
        <f>SUM('5:6'!T225)</f>
        <v>0</v>
      </c>
      <c r="U225" s="118">
        <f>SUM('5:6'!U225)</f>
        <v>0</v>
      </c>
      <c r="V225" s="269"/>
      <c r="W225" s="40"/>
      <c r="X225" s="118">
        <f>SUM('5:6'!X225)</f>
        <v>0</v>
      </c>
      <c r="Y225" s="118">
        <f>SUM('5:6'!Y225)</f>
        <v>0</v>
      </c>
      <c r="Z225" s="118">
        <f>SUM('5:6'!Z225)</f>
        <v>0</v>
      </c>
      <c r="AA225" s="118">
        <f>SUM('5:6'!AA225)</f>
        <v>0</v>
      </c>
      <c r="AB225" s="330"/>
      <c r="AC225" s="61"/>
      <c r="AD225" s="336"/>
      <c r="AE225" s="61"/>
      <c r="AF225" s="61"/>
      <c r="AG225" s="61"/>
      <c r="AH225" s="61"/>
      <c r="AI225" s="64"/>
      <c r="AJ225" s="64"/>
      <c r="AK225" s="64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</row>
    <row r="226" spans="1:53" ht="15.75">
      <c r="A226" s="23">
        <v>201080</v>
      </c>
      <c r="B226" s="236" t="s">
        <v>444</v>
      </c>
      <c r="C226" s="232" t="s">
        <v>387</v>
      </c>
      <c r="D226" s="18">
        <v>5.03</v>
      </c>
      <c r="E226" s="18"/>
      <c r="F226" s="6"/>
      <c r="G226" s="118">
        <f>SUM('5:6'!G226)</f>
        <v>0</v>
      </c>
      <c r="H226" s="330">
        <f t="shared" si="67"/>
        <v>0</v>
      </c>
      <c r="I226" s="118">
        <f>SUM('5:6'!I226)</f>
        <v>0</v>
      </c>
      <c r="J226" s="38"/>
      <c r="K226" s="42">
        <f t="array" ref="K226">IF(ISERROR(G226/L226),"",G226/L226)</f>
        <v>0</v>
      </c>
      <c r="L226" s="107">
        <v>3</v>
      </c>
      <c r="M226" s="43">
        <f t="shared" si="75"/>
        <v>0</v>
      </c>
      <c r="N226" s="118">
        <f>SUM('5:6'!N226)</f>
        <v>0</v>
      </c>
      <c r="O226" s="118">
        <f>SUM('5:6'!O226)</f>
        <v>0</v>
      </c>
      <c r="P226" s="118">
        <f>SUM('5:6'!P226)</f>
        <v>0</v>
      </c>
      <c r="Q226" s="118">
        <f>SUM('5:6'!Q226)</f>
        <v>0</v>
      </c>
      <c r="R226" s="118">
        <f>SUM('5:6'!R226)</f>
        <v>0</v>
      </c>
      <c r="S226" s="118">
        <f>SUM('5:6'!S226)</f>
        <v>0</v>
      </c>
      <c r="T226" s="118">
        <f>SUM('5:6'!T226)</f>
        <v>0</v>
      </c>
      <c r="U226" s="118">
        <f>SUM('5:6'!U226)</f>
        <v>0</v>
      </c>
      <c r="V226" s="269"/>
      <c r="W226" s="40"/>
      <c r="X226" s="118">
        <f>SUM('5:6'!X226)</f>
        <v>0</v>
      </c>
      <c r="Y226" s="118">
        <f>SUM('5:6'!Y226)</f>
        <v>0</v>
      </c>
      <c r="Z226" s="118">
        <f>SUM('5:6'!Z226)</f>
        <v>0</v>
      </c>
      <c r="AA226" s="118">
        <f>SUM('5:6'!AA226)</f>
        <v>0</v>
      </c>
      <c r="AB226" s="330"/>
      <c r="AC226" s="61"/>
      <c r="AD226" s="336"/>
      <c r="AE226" s="61"/>
      <c r="AF226" s="61"/>
      <c r="AG226" s="61"/>
      <c r="AH226" s="61"/>
      <c r="AI226" s="64"/>
      <c r="AJ226" s="64"/>
      <c r="AK226" s="64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</row>
    <row r="227" spans="1:53" ht="15.75">
      <c r="A227" s="20">
        <v>200534</v>
      </c>
      <c r="B227" s="69" t="s">
        <v>80</v>
      </c>
      <c r="C227" s="17" t="s">
        <v>61</v>
      </c>
      <c r="D227" s="18">
        <v>5.03</v>
      </c>
      <c r="E227" s="18"/>
      <c r="F227" s="6"/>
      <c r="G227" s="118">
        <f>SUM('5:6'!G227)</f>
        <v>0</v>
      </c>
      <c r="H227" s="330">
        <f t="shared" si="67"/>
        <v>0</v>
      </c>
      <c r="I227" s="118">
        <f>SUM('5:6'!I227)</f>
        <v>0</v>
      </c>
      <c r="J227" s="38" t="str">
        <f t="array" ref="J227">IF(ISERROR(G227/I227),"",G227/I227)</f>
        <v/>
      </c>
      <c r="K227" s="42">
        <f t="array" ref="K227">IF(ISERROR(G227/L227),"",G227/L227)</f>
        <v>0</v>
      </c>
      <c r="L227" s="107">
        <v>40</v>
      </c>
      <c r="M227" s="43">
        <f t="shared" si="75"/>
        <v>0</v>
      </c>
      <c r="N227" s="118">
        <f>SUM('5:6'!N227)</f>
        <v>0</v>
      </c>
      <c r="O227" s="118">
        <f>SUM('5:6'!O227)</f>
        <v>0</v>
      </c>
      <c r="P227" s="118">
        <f>SUM('5:6'!P227)</f>
        <v>0</v>
      </c>
      <c r="Q227" s="118">
        <f>SUM('5:6'!Q227)</f>
        <v>0</v>
      </c>
      <c r="R227" s="118">
        <f>SUM('5:6'!R227)</f>
        <v>0</v>
      </c>
      <c r="S227" s="118">
        <f>SUM('5:6'!S227)</f>
        <v>0</v>
      </c>
      <c r="T227" s="118">
        <f>SUM('5:6'!T227)</f>
        <v>0</v>
      </c>
      <c r="U227" s="118">
        <f>SUM('5:6'!U227)</f>
        <v>0</v>
      </c>
      <c r="V227" s="269">
        <f t="shared" ref="V227:V236" si="78">SUM(X227:AA227)</f>
        <v>0</v>
      </c>
      <c r="W227" s="40" t="str">
        <f t="shared" ref="W227:W236" si="79">IF(ISERROR(V227/G227),"",V227/G227)</f>
        <v/>
      </c>
      <c r="X227" s="118">
        <f>SUM('5:6'!X227)</f>
        <v>0</v>
      </c>
      <c r="Y227" s="118">
        <f>SUM('5:6'!Y227)</f>
        <v>0</v>
      </c>
      <c r="Z227" s="118">
        <f>SUM('5:6'!Z227)</f>
        <v>0</v>
      </c>
      <c r="AA227" s="118">
        <f>SUM('5:6'!AA227)</f>
        <v>0</v>
      </c>
      <c r="AB227" s="107"/>
      <c r="AC227" s="61"/>
      <c r="AD227" s="336"/>
      <c r="AE227" s="61"/>
      <c r="AF227" s="61"/>
      <c r="AG227" s="61"/>
      <c r="AH227" s="61"/>
      <c r="AI227" s="64"/>
      <c r="AJ227" s="64"/>
      <c r="AK227" s="64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</row>
    <row r="228" spans="1:53" ht="15.75">
      <c r="A228" s="20">
        <v>200535</v>
      </c>
      <c r="B228" s="69" t="s">
        <v>80</v>
      </c>
      <c r="C228" s="17" t="s">
        <v>60</v>
      </c>
      <c r="D228" s="18">
        <v>5.03</v>
      </c>
      <c r="E228" s="18"/>
      <c r="F228" s="6"/>
      <c r="G228" s="118">
        <f>SUM('5:6'!G228)</f>
        <v>0</v>
      </c>
      <c r="H228" s="330">
        <f t="shared" si="67"/>
        <v>0</v>
      </c>
      <c r="I228" s="118">
        <f>SUM('5:6'!I228)</f>
        <v>0</v>
      </c>
      <c r="J228" s="38" t="str">
        <f t="array" ref="J228">IF(ISERROR(G228/I228),"",G228/I228)</f>
        <v/>
      </c>
      <c r="K228" s="42">
        <f t="array" ref="K228">IF(ISERROR(G228/L228),"",G228/L228)</f>
        <v>0</v>
      </c>
      <c r="L228" s="107">
        <v>40</v>
      </c>
      <c r="M228" s="43">
        <f t="shared" si="75"/>
        <v>0</v>
      </c>
      <c r="N228" s="118">
        <f>SUM('5:6'!N228)</f>
        <v>0</v>
      </c>
      <c r="O228" s="118">
        <f>SUM('5:6'!O228)</f>
        <v>0</v>
      </c>
      <c r="P228" s="118">
        <f>SUM('5:6'!P228)</f>
        <v>0</v>
      </c>
      <c r="Q228" s="118">
        <f>SUM('5:6'!Q228)</f>
        <v>0</v>
      </c>
      <c r="R228" s="118">
        <f>SUM('5:6'!R228)</f>
        <v>0</v>
      </c>
      <c r="S228" s="118">
        <f>SUM('5:6'!S228)</f>
        <v>0</v>
      </c>
      <c r="T228" s="118">
        <f>SUM('5:6'!T228)</f>
        <v>0</v>
      </c>
      <c r="U228" s="118">
        <f>SUM('5:6'!U228)</f>
        <v>0</v>
      </c>
      <c r="V228" s="269">
        <f t="shared" si="78"/>
        <v>0</v>
      </c>
      <c r="W228" s="40" t="str">
        <f t="shared" si="79"/>
        <v/>
      </c>
      <c r="X228" s="118">
        <f>SUM('5:6'!X228)</f>
        <v>0</v>
      </c>
      <c r="Y228" s="118">
        <f>SUM('5:6'!Y228)</f>
        <v>0</v>
      </c>
      <c r="Z228" s="118">
        <f>SUM('5:6'!Z228)</f>
        <v>0</v>
      </c>
      <c r="AA228" s="118">
        <f>SUM('5:6'!AA228)</f>
        <v>0</v>
      </c>
      <c r="AB228" s="107"/>
      <c r="AC228" s="61"/>
      <c r="AD228" s="336"/>
      <c r="AE228" s="61"/>
      <c r="AF228" s="61"/>
      <c r="AG228" s="61"/>
      <c r="AH228" s="61"/>
      <c r="AI228" s="64"/>
      <c r="AJ228" s="64"/>
      <c r="AK228" s="64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</row>
    <row r="229" spans="1:53" ht="15.75">
      <c r="A229" s="20">
        <v>200536</v>
      </c>
      <c r="B229" s="69" t="s">
        <v>80</v>
      </c>
      <c r="C229" s="17" t="s">
        <v>65</v>
      </c>
      <c r="D229" s="18">
        <v>5.03</v>
      </c>
      <c r="E229" s="18"/>
      <c r="F229" s="6"/>
      <c r="G229" s="118">
        <f>SUM('5:6'!G229)</f>
        <v>0</v>
      </c>
      <c r="H229" s="330">
        <f t="shared" si="67"/>
        <v>0</v>
      </c>
      <c r="I229" s="118">
        <f>SUM('5:6'!I229)</f>
        <v>0</v>
      </c>
      <c r="J229" s="38" t="str">
        <f t="array" ref="J229">IF(ISERROR(G229/I229),"",G229/I229)</f>
        <v/>
      </c>
      <c r="K229" s="42">
        <f t="array" ref="K229">IF(ISERROR(G229/L229),"",G229/L229)</f>
        <v>0</v>
      </c>
      <c r="L229" s="107">
        <v>40</v>
      </c>
      <c r="M229" s="43">
        <f t="shared" si="75"/>
        <v>0</v>
      </c>
      <c r="N229" s="118">
        <f>SUM('5:6'!N229)</f>
        <v>0</v>
      </c>
      <c r="O229" s="118">
        <f>SUM('5:6'!O229)</f>
        <v>0</v>
      </c>
      <c r="P229" s="118">
        <f>SUM('5:6'!P229)</f>
        <v>0</v>
      </c>
      <c r="Q229" s="118">
        <f>SUM('5:6'!Q229)</f>
        <v>0</v>
      </c>
      <c r="R229" s="118">
        <f>SUM('5:6'!R229)</f>
        <v>0</v>
      </c>
      <c r="S229" s="118">
        <f>SUM('5:6'!S229)</f>
        <v>0</v>
      </c>
      <c r="T229" s="118">
        <f>SUM('5:6'!T229)</f>
        <v>0</v>
      </c>
      <c r="U229" s="118">
        <f>SUM('5:6'!U229)</f>
        <v>0</v>
      </c>
      <c r="V229" s="269">
        <f t="shared" si="78"/>
        <v>0</v>
      </c>
      <c r="W229" s="40" t="str">
        <f t="shared" si="79"/>
        <v/>
      </c>
      <c r="X229" s="118">
        <f>SUM('5:6'!X229)</f>
        <v>0</v>
      </c>
      <c r="Y229" s="118">
        <f>SUM('5:6'!Y229)</f>
        <v>0</v>
      </c>
      <c r="Z229" s="118">
        <f>SUM('5:6'!Z229)</f>
        <v>0</v>
      </c>
      <c r="AA229" s="118">
        <f>SUM('5:6'!AA229)</f>
        <v>0</v>
      </c>
      <c r="AB229" s="107"/>
      <c r="AC229" s="61"/>
      <c r="AD229" s="336"/>
      <c r="AE229" s="61"/>
      <c r="AF229" s="61"/>
      <c r="AG229" s="61"/>
      <c r="AH229" s="61"/>
      <c r="AI229" s="64"/>
      <c r="AJ229" s="64"/>
      <c r="AK229" s="64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</row>
    <row r="230" spans="1:53" ht="15.75">
      <c r="A230" s="20">
        <v>200437</v>
      </c>
      <c r="B230" s="69" t="s">
        <v>81</v>
      </c>
      <c r="C230" s="17" t="s">
        <v>82</v>
      </c>
      <c r="D230" s="18">
        <v>5.03</v>
      </c>
      <c r="E230" s="18"/>
      <c r="F230" s="6"/>
      <c r="G230" s="118">
        <f>SUM('5:6'!G230)</f>
        <v>0</v>
      </c>
      <c r="H230" s="330">
        <f t="shared" si="67"/>
        <v>0</v>
      </c>
      <c r="I230" s="118">
        <f>SUM('5:6'!I230)</f>
        <v>0</v>
      </c>
      <c r="J230" s="38" t="str">
        <f t="array" ref="J230">IF(ISERROR(G230/I230),"",G230/I230)</f>
        <v/>
      </c>
      <c r="K230" s="42">
        <f t="array" ref="K230">IF(ISERROR(G230/L230),"",G230/L230)</f>
        <v>0</v>
      </c>
      <c r="L230" s="107">
        <v>50</v>
      </c>
      <c r="M230" s="43">
        <f t="shared" si="75"/>
        <v>0</v>
      </c>
      <c r="N230" s="118">
        <f>SUM('5:6'!N230)</f>
        <v>0</v>
      </c>
      <c r="O230" s="118">
        <f>SUM('5:6'!O230)</f>
        <v>0</v>
      </c>
      <c r="P230" s="118">
        <f>SUM('5:6'!P230)</f>
        <v>0</v>
      </c>
      <c r="Q230" s="118">
        <f>SUM('5:6'!Q230)</f>
        <v>0</v>
      </c>
      <c r="R230" s="118">
        <f>SUM('5:6'!R230)</f>
        <v>0</v>
      </c>
      <c r="S230" s="118">
        <f>SUM('5:6'!S230)</f>
        <v>0</v>
      </c>
      <c r="T230" s="118">
        <f>SUM('5:6'!T230)</f>
        <v>0</v>
      </c>
      <c r="U230" s="118">
        <f>SUM('5:6'!U230)</f>
        <v>0</v>
      </c>
      <c r="V230" s="269">
        <f t="shared" si="78"/>
        <v>0</v>
      </c>
      <c r="W230" s="40" t="str">
        <f t="shared" si="79"/>
        <v/>
      </c>
      <c r="X230" s="118">
        <f>SUM('5:6'!X230)</f>
        <v>0</v>
      </c>
      <c r="Y230" s="118">
        <f>SUM('5:6'!Y230)</f>
        <v>0</v>
      </c>
      <c r="Z230" s="118">
        <f>SUM('5:6'!Z230)</f>
        <v>0</v>
      </c>
      <c r="AA230" s="118">
        <f>SUM('5:6'!AA230)</f>
        <v>0</v>
      </c>
      <c r="AB230" s="107"/>
      <c r="AC230" s="61"/>
      <c r="AD230" s="336"/>
      <c r="AE230" s="61"/>
      <c r="AF230" s="61"/>
      <c r="AG230" s="61"/>
      <c r="AH230" s="61"/>
      <c r="AI230" s="64"/>
      <c r="AJ230" s="64"/>
      <c r="AK230" s="64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</row>
    <row r="231" spans="1:53" ht="15.75">
      <c r="A231" s="20">
        <v>200438</v>
      </c>
      <c r="B231" s="69" t="s">
        <v>81</v>
      </c>
      <c r="C231" s="17" t="s">
        <v>60</v>
      </c>
      <c r="D231" s="18">
        <v>5.03</v>
      </c>
      <c r="E231" s="18"/>
      <c r="F231" s="6"/>
      <c r="G231" s="118">
        <f>SUM('5:6'!G231)</f>
        <v>0</v>
      </c>
      <c r="H231" s="330">
        <f t="shared" si="67"/>
        <v>0</v>
      </c>
      <c r="I231" s="118">
        <f>SUM('5:6'!I231)</f>
        <v>0</v>
      </c>
      <c r="J231" s="38" t="str">
        <f t="array" ref="J231">IF(ISERROR(G231/I231),"",G231/I231)</f>
        <v/>
      </c>
      <c r="K231" s="42">
        <f t="array" ref="K231">IF(ISERROR(G231/L231),"",G231/L231)</f>
        <v>0</v>
      </c>
      <c r="L231" s="107">
        <v>50</v>
      </c>
      <c r="M231" s="43">
        <f t="shared" si="75"/>
        <v>0</v>
      </c>
      <c r="N231" s="118">
        <f>SUM('5:6'!N231)</f>
        <v>0</v>
      </c>
      <c r="O231" s="118">
        <f>SUM('5:6'!O231)</f>
        <v>0</v>
      </c>
      <c r="P231" s="118">
        <f>SUM('5:6'!P231)</f>
        <v>0</v>
      </c>
      <c r="Q231" s="118">
        <f>SUM('5:6'!Q231)</f>
        <v>0</v>
      </c>
      <c r="R231" s="118">
        <f>SUM('5:6'!R231)</f>
        <v>0</v>
      </c>
      <c r="S231" s="118">
        <f>SUM('5:6'!S231)</f>
        <v>0</v>
      </c>
      <c r="T231" s="118">
        <f>SUM('5:6'!T231)</f>
        <v>0</v>
      </c>
      <c r="U231" s="118">
        <f>SUM('5:6'!U231)</f>
        <v>0</v>
      </c>
      <c r="V231" s="269">
        <f t="shared" si="78"/>
        <v>0</v>
      </c>
      <c r="W231" s="40" t="str">
        <f t="shared" si="79"/>
        <v/>
      </c>
      <c r="X231" s="118">
        <f>SUM('5:6'!X231)</f>
        <v>0</v>
      </c>
      <c r="Y231" s="118">
        <f>SUM('5:6'!Y231)</f>
        <v>0</v>
      </c>
      <c r="Z231" s="118">
        <f>SUM('5:6'!Z231)</f>
        <v>0</v>
      </c>
      <c r="AA231" s="118">
        <f>SUM('5:6'!AA231)</f>
        <v>0</v>
      </c>
      <c r="AB231" s="107"/>
      <c r="AC231" s="61"/>
      <c r="AD231" s="336"/>
      <c r="AE231" s="61"/>
      <c r="AF231" s="61"/>
      <c r="AG231" s="61"/>
      <c r="AH231" s="61"/>
      <c r="AI231" s="64"/>
      <c r="AJ231" s="64"/>
      <c r="AK231" s="64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</row>
    <row r="232" spans="1:53" ht="15.75">
      <c r="A232" s="20">
        <v>200439</v>
      </c>
      <c r="B232" s="69" t="s">
        <v>81</v>
      </c>
      <c r="C232" s="17" t="s">
        <v>61</v>
      </c>
      <c r="D232" s="18">
        <v>5.03</v>
      </c>
      <c r="E232" s="18"/>
      <c r="F232" s="6"/>
      <c r="G232" s="118">
        <f>SUM('5:6'!G232)</f>
        <v>0</v>
      </c>
      <c r="H232" s="330">
        <f t="shared" si="67"/>
        <v>0</v>
      </c>
      <c r="I232" s="118">
        <f>SUM('5:6'!I232)</f>
        <v>0</v>
      </c>
      <c r="J232" s="38" t="str">
        <f t="array" ref="J232">IF(ISERROR(G232/I232),"",G232/I232)</f>
        <v/>
      </c>
      <c r="K232" s="42">
        <f t="array" ref="K232">IF(ISERROR(G232/L232),"",G232/L232)</f>
        <v>0</v>
      </c>
      <c r="L232" s="107">
        <v>50</v>
      </c>
      <c r="M232" s="43">
        <f t="shared" si="75"/>
        <v>0</v>
      </c>
      <c r="N232" s="118">
        <f>SUM('5:6'!N232)</f>
        <v>0</v>
      </c>
      <c r="O232" s="118">
        <f>SUM('5:6'!O232)</f>
        <v>0</v>
      </c>
      <c r="P232" s="118">
        <f>SUM('5:6'!P232)</f>
        <v>0</v>
      </c>
      <c r="Q232" s="118">
        <f>SUM('5:6'!Q232)</f>
        <v>0</v>
      </c>
      <c r="R232" s="118">
        <f>SUM('5:6'!R232)</f>
        <v>0</v>
      </c>
      <c r="S232" s="118">
        <f>SUM('5:6'!S232)</f>
        <v>0</v>
      </c>
      <c r="T232" s="118">
        <f>SUM('5:6'!T232)</f>
        <v>0</v>
      </c>
      <c r="U232" s="118">
        <f>SUM('5:6'!U232)</f>
        <v>0</v>
      </c>
      <c r="V232" s="269">
        <f t="shared" si="78"/>
        <v>0</v>
      </c>
      <c r="W232" s="40" t="str">
        <f t="shared" si="79"/>
        <v/>
      </c>
      <c r="X232" s="118">
        <f>SUM('5:6'!X232)</f>
        <v>0</v>
      </c>
      <c r="Y232" s="118">
        <f>SUM('5:6'!Y232)</f>
        <v>0</v>
      </c>
      <c r="Z232" s="118">
        <f>SUM('5:6'!Z232)</f>
        <v>0</v>
      </c>
      <c r="AA232" s="118">
        <f>SUM('5:6'!AA232)</f>
        <v>0</v>
      </c>
      <c r="AB232" s="107"/>
      <c r="AC232" s="61"/>
      <c r="AD232" s="336"/>
      <c r="AE232" s="61"/>
      <c r="AF232" s="61"/>
      <c r="AG232" s="61"/>
      <c r="AH232" s="61"/>
      <c r="AI232" s="64"/>
      <c r="AJ232" s="64"/>
      <c r="AK232" s="64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</row>
    <row r="233" spans="1:53" ht="15.75">
      <c r="A233" s="20">
        <v>200440</v>
      </c>
      <c r="B233" s="69" t="s">
        <v>81</v>
      </c>
      <c r="C233" s="17" t="s">
        <v>65</v>
      </c>
      <c r="D233" s="18">
        <v>5.03</v>
      </c>
      <c r="E233" s="18"/>
      <c r="F233" s="6"/>
      <c r="G233" s="118">
        <f>SUM('5:6'!G233)</f>
        <v>0</v>
      </c>
      <c r="H233" s="330">
        <f t="shared" si="67"/>
        <v>0</v>
      </c>
      <c r="I233" s="118">
        <f>SUM('5:6'!I233)</f>
        <v>0</v>
      </c>
      <c r="J233" s="38" t="str">
        <f t="array" ref="J233">IF(ISERROR(G233/I233),"",G233/I233)</f>
        <v/>
      </c>
      <c r="K233" s="42">
        <f t="array" ref="K233">IF(ISERROR(G233/L233),"",G233/L233)</f>
        <v>0</v>
      </c>
      <c r="L233" s="107">
        <v>50</v>
      </c>
      <c r="M233" s="43">
        <f t="shared" si="75"/>
        <v>0</v>
      </c>
      <c r="N233" s="118">
        <f>SUM('5:6'!N233)</f>
        <v>0</v>
      </c>
      <c r="O233" s="118">
        <f>SUM('5:6'!O233)</f>
        <v>0</v>
      </c>
      <c r="P233" s="118">
        <f>SUM('5:6'!P233)</f>
        <v>0</v>
      </c>
      <c r="Q233" s="118">
        <f>SUM('5:6'!Q233)</f>
        <v>0</v>
      </c>
      <c r="R233" s="118">
        <f>SUM('5:6'!R233)</f>
        <v>0</v>
      </c>
      <c r="S233" s="118">
        <f>SUM('5:6'!S233)</f>
        <v>0</v>
      </c>
      <c r="T233" s="118">
        <f>SUM('5:6'!T233)</f>
        <v>0</v>
      </c>
      <c r="U233" s="118">
        <f>SUM('5:6'!U233)</f>
        <v>0</v>
      </c>
      <c r="V233" s="269">
        <f t="shared" si="78"/>
        <v>0</v>
      </c>
      <c r="W233" s="40" t="str">
        <f t="shared" si="79"/>
        <v/>
      </c>
      <c r="X233" s="118">
        <f>SUM('5:6'!X233)</f>
        <v>0</v>
      </c>
      <c r="Y233" s="118">
        <f>SUM('5:6'!Y233)</f>
        <v>0</v>
      </c>
      <c r="Z233" s="118">
        <f>SUM('5:6'!Z233)</f>
        <v>0</v>
      </c>
      <c r="AA233" s="118">
        <f>SUM('5:6'!AA233)</f>
        <v>0</v>
      </c>
      <c r="AB233" s="107"/>
      <c r="AC233" s="61"/>
      <c r="AD233" s="336"/>
      <c r="AE233" s="61"/>
      <c r="AF233" s="61"/>
      <c r="AG233" s="61"/>
      <c r="AH233" s="61"/>
      <c r="AI233" s="64"/>
      <c r="AJ233" s="64"/>
      <c r="AK233" s="64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</row>
    <row r="234" spans="1:53" ht="15.75">
      <c r="A234" s="20">
        <v>200051</v>
      </c>
      <c r="B234" s="69" t="s">
        <v>83</v>
      </c>
      <c r="C234" s="17" t="s">
        <v>73</v>
      </c>
      <c r="D234" s="18">
        <v>5.03</v>
      </c>
      <c r="E234" s="18"/>
      <c r="F234" s="6"/>
      <c r="G234" s="118">
        <f>SUM('5:6'!G234)</f>
        <v>0</v>
      </c>
      <c r="H234" s="330">
        <f t="shared" si="67"/>
        <v>0</v>
      </c>
      <c r="I234" s="118">
        <f>SUM('5:6'!I234)</f>
        <v>0</v>
      </c>
      <c r="J234" s="38" t="str">
        <f t="array" ref="J234">IF(ISERROR(G234/I234),"",G234/I234)</f>
        <v/>
      </c>
      <c r="K234" s="42">
        <f t="array" ref="K234">IF(ISERROR(G234/L234),"",G234/L234)</f>
        <v>0</v>
      </c>
      <c r="L234" s="107">
        <v>50</v>
      </c>
      <c r="M234" s="43">
        <f t="shared" si="75"/>
        <v>0</v>
      </c>
      <c r="N234" s="118">
        <f>SUM('5:6'!N234)</f>
        <v>0</v>
      </c>
      <c r="O234" s="118">
        <f>SUM('5:6'!O234)</f>
        <v>0</v>
      </c>
      <c r="P234" s="118">
        <f>SUM('5:6'!P234)</f>
        <v>0</v>
      </c>
      <c r="Q234" s="118">
        <f>SUM('5:6'!Q234)</f>
        <v>0</v>
      </c>
      <c r="R234" s="118">
        <f>SUM('5:6'!R234)</f>
        <v>0</v>
      </c>
      <c r="S234" s="118">
        <f>SUM('5:6'!S234)</f>
        <v>0</v>
      </c>
      <c r="T234" s="118">
        <f>SUM('5:6'!T234)</f>
        <v>0</v>
      </c>
      <c r="U234" s="118">
        <f>SUM('5:6'!U234)</f>
        <v>0</v>
      </c>
      <c r="V234" s="269">
        <f t="shared" si="78"/>
        <v>0</v>
      </c>
      <c r="W234" s="40" t="str">
        <f t="shared" si="79"/>
        <v/>
      </c>
      <c r="X234" s="118">
        <f>SUM('5:6'!X234)</f>
        <v>0</v>
      </c>
      <c r="Y234" s="118">
        <f>SUM('5:6'!Y234)</f>
        <v>0</v>
      </c>
      <c r="Z234" s="118">
        <f>SUM('5:6'!Z234)</f>
        <v>0</v>
      </c>
      <c r="AA234" s="118">
        <f>SUM('5:6'!AA234)</f>
        <v>0</v>
      </c>
      <c r="AB234" s="107">
        <v>543</v>
      </c>
      <c r="AC234" s="61"/>
      <c r="AD234" s="336"/>
      <c r="AE234" s="61"/>
      <c r="AF234" s="61"/>
      <c r="AG234" s="61"/>
      <c r="AH234" s="61"/>
      <c r="AI234" s="64"/>
      <c r="AJ234" s="64"/>
      <c r="AK234" s="64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</row>
    <row r="235" spans="1:53" ht="15.75">
      <c r="A235" s="20">
        <v>200052</v>
      </c>
      <c r="B235" s="69" t="s">
        <v>83</v>
      </c>
      <c r="C235" s="17" t="s">
        <v>61</v>
      </c>
      <c r="D235" s="18">
        <v>5.03</v>
      </c>
      <c r="E235" s="18"/>
      <c r="F235" s="6"/>
      <c r="G235" s="118">
        <f>SUM('5:6'!G235)</f>
        <v>0</v>
      </c>
      <c r="H235" s="330">
        <f t="shared" si="67"/>
        <v>0</v>
      </c>
      <c r="I235" s="118">
        <f>SUM('5:6'!I235)</f>
        <v>0</v>
      </c>
      <c r="J235" s="38" t="str">
        <f t="array" ref="J235">IF(ISERROR(G235/I235),"",G235/I235)</f>
        <v/>
      </c>
      <c r="K235" s="42">
        <f t="array" ref="K235">IF(ISERROR(G235/L235),"",G235/L235)</f>
        <v>0</v>
      </c>
      <c r="L235" s="107">
        <v>50</v>
      </c>
      <c r="M235" s="43">
        <f t="shared" si="75"/>
        <v>0</v>
      </c>
      <c r="N235" s="118">
        <f>SUM('5:6'!N235)</f>
        <v>0</v>
      </c>
      <c r="O235" s="118">
        <f>SUM('5:6'!O235)</f>
        <v>0</v>
      </c>
      <c r="P235" s="118">
        <f>SUM('5:6'!P235)</f>
        <v>0</v>
      </c>
      <c r="Q235" s="118">
        <f>SUM('5:6'!Q235)</f>
        <v>0</v>
      </c>
      <c r="R235" s="118">
        <f>SUM('5:6'!R235)</f>
        <v>0</v>
      </c>
      <c r="S235" s="118">
        <f>SUM('5:6'!S235)</f>
        <v>0</v>
      </c>
      <c r="T235" s="118">
        <f>SUM('5:6'!T235)</f>
        <v>0</v>
      </c>
      <c r="U235" s="118">
        <f>SUM('5:6'!U235)</f>
        <v>0</v>
      </c>
      <c r="V235" s="269">
        <f t="shared" si="78"/>
        <v>0</v>
      </c>
      <c r="W235" s="40" t="str">
        <f t="shared" si="79"/>
        <v/>
      </c>
      <c r="X235" s="118">
        <f>SUM('5:6'!X235)</f>
        <v>0</v>
      </c>
      <c r="Y235" s="118">
        <f>SUM('5:6'!Y235)</f>
        <v>0</v>
      </c>
      <c r="Z235" s="118">
        <f>SUM('5:6'!Z235)</f>
        <v>0</v>
      </c>
      <c r="AA235" s="118">
        <f>SUM('5:6'!AA235)</f>
        <v>0</v>
      </c>
      <c r="AB235" s="107"/>
      <c r="AC235" s="61"/>
      <c r="AD235" s="336"/>
      <c r="AE235" s="61"/>
      <c r="AF235" s="61"/>
      <c r="AG235" s="61"/>
      <c r="AH235" s="61"/>
      <c r="AI235" s="64"/>
      <c r="AJ235" s="64"/>
      <c r="AK235" s="64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</row>
    <row r="236" spans="1:53" ht="15.75">
      <c r="A236" s="20">
        <v>200054</v>
      </c>
      <c r="B236" s="69" t="s">
        <v>83</v>
      </c>
      <c r="C236" s="17" t="s">
        <v>77</v>
      </c>
      <c r="D236" s="18">
        <v>5.03</v>
      </c>
      <c r="E236" s="18"/>
      <c r="F236" s="6"/>
      <c r="G236" s="118">
        <f>SUM('5:6'!G236)</f>
        <v>0</v>
      </c>
      <c r="H236" s="330">
        <f t="shared" si="67"/>
        <v>0</v>
      </c>
      <c r="I236" s="118">
        <f>SUM('5:6'!I236)</f>
        <v>0</v>
      </c>
      <c r="J236" s="38" t="str">
        <f t="array" ref="J236">IF(ISERROR(G236/I236),"",G236/I236)</f>
        <v/>
      </c>
      <c r="K236" s="42">
        <f t="array" ref="K236">IF(ISERROR(G236/L236),"",G236/L236)</f>
        <v>0</v>
      </c>
      <c r="L236" s="107">
        <v>50</v>
      </c>
      <c r="M236" s="43">
        <f t="shared" si="75"/>
        <v>0</v>
      </c>
      <c r="N236" s="118">
        <f>SUM('5:6'!N236)</f>
        <v>0</v>
      </c>
      <c r="O236" s="118">
        <f>SUM('5:6'!O236)</f>
        <v>0</v>
      </c>
      <c r="P236" s="118">
        <f>SUM('5:6'!P236)</f>
        <v>0</v>
      </c>
      <c r="Q236" s="118">
        <f>SUM('5:6'!Q236)</f>
        <v>0</v>
      </c>
      <c r="R236" s="118">
        <f>SUM('5:6'!R236)</f>
        <v>0</v>
      </c>
      <c r="S236" s="118">
        <f>SUM('5:6'!S236)</f>
        <v>0</v>
      </c>
      <c r="T236" s="118">
        <f>SUM('5:6'!T236)</f>
        <v>0</v>
      </c>
      <c r="U236" s="118">
        <f>SUM('5:6'!U236)</f>
        <v>0</v>
      </c>
      <c r="V236" s="269">
        <f t="shared" si="78"/>
        <v>0</v>
      </c>
      <c r="W236" s="40" t="str">
        <f t="shared" si="79"/>
        <v/>
      </c>
      <c r="X236" s="118">
        <f>SUM('5:6'!X236)</f>
        <v>0</v>
      </c>
      <c r="Y236" s="118">
        <f>SUM('5:6'!Y236)</f>
        <v>0</v>
      </c>
      <c r="Z236" s="118">
        <f>SUM('5:6'!Z236)</f>
        <v>0</v>
      </c>
      <c r="AA236" s="118">
        <f>SUM('5:6'!AA236)</f>
        <v>0</v>
      </c>
      <c r="AB236" s="107">
        <v>651</v>
      </c>
      <c r="AC236" s="61"/>
      <c r="AD236" s="336"/>
      <c r="AE236" s="61"/>
      <c r="AF236" s="61"/>
      <c r="AG236" s="61"/>
      <c r="AH236" s="61"/>
      <c r="AI236" s="64"/>
      <c r="AJ236" s="64"/>
      <c r="AK236" s="64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</row>
    <row r="237" spans="1:53" ht="15.75">
      <c r="A237" s="20">
        <v>201403</v>
      </c>
      <c r="B237" s="242" t="s">
        <v>458</v>
      </c>
      <c r="C237" s="232" t="s">
        <v>456</v>
      </c>
      <c r="D237" s="18">
        <v>5.03</v>
      </c>
      <c r="E237" s="18"/>
      <c r="F237" s="6"/>
      <c r="G237" s="118">
        <f>SUM('5:6'!G237)</f>
        <v>0</v>
      </c>
      <c r="H237" s="330">
        <f t="shared" si="67"/>
        <v>0</v>
      </c>
      <c r="I237" s="118">
        <f>SUM('5:6'!I237)</f>
        <v>0</v>
      </c>
      <c r="J237" s="38"/>
      <c r="K237" s="42"/>
      <c r="L237" s="107">
        <v>50</v>
      </c>
      <c r="M237" s="43"/>
      <c r="N237" s="118"/>
      <c r="O237" s="118"/>
      <c r="P237" s="118"/>
      <c r="Q237" s="118"/>
      <c r="R237" s="118"/>
      <c r="S237" s="118"/>
      <c r="T237" s="118"/>
      <c r="U237" s="118"/>
      <c r="V237" s="269"/>
      <c r="W237" s="40"/>
      <c r="X237" s="118"/>
      <c r="Y237" s="118"/>
      <c r="Z237" s="118"/>
      <c r="AA237" s="118"/>
      <c r="AB237" s="107">
        <v>217</v>
      </c>
      <c r="AC237" s="61"/>
      <c r="AD237" s="336"/>
      <c r="AE237" s="61"/>
      <c r="AF237" s="61"/>
      <c r="AG237" s="61"/>
      <c r="AH237" s="61"/>
      <c r="AI237" s="64"/>
      <c r="AJ237" s="64"/>
      <c r="AK237" s="64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</row>
    <row r="238" spans="1:53" ht="15.75">
      <c r="A238" s="20">
        <v>201290</v>
      </c>
      <c r="B238" s="242" t="s">
        <v>423</v>
      </c>
      <c r="C238" s="232" t="s">
        <v>421</v>
      </c>
      <c r="D238" s="18">
        <v>5</v>
      </c>
      <c r="E238" s="18"/>
      <c r="F238" s="6"/>
      <c r="G238" s="118">
        <f>SUM('5:6'!G238)</f>
        <v>0</v>
      </c>
      <c r="H238" s="330">
        <f t="shared" si="67"/>
        <v>0</v>
      </c>
      <c r="I238" s="118">
        <f>SUM('5:6'!I238)</f>
        <v>0</v>
      </c>
      <c r="J238" s="38"/>
      <c r="K238" s="42">
        <f t="array" ref="K238">IF(ISERROR(G238/L238),"",G238/L238)</f>
        <v>0</v>
      </c>
      <c r="L238" s="107">
        <v>50</v>
      </c>
      <c r="M238" s="43">
        <f t="shared" ref="M238:M249" si="80">IF(ISERROR(I238-K238),"",I238-K238)</f>
        <v>0</v>
      </c>
      <c r="N238" s="118">
        <f>SUM('5:6'!N238)</f>
        <v>0</v>
      </c>
      <c r="O238" s="118">
        <f>SUM('5:6'!O238)</f>
        <v>0</v>
      </c>
      <c r="P238" s="118">
        <f>SUM('5:6'!P238)</f>
        <v>0</v>
      </c>
      <c r="Q238" s="118">
        <f>SUM('5:6'!Q238)</f>
        <v>0</v>
      </c>
      <c r="R238" s="118">
        <f>SUM('5:6'!R238)</f>
        <v>0</v>
      </c>
      <c r="S238" s="118">
        <f>SUM('5:6'!S238)</f>
        <v>0</v>
      </c>
      <c r="T238" s="118">
        <f>SUM('5:6'!T238)</f>
        <v>0</v>
      </c>
      <c r="U238" s="118">
        <f>SUM('5:6'!U238)</f>
        <v>0</v>
      </c>
      <c r="V238" s="269"/>
      <c r="W238" s="40"/>
      <c r="X238" s="118">
        <f>SUM('5:6'!X238)</f>
        <v>0</v>
      </c>
      <c r="Y238" s="118">
        <f>SUM('5:6'!Y238)</f>
        <v>0</v>
      </c>
      <c r="Z238" s="118">
        <f>SUM('5:6'!Z238)</f>
        <v>0</v>
      </c>
      <c r="AA238" s="118">
        <f>SUM('5:6'!AA238)</f>
        <v>0</v>
      </c>
      <c r="AB238" s="107">
        <v>427</v>
      </c>
      <c r="AC238" s="61"/>
      <c r="AD238" s="336"/>
      <c r="AE238" s="61"/>
      <c r="AF238" s="61"/>
      <c r="AG238" s="61"/>
      <c r="AH238" s="61"/>
      <c r="AI238" s="64"/>
      <c r="AJ238" s="64"/>
      <c r="AK238" s="64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</row>
    <row r="239" spans="1:53" ht="15.75">
      <c r="A239" s="20">
        <v>200113</v>
      </c>
      <c r="B239" s="69" t="s">
        <v>84</v>
      </c>
      <c r="C239" s="17" t="s">
        <v>64</v>
      </c>
      <c r="D239" s="18">
        <v>5.03</v>
      </c>
      <c r="E239" s="18"/>
      <c r="F239" s="6"/>
      <c r="G239" s="118">
        <f>SUM('5:6'!G239)</f>
        <v>0</v>
      </c>
      <c r="H239" s="330">
        <f t="shared" si="67"/>
        <v>0</v>
      </c>
      <c r="I239" s="118">
        <f>SUM('5:6'!I239)</f>
        <v>0</v>
      </c>
      <c r="J239" s="38" t="str">
        <f t="array" ref="J239">IF(ISERROR(G239/I239),"",G239/I239)</f>
        <v/>
      </c>
      <c r="K239" s="42">
        <f t="array" ref="K239">IF(ISERROR(G239/L239),"",G239/L239)</f>
        <v>0</v>
      </c>
      <c r="L239" s="107">
        <v>21.5</v>
      </c>
      <c r="M239" s="43">
        <f t="shared" si="80"/>
        <v>0</v>
      </c>
      <c r="N239" s="118">
        <f>SUM('5:6'!N239)</f>
        <v>0</v>
      </c>
      <c r="O239" s="118">
        <f>SUM('5:6'!O239)</f>
        <v>0</v>
      </c>
      <c r="P239" s="118">
        <f>SUM('5:6'!P239)</f>
        <v>0</v>
      </c>
      <c r="Q239" s="118">
        <f>SUM('5:6'!Q239)</f>
        <v>0</v>
      </c>
      <c r="R239" s="118">
        <f>SUM('5:6'!R239)</f>
        <v>0</v>
      </c>
      <c r="S239" s="118">
        <f>SUM('5:6'!S239)</f>
        <v>0</v>
      </c>
      <c r="T239" s="118">
        <f>SUM('5:6'!T239)</f>
        <v>0</v>
      </c>
      <c r="U239" s="118">
        <f>SUM('5:6'!U239)</f>
        <v>0</v>
      </c>
      <c r="V239" s="269">
        <f t="shared" ref="V239:V240" si="81">SUM(X239:AA239)</f>
        <v>0</v>
      </c>
      <c r="W239" s="40" t="str">
        <f t="shared" ref="W239:W240" si="82">IF(ISERROR(V239/G239),"",V239/G239)</f>
        <v/>
      </c>
      <c r="X239" s="118">
        <f>SUM('5:6'!X239)</f>
        <v>0</v>
      </c>
      <c r="Y239" s="118">
        <f>SUM('5:6'!Y239)</f>
        <v>0</v>
      </c>
      <c r="Z239" s="118">
        <f>SUM('5:6'!Z239)</f>
        <v>0</v>
      </c>
      <c r="AA239" s="118">
        <f>SUM('5:6'!AA239)</f>
        <v>0</v>
      </c>
      <c r="AB239" s="107"/>
      <c r="AC239" s="61"/>
      <c r="AD239" s="336"/>
      <c r="AE239" s="61"/>
      <c r="AF239" s="61"/>
      <c r="AG239" s="61"/>
      <c r="AH239" s="61"/>
      <c r="AI239" s="64"/>
      <c r="AJ239" s="64"/>
      <c r="AK239" s="64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</row>
    <row r="240" spans="1:53" ht="15.75">
      <c r="A240" s="20">
        <v>200114</v>
      </c>
      <c r="B240" s="69" t="s">
        <v>84</v>
      </c>
      <c r="C240" s="17" t="s">
        <v>65</v>
      </c>
      <c r="D240" s="18">
        <v>5.03</v>
      </c>
      <c r="E240" s="18"/>
      <c r="F240" s="6"/>
      <c r="G240" s="118">
        <f>SUM('5:6'!G240)</f>
        <v>0</v>
      </c>
      <c r="H240" s="330">
        <f t="shared" si="67"/>
        <v>0</v>
      </c>
      <c r="I240" s="118">
        <f>SUM('5:6'!I240)</f>
        <v>0</v>
      </c>
      <c r="J240" s="38" t="str">
        <f t="array" ref="J240">IF(ISERROR(G240/I240),"",G240/I240)</f>
        <v/>
      </c>
      <c r="K240" s="42">
        <f t="array" ref="K240">IF(ISERROR(G240/L240),"",G240/L240)</f>
        <v>0</v>
      </c>
      <c r="L240" s="107">
        <v>21.5</v>
      </c>
      <c r="M240" s="43">
        <f t="shared" si="80"/>
        <v>0</v>
      </c>
      <c r="N240" s="118">
        <f>SUM('5:6'!N240)</f>
        <v>0</v>
      </c>
      <c r="O240" s="118">
        <f>SUM('5:6'!O240)</f>
        <v>0</v>
      </c>
      <c r="P240" s="118">
        <f>SUM('5:6'!P240)</f>
        <v>0</v>
      </c>
      <c r="Q240" s="118">
        <f>SUM('5:6'!Q240)</f>
        <v>0</v>
      </c>
      <c r="R240" s="118">
        <f>SUM('5:6'!R240)</f>
        <v>0</v>
      </c>
      <c r="S240" s="118">
        <f>SUM('5:6'!S240)</f>
        <v>0</v>
      </c>
      <c r="T240" s="118">
        <f>SUM('5:6'!T240)</f>
        <v>0</v>
      </c>
      <c r="U240" s="118">
        <f>SUM('5:6'!U240)</f>
        <v>0</v>
      </c>
      <c r="V240" s="269">
        <f t="shared" si="81"/>
        <v>0</v>
      </c>
      <c r="W240" s="40" t="str">
        <f t="shared" si="82"/>
        <v/>
      </c>
      <c r="X240" s="118">
        <f>SUM('5:6'!X240)</f>
        <v>0</v>
      </c>
      <c r="Y240" s="118">
        <f>SUM('5:6'!Y240)</f>
        <v>0</v>
      </c>
      <c r="Z240" s="118">
        <f>SUM('5:6'!Z240)</f>
        <v>0</v>
      </c>
      <c r="AA240" s="118">
        <f>SUM('5:6'!AA240)</f>
        <v>0</v>
      </c>
      <c r="AB240" s="107"/>
      <c r="AC240" s="61"/>
      <c r="AD240" s="336"/>
      <c r="AE240" s="61"/>
      <c r="AF240" s="61"/>
      <c r="AG240" s="61"/>
      <c r="AH240" s="61"/>
      <c r="AI240" s="64"/>
      <c r="AJ240" s="64"/>
      <c r="AK240" s="64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</row>
    <row r="241" spans="1:53" ht="15.75">
      <c r="A241" s="20"/>
      <c r="B241" s="242" t="s">
        <v>380</v>
      </c>
      <c r="C241" s="232" t="s">
        <v>381</v>
      </c>
      <c r="D241" s="18"/>
      <c r="E241" s="18"/>
      <c r="F241" s="6"/>
      <c r="G241" s="118">
        <f>SUM('5:6'!G241)</f>
        <v>0</v>
      </c>
      <c r="H241" s="330">
        <f t="shared" si="67"/>
        <v>0</v>
      </c>
      <c r="I241" s="118">
        <f>SUM('5:6'!I241)</f>
        <v>0</v>
      </c>
      <c r="J241" s="38"/>
      <c r="K241" s="42"/>
      <c r="L241" s="107"/>
      <c r="M241" s="43">
        <f t="shared" si="80"/>
        <v>0</v>
      </c>
      <c r="N241" s="118">
        <f>SUM('5:6'!N241)</f>
        <v>0</v>
      </c>
      <c r="O241" s="118">
        <f>SUM('5:6'!O241)</f>
        <v>0</v>
      </c>
      <c r="P241" s="118">
        <f>SUM('5:6'!P241)</f>
        <v>0</v>
      </c>
      <c r="Q241" s="118">
        <f>SUM('5:6'!Q241)</f>
        <v>0</v>
      </c>
      <c r="R241" s="118">
        <f>SUM('5:6'!R241)</f>
        <v>0</v>
      </c>
      <c r="S241" s="118">
        <f>SUM('5:6'!S241)</f>
        <v>0</v>
      </c>
      <c r="T241" s="118">
        <f>SUM('5:6'!T241)</f>
        <v>0</v>
      </c>
      <c r="U241" s="118">
        <f>SUM('5:6'!U241)</f>
        <v>0</v>
      </c>
      <c r="V241" s="269"/>
      <c r="W241" s="40"/>
      <c r="X241" s="118">
        <f>SUM('5:6'!X241)</f>
        <v>0</v>
      </c>
      <c r="Y241" s="118">
        <f>SUM('5:6'!Y241)</f>
        <v>0</v>
      </c>
      <c r="Z241" s="118">
        <f>SUM('5:6'!Z241)</f>
        <v>0</v>
      </c>
      <c r="AA241" s="118">
        <f>SUM('5:6'!AA241)</f>
        <v>0</v>
      </c>
      <c r="AB241" s="107"/>
      <c r="AC241" s="61"/>
      <c r="AD241" s="336"/>
      <c r="AE241" s="61"/>
      <c r="AF241" s="61"/>
      <c r="AG241" s="61"/>
      <c r="AH241" s="61"/>
      <c r="AI241" s="64"/>
      <c r="AJ241" s="64"/>
      <c r="AK241" s="64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</row>
    <row r="242" spans="1:53" ht="15.75">
      <c r="A242" s="22">
        <v>200617</v>
      </c>
      <c r="B242" s="70" t="s">
        <v>85</v>
      </c>
      <c r="C242" s="17" t="s">
        <v>60</v>
      </c>
      <c r="D242" s="18">
        <v>5.0599999999999996</v>
      </c>
      <c r="E242" s="18"/>
      <c r="F242" s="6"/>
      <c r="G242" s="118">
        <f>SUM('5:6'!G242)</f>
        <v>0</v>
      </c>
      <c r="H242" s="330">
        <f t="shared" si="67"/>
        <v>0</v>
      </c>
      <c r="I242" s="118">
        <f>SUM('5:6'!I242)</f>
        <v>0</v>
      </c>
      <c r="J242" s="38" t="str">
        <f t="array" ref="J242">IF(ISERROR(G242/I242),"",G242/I242)</f>
        <v/>
      </c>
      <c r="K242" s="42" t="str">
        <f t="array" ref="K242">IF(ISERROR(G242/L242),"",G242/L242)</f>
        <v/>
      </c>
      <c r="L242" s="107"/>
      <c r="M242" s="43" t="str">
        <f t="shared" si="80"/>
        <v/>
      </c>
      <c r="N242" s="118">
        <f>SUM('5:6'!N242)</f>
        <v>0</v>
      </c>
      <c r="O242" s="118">
        <f>SUM('5:6'!O242)</f>
        <v>0</v>
      </c>
      <c r="P242" s="118">
        <f>SUM('5:6'!P242)</f>
        <v>0</v>
      </c>
      <c r="Q242" s="118">
        <f>SUM('5:6'!Q242)</f>
        <v>0</v>
      </c>
      <c r="R242" s="118">
        <f>SUM('5:6'!R242)</f>
        <v>0</v>
      </c>
      <c r="S242" s="118">
        <f>SUM('5:6'!S242)</f>
        <v>0</v>
      </c>
      <c r="T242" s="118">
        <f>SUM('5:6'!T242)</f>
        <v>0</v>
      </c>
      <c r="U242" s="118">
        <f>SUM('5:6'!U242)</f>
        <v>0</v>
      </c>
      <c r="V242" s="269">
        <f t="shared" ref="V242:V245" si="83">SUM(X242:AA242)</f>
        <v>0</v>
      </c>
      <c r="W242" s="40" t="str">
        <f t="shared" ref="W242:W245" si="84">IF(ISERROR(V242/G242),"",V242/G242)</f>
        <v/>
      </c>
      <c r="X242" s="118">
        <f>SUM('5:6'!X242)</f>
        <v>0</v>
      </c>
      <c r="Y242" s="118">
        <f>SUM('5:6'!Y242)</f>
        <v>0</v>
      </c>
      <c r="Z242" s="118">
        <f>SUM('5:6'!Z242)</f>
        <v>0</v>
      </c>
      <c r="AA242" s="118">
        <f>SUM('5:6'!AA242)</f>
        <v>0</v>
      </c>
      <c r="AB242" s="107"/>
      <c r="AC242" s="61"/>
      <c r="AD242" s="336"/>
      <c r="AE242" s="61"/>
      <c r="AF242" s="61"/>
      <c r="AG242" s="61"/>
      <c r="AH242" s="61"/>
      <c r="AI242" s="64"/>
      <c r="AJ242" s="64"/>
      <c r="AK242" s="64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</row>
    <row r="243" spans="1:53" ht="15.75">
      <c r="A243" s="22">
        <v>200618</v>
      </c>
      <c r="B243" s="70" t="s">
        <v>85</v>
      </c>
      <c r="C243" s="17" t="s">
        <v>74</v>
      </c>
      <c r="D243" s="18">
        <v>5.0599999999999996</v>
      </c>
      <c r="E243" s="18"/>
      <c r="F243" s="6"/>
      <c r="G243" s="118">
        <f>SUM('5:6'!G243)</f>
        <v>0</v>
      </c>
      <c r="H243" s="330">
        <f t="shared" si="67"/>
        <v>0</v>
      </c>
      <c r="I243" s="118">
        <f>SUM('5:6'!I243)</f>
        <v>0</v>
      </c>
      <c r="J243" s="38" t="str">
        <f t="array" ref="J243">IF(ISERROR(G243/I243),"",G243/I243)</f>
        <v/>
      </c>
      <c r="K243" s="42" t="str">
        <f t="array" ref="K243">IF(ISERROR(G243/L243),"",G243/L243)</f>
        <v/>
      </c>
      <c r="L243" s="107"/>
      <c r="M243" s="43" t="str">
        <f t="shared" si="80"/>
        <v/>
      </c>
      <c r="N243" s="118">
        <f>SUM('5:6'!N243)</f>
        <v>0</v>
      </c>
      <c r="O243" s="118">
        <f>SUM('5:6'!O243)</f>
        <v>0</v>
      </c>
      <c r="P243" s="118">
        <f>SUM('5:6'!P243)</f>
        <v>0</v>
      </c>
      <c r="Q243" s="118">
        <f>SUM('5:6'!Q243)</f>
        <v>0</v>
      </c>
      <c r="R243" s="118">
        <f>SUM('5:6'!R243)</f>
        <v>0</v>
      </c>
      <c r="S243" s="118">
        <f>SUM('5:6'!S243)</f>
        <v>0</v>
      </c>
      <c r="T243" s="118">
        <f>SUM('5:6'!T243)</f>
        <v>0</v>
      </c>
      <c r="U243" s="118">
        <f>SUM('5:6'!U243)</f>
        <v>0</v>
      </c>
      <c r="V243" s="269">
        <f t="shared" si="83"/>
        <v>0</v>
      </c>
      <c r="W243" s="40" t="str">
        <f t="shared" si="84"/>
        <v/>
      </c>
      <c r="X243" s="118">
        <f>SUM('5:6'!X243)</f>
        <v>0</v>
      </c>
      <c r="Y243" s="118">
        <f>SUM('5:6'!Y243)</f>
        <v>0</v>
      </c>
      <c r="Z243" s="118">
        <f>SUM('5:6'!Z243)</f>
        <v>0</v>
      </c>
      <c r="AA243" s="118">
        <f>SUM('5:6'!AA243)</f>
        <v>0</v>
      </c>
      <c r="AB243" s="107"/>
      <c r="AC243" s="61"/>
      <c r="AD243" s="336"/>
      <c r="AE243" s="61"/>
      <c r="AF243" s="61"/>
      <c r="AG243" s="61"/>
      <c r="AH243" s="61"/>
      <c r="AI243" s="64"/>
      <c r="AJ243" s="64"/>
      <c r="AK243" s="64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</row>
    <row r="244" spans="1:53" ht="15.75">
      <c r="A244" s="22">
        <v>200619</v>
      </c>
      <c r="B244" s="70" t="s">
        <v>85</v>
      </c>
      <c r="C244" s="17" t="s">
        <v>65</v>
      </c>
      <c r="D244" s="18">
        <v>5.0599999999999996</v>
      </c>
      <c r="E244" s="18"/>
      <c r="F244" s="6"/>
      <c r="G244" s="118">
        <f>SUM('5:6'!G244)</f>
        <v>0</v>
      </c>
      <c r="H244" s="330">
        <f t="shared" si="67"/>
        <v>0</v>
      </c>
      <c r="I244" s="118">
        <f>SUM('5:6'!I244)</f>
        <v>0</v>
      </c>
      <c r="J244" s="38" t="str">
        <f t="array" ref="J244">IF(ISERROR(G244/I244),"",G244/I244)</f>
        <v/>
      </c>
      <c r="K244" s="42" t="str">
        <f t="array" ref="K244">IF(ISERROR(G244/L244),"",G244/L244)</f>
        <v/>
      </c>
      <c r="L244" s="107"/>
      <c r="M244" s="43" t="str">
        <f t="shared" si="80"/>
        <v/>
      </c>
      <c r="N244" s="118">
        <f>SUM('5:6'!N244)</f>
        <v>0</v>
      </c>
      <c r="O244" s="118">
        <f>SUM('5:6'!O244)</f>
        <v>0</v>
      </c>
      <c r="P244" s="118">
        <f>SUM('5:6'!P244)</f>
        <v>0</v>
      </c>
      <c r="Q244" s="118">
        <f>SUM('5:6'!Q244)</f>
        <v>0</v>
      </c>
      <c r="R244" s="118">
        <f>SUM('5:6'!R244)</f>
        <v>0</v>
      </c>
      <c r="S244" s="118">
        <f>SUM('5:6'!S244)</f>
        <v>0</v>
      </c>
      <c r="T244" s="118">
        <f>SUM('5:6'!T244)</f>
        <v>0</v>
      </c>
      <c r="U244" s="118">
        <f>SUM('5:6'!U244)</f>
        <v>0</v>
      </c>
      <c r="V244" s="269">
        <f t="shared" si="83"/>
        <v>0</v>
      </c>
      <c r="W244" s="40" t="str">
        <f t="shared" si="84"/>
        <v/>
      </c>
      <c r="X244" s="118">
        <f>SUM('5:6'!X244)</f>
        <v>0</v>
      </c>
      <c r="Y244" s="118">
        <f>SUM('5:6'!Y244)</f>
        <v>0</v>
      </c>
      <c r="Z244" s="118">
        <f>SUM('5:6'!Z244)</f>
        <v>0</v>
      </c>
      <c r="AA244" s="118">
        <f>SUM('5:6'!AA244)</f>
        <v>0</v>
      </c>
      <c r="AB244" s="107"/>
      <c r="AC244" s="61"/>
      <c r="AD244" s="336"/>
      <c r="AE244" s="61"/>
      <c r="AF244" s="61"/>
      <c r="AG244" s="61"/>
      <c r="AH244" s="61"/>
      <c r="AI244" s="64"/>
      <c r="AJ244" s="64"/>
      <c r="AK244" s="64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</row>
    <row r="245" spans="1:53" ht="15" customHeight="1">
      <c r="A245" s="22">
        <v>200620</v>
      </c>
      <c r="B245" s="70" t="s">
        <v>85</v>
      </c>
      <c r="C245" s="17" t="s">
        <v>61</v>
      </c>
      <c r="D245" s="18">
        <v>5.0599999999999996</v>
      </c>
      <c r="E245" s="18"/>
      <c r="F245" s="6"/>
      <c r="G245" s="118">
        <f>SUM('5:6'!G245)</f>
        <v>0</v>
      </c>
      <c r="H245" s="330">
        <f t="shared" si="67"/>
        <v>0</v>
      </c>
      <c r="I245" s="118">
        <f>SUM('5:6'!I245)</f>
        <v>0</v>
      </c>
      <c r="J245" s="38" t="str">
        <f t="array" ref="J245">IF(ISERROR(G245/I245),"",G245/I245)</f>
        <v/>
      </c>
      <c r="K245" s="42" t="str">
        <f t="array" ref="K245">IF(ISERROR(G245/L245),"",G245/L245)</f>
        <v/>
      </c>
      <c r="L245" s="107"/>
      <c r="M245" s="43" t="str">
        <f t="shared" si="80"/>
        <v/>
      </c>
      <c r="N245" s="118">
        <f>SUM('5:6'!N245)</f>
        <v>0</v>
      </c>
      <c r="O245" s="118">
        <f>SUM('5:6'!O245)</f>
        <v>0</v>
      </c>
      <c r="P245" s="118">
        <f>SUM('5:6'!P245)</f>
        <v>0</v>
      </c>
      <c r="Q245" s="118">
        <f>SUM('5:6'!Q245)</f>
        <v>0</v>
      </c>
      <c r="R245" s="118">
        <f>SUM('5:6'!R245)</f>
        <v>0</v>
      </c>
      <c r="S245" s="118">
        <f>SUM('5:6'!S245)</f>
        <v>0</v>
      </c>
      <c r="T245" s="118">
        <f>SUM('5:6'!T245)</f>
        <v>0</v>
      </c>
      <c r="U245" s="118">
        <f>SUM('5:6'!U245)</f>
        <v>0</v>
      </c>
      <c r="V245" s="269">
        <f t="shared" si="83"/>
        <v>0</v>
      </c>
      <c r="W245" s="40" t="str">
        <f t="shared" si="84"/>
        <v/>
      </c>
      <c r="X245" s="118">
        <f>SUM('5:6'!X245)</f>
        <v>0</v>
      </c>
      <c r="Y245" s="118">
        <f>SUM('5:6'!Y245)</f>
        <v>0</v>
      </c>
      <c r="Z245" s="118">
        <f>SUM('5:6'!Z245)</f>
        <v>0</v>
      </c>
      <c r="AA245" s="118">
        <f>SUM('5:6'!AA245)</f>
        <v>0</v>
      </c>
      <c r="AB245" s="107"/>
      <c r="AC245" s="61"/>
      <c r="AD245" s="336"/>
      <c r="AE245" s="61"/>
      <c r="AF245" s="61"/>
      <c r="AG245" s="61"/>
      <c r="AH245" s="61"/>
      <c r="AI245" s="64"/>
      <c r="AJ245" s="64"/>
      <c r="AK245" s="64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</row>
    <row r="246" spans="1:53" ht="15.75">
      <c r="A246" s="22"/>
      <c r="B246" s="249" t="s">
        <v>398</v>
      </c>
      <c r="C246" s="232" t="s">
        <v>394</v>
      </c>
      <c r="D246" s="18"/>
      <c r="E246" s="18"/>
      <c r="F246" s="6"/>
      <c r="G246" s="118">
        <f>SUM('5:6'!G246)</f>
        <v>0</v>
      </c>
      <c r="H246" s="330">
        <f t="shared" si="67"/>
        <v>0</v>
      </c>
      <c r="I246" s="118">
        <f>SUM('5:6'!I246)</f>
        <v>0</v>
      </c>
      <c r="J246" s="38"/>
      <c r="K246" s="42">
        <f t="array" ref="K246">IF(ISERROR(G246/L246),"",G246/L246)</f>
        <v>0</v>
      </c>
      <c r="L246" s="107">
        <v>24</v>
      </c>
      <c r="M246" s="43">
        <f t="shared" si="80"/>
        <v>0</v>
      </c>
      <c r="N246" s="118">
        <f>SUM('5:6'!N246)</f>
        <v>0</v>
      </c>
      <c r="O246" s="118">
        <f>SUM('5:6'!O246)</f>
        <v>0</v>
      </c>
      <c r="P246" s="118">
        <f>SUM('5:6'!P246)</f>
        <v>0</v>
      </c>
      <c r="Q246" s="118">
        <f>SUM('5:6'!Q246)</f>
        <v>0</v>
      </c>
      <c r="R246" s="118">
        <f>SUM('5:6'!R246)</f>
        <v>0</v>
      </c>
      <c r="S246" s="118">
        <f>SUM('5:6'!S246)</f>
        <v>0</v>
      </c>
      <c r="T246" s="118">
        <f>SUM('5:6'!T246)</f>
        <v>0</v>
      </c>
      <c r="U246" s="118">
        <f>SUM('5:6'!U246)</f>
        <v>0</v>
      </c>
      <c r="V246" s="269"/>
      <c r="W246" s="40"/>
      <c r="X246" s="118">
        <f>SUM('5:6'!X246)</f>
        <v>0</v>
      </c>
      <c r="Y246" s="118">
        <f>SUM('5:6'!Y246)</f>
        <v>0</v>
      </c>
      <c r="Z246" s="118">
        <f>SUM('5:6'!Z246)</f>
        <v>0</v>
      </c>
      <c r="AA246" s="118">
        <f>SUM('5:6'!AA246)</f>
        <v>0</v>
      </c>
      <c r="AB246" s="107"/>
      <c r="AC246" s="61"/>
      <c r="AD246" s="336"/>
      <c r="AE246" s="61"/>
      <c r="AF246" s="61"/>
      <c r="AG246" s="61"/>
      <c r="AH246" s="61"/>
      <c r="AI246" s="64"/>
      <c r="AJ246" s="64"/>
      <c r="AK246" s="64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</row>
    <row r="247" spans="1:53" ht="15.75">
      <c r="A247" s="22"/>
      <c r="B247" s="249" t="s">
        <v>398</v>
      </c>
      <c r="C247" s="232" t="s">
        <v>389</v>
      </c>
      <c r="D247" s="18"/>
      <c r="E247" s="18"/>
      <c r="F247" s="6"/>
      <c r="G247" s="118">
        <f>SUM('5:6'!G247)</f>
        <v>0</v>
      </c>
      <c r="H247" s="330">
        <f t="shared" si="67"/>
        <v>0</v>
      </c>
      <c r="I247" s="118">
        <f>SUM('5:6'!I247)</f>
        <v>0</v>
      </c>
      <c r="J247" s="38"/>
      <c r="K247" s="42">
        <f t="array" ref="K247">IF(ISERROR(G247/L247),"",G247/L247)</f>
        <v>0</v>
      </c>
      <c r="L247" s="107">
        <v>24</v>
      </c>
      <c r="M247" s="43">
        <f t="shared" si="80"/>
        <v>0</v>
      </c>
      <c r="N247" s="118">
        <f>SUM('5:6'!N247)</f>
        <v>0</v>
      </c>
      <c r="O247" s="118">
        <f>SUM('5:6'!O247)</f>
        <v>0</v>
      </c>
      <c r="P247" s="118">
        <f>SUM('5:6'!P247)</f>
        <v>0</v>
      </c>
      <c r="Q247" s="118">
        <f>SUM('5:6'!Q247)</f>
        <v>0</v>
      </c>
      <c r="R247" s="118">
        <f>SUM('5:6'!R247)</f>
        <v>0</v>
      </c>
      <c r="S247" s="118">
        <f>SUM('5:6'!S247)</f>
        <v>0</v>
      </c>
      <c r="T247" s="118">
        <f>SUM('5:6'!T247)</f>
        <v>0</v>
      </c>
      <c r="U247" s="118">
        <f>SUM('5:6'!U247)</f>
        <v>0</v>
      </c>
      <c r="V247" s="269"/>
      <c r="W247" s="40"/>
      <c r="X247" s="118">
        <f>SUM('5:6'!X247)</f>
        <v>0</v>
      </c>
      <c r="Y247" s="118">
        <f>SUM('5:6'!Y247)</f>
        <v>0</v>
      </c>
      <c r="Z247" s="118">
        <f>SUM('5:6'!Z247)</f>
        <v>0</v>
      </c>
      <c r="AA247" s="118">
        <f>SUM('5:6'!AA247)</f>
        <v>0</v>
      </c>
      <c r="AB247" s="107"/>
      <c r="AC247" s="61"/>
      <c r="AD247" s="336"/>
      <c r="AE247" s="61"/>
      <c r="AF247" s="61"/>
      <c r="AG247" s="61"/>
      <c r="AH247" s="61"/>
      <c r="AI247" s="64"/>
      <c r="AJ247" s="64"/>
      <c r="AK247" s="64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</row>
    <row r="248" spans="1:53" ht="15.75">
      <c r="A248" s="22"/>
      <c r="B248" s="249" t="s">
        <v>398</v>
      </c>
      <c r="C248" s="232" t="s">
        <v>390</v>
      </c>
      <c r="D248" s="18"/>
      <c r="E248" s="18"/>
      <c r="F248" s="6"/>
      <c r="G248" s="118">
        <f>SUM('5:6'!G248)</f>
        <v>0</v>
      </c>
      <c r="H248" s="330">
        <f t="shared" si="67"/>
        <v>0</v>
      </c>
      <c r="I248" s="118">
        <f>SUM('5:6'!I248)</f>
        <v>0</v>
      </c>
      <c r="J248" s="38"/>
      <c r="K248" s="42">
        <f t="array" ref="K248">IF(ISERROR(G248/L248),"",G248/L248)</f>
        <v>0</v>
      </c>
      <c r="L248" s="107">
        <v>24</v>
      </c>
      <c r="M248" s="43">
        <f t="shared" si="80"/>
        <v>0</v>
      </c>
      <c r="N248" s="118">
        <f>SUM('5:6'!N248)</f>
        <v>0</v>
      </c>
      <c r="O248" s="118">
        <f>SUM('5:6'!O248)</f>
        <v>0</v>
      </c>
      <c r="P248" s="118">
        <f>SUM('5:6'!P248)</f>
        <v>0</v>
      </c>
      <c r="Q248" s="118">
        <f>SUM('5:6'!Q248)</f>
        <v>0</v>
      </c>
      <c r="R248" s="118">
        <f>SUM('5:6'!R248)</f>
        <v>0</v>
      </c>
      <c r="S248" s="118">
        <f>SUM('5:6'!S248)</f>
        <v>0</v>
      </c>
      <c r="T248" s="118">
        <f>SUM('5:6'!T248)</f>
        <v>0</v>
      </c>
      <c r="U248" s="118">
        <f>SUM('5:6'!U248)</f>
        <v>0</v>
      </c>
      <c r="V248" s="269"/>
      <c r="W248" s="40"/>
      <c r="X248" s="118">
        <f>SUM('5:6'!X248)</f>
        <v>0</v>
      </c>
      <c r="Y248" s="118">
        <f>SUM('5:6'!Y248)</f>
        <v>0</v>
      </c>
      <c r="Z248" s="118">
        <f>SUM('5:6'!Z248)</f>
        <v>0</v>
      </c>
      <c r="AA248" s="118">
        <f>SUM('5:6'!AA248)</f>
        <v>0</v>
      </c>
      <c r="AB248" s="107"/>
      <c r="AC248" s="61"/>
      <c r="AD248" s="336"/>
      <c r="AE248" s="61"/>
      <c r="AF248" s="61"/>
      <c r="AG248" s="61"/>
      <c r="AH248" s="61"/>
      <c r="AI248" s="64"/>
      <c r="AJ248" s="64"/>
      <c r="AK248" s="64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</row>
    <row r="249" spans="1:53" ht="15.75">
      <c r="A249" s="22"/>
      <c r="B249" s="249" t="s">
        <v>398</v>
      </c>
      <c r="C249" s="232" t="s">
        <v>391</v>
      </c>
      <c r="D249" s="18"/>
      <c r="E249" s="18"/>
      <c r="F249" s="6"/>
      <c r="G249" s="118">
        <f>SUM('5:6'!G249)</f>
        <v>0</v>
      </c>
      <c r="H249" s="330">
        <f t="shared" si="67"/>
        <v>0</v>
      </c>
      <c r="I249" s="118">
        <f>SUM('5:6'!I249)</f>
        <v>0</v>
      </c>
      <c r="J249" s="38"/>
      <c r="K249" s="42">
        <f t="array" ref="K249">IF(ISERROR(G249/L249),"",G249/L249)</f>
        <v>0</v>
      </c>
      <c r="L249" s="107">
        <v>24</v>
      </c>
      <c r="M249" s="43">
        <f t="shared" si="80"/>
        <v>0</v>
      </c>
      <c r="N249" s="118">
        <f>SUM('5:6'!N249)</f>
        <v>0</v>
      </c>
      <c r="O249" s="118">
        <f>SUM('5:6'!O249)</f>
        <v>0</v>
      </c>
      <c r="P249" s="118">
        <f>SUM('5:6'!P249)</f>
        <v>0</v>
      </c>
      <c r="Q249" s="118">
        <f>SUM('5:6'!Q249)</f>
        <v>0</v>
      </c>
      <c r="R249" s="118">
        <f>SUM('5:6'!R249)</f>
        <v>0</v>
      </c>
      <c r="S249" s="118">
        <f>SUM('5:6'!S249)</f>
        <v>0</v>
      </c>
      <c r="T249" s="118">
        <f>SUM('5:6'!T249)</f>
        <v>0</v>
      </c>
      <c r="U249" s="118">
        <f>SUM('5:6'!U249)</f>
        <v>0</v>
      </c>
      <c r="V249" s="269"/>
      <c r="W249" s="40"/>
      <c r="X249" s="118">
        <f>SUM('5:6'!X249)</f>
        <v>0</v>
      </c>
      <c r="Y249" s="118">
        <f>SUM('5:6'!Y249)</f>
        <v>0</v>
      </c>
      <c r="Z249" s="118">
        <f>SUM('5:6'!Z249)</f>
        <v>0</v>
      </c>
      <c r="AA249" s="118">
        <f>SUM('5:6'!AA249)</f>
        <v>0</v>
      </c>
      <c r="AB249" s="107"/>
      <c r="AC249" s="61"/>
      <c r="AD249" s="336"/>
      <c r="AE249" s="61"/>
      <c r="AF249" s="61"/>
      <c r="AG249" s="61"/>
      <c r="AH249" s="61"/>
      <c r="AI249" s="64"/>
      <c r="AJ249" s="64"/>
      <c r="AK249" s="64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</row>
    <row r="250" spans="1:53" ht="15.75">
      <c r="A250" s="22">
        <v>201074</v>
      </c>
      <c r="B250" s="249" t="s">
        <v>430</v>
      </c>
      <c r="C250" s="232" t="s">
        <v>432</v>
      </c>
      <c r="D250" s="18"/>
      <c r="E250" s="18"/>
      <c r="F250" s="6"/>
      <c r="G250" s="118">
        <f>SUM('5:6'!G250)</f>
        <v>0</v>
      </c>
      <c r="H250" s="330">
        <f t="shared" si="67"/>
        <v>0</v>
      </c>
      <c r="I250" s="118">
        <f>SUM('5:6'!I250)</f>
        <v>0</v>
      </c>
      <c r="J250" s="38"/>
      <c r="K250" s="42"/>
      <c r="L250" s="107">
        <v>4</v>
      </c>
      <c r="M250" s="43"/>
      <c r="N250" s="38"/>
      <c r="O250" s="118"/>
      <c r="P250" s="118"/>
      <c r="Q250" s="118"/>
      <c r="R250" s="118"/>
      <c r="S250" s="118"/>
      <c r="T250" s="118"/>
      <c r="U250" s="118"/>
      <c r="V250" s="269"/>
      <c r="W250" s="40"/>
      <c r="X250" s="118"/>
      <c r="Y250" s="118"/>
      <c r="Z250" s="118"/>
      <c r="AA250" s="118"/>
      <c r="AB250" s="107"/>
      <c r="AC250" s="61"/>
      <c r="AD250" s="336"/>
      <c r="AE250" s="61"/>
      <c r="AF250" s="61"/>
      <c r="AG250" s="61"/>
      <c r="AH250" s="61"/>
      <c r="AI250" s="64"/>
      <c r="AJ250" s="64"/>
      <c r="AK250" s="64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</row>
    <row r="251" spans="1:53" ht="15.75">
      <c r="A251" s="22">
        <v>201075</v>
      </c>
      <c r="B251" s="249" t="s">
        <v>430</v>
      </c>
      <c r="C251" s="232" t="s">
        <v>434</v>
      </c>
      <c r="D251" s="18"/>
      <c r="E251" s="18"/>
      <c r="F251" s="6"/>
      <c r="G251" s="118">
        <f>SUM('5:6'!G251)</f>
        <v>0</v>
      </c>
      <c r="H251" s="330">
        <f t="shared" si="67"/>
        <v>0</v>
      </c>
      <c r="I251" s="118">
        <f>SUM('5:6'!I251)</f>
        <v>0</v>
      </c>
      <c r="J251" s="38"/>
      <c r="K251" s="42"/>
      <c r="L251" s="107">
        <v>4</v>
      </c>
      <c r="M251" s="43"/>
      <c r="N251" s="38"/>
      <c r="O251" s="118"/>
      <c r="P251" s="118"/>
      <c r="Q251" s="118"/>
      <c r="R251" s="118"/>
      <c r="S251" s="118"/>
      <c r="T251" s="118"/>
      <c r="U251" s="118"/>
      <c r="V251" s="269"/>
      <c r="W251" s="40"/>
      <c r="X251" s="118"/>
      <c r="Y251" s="118"/>
      <c r="Z251" s="118"/>
      <c r="AA251" s="118"/>
      <c r="AB251" s="107"/>
      <c r="AC251" s="61"/>
      <c r="AD251" s="336"/>
      <c r="AE251" s="61"/>
      <c r="AF251" s="61"/>
      <c r="AG251" s="61"/>
      <c r="AH251" s="61"/>
      <c r="AI251" s="64"/>
      <c r="AJ251" s="64"/>
      <c r="AK251" s="64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</row>
    <row r="252" spans="1:53" ht="15.75">
      <c r="A252" s="22">
        <v>201076</v>
      </c>
      <c r="B252" s="249" t="s">
        <v>430</v>
      </c>
      <c r="C252" s="232" t="s">
        <v>436</v>
      </c>
      <c r="D252" s="18"/>
      <c r="E252" s="18"/>
      <c r="F252" s="6"/>
      <c r="G252" s="118">
        <f>SUM('5:6'!G252)</f>
        <v>0</v>
      </c>
      <c r="H252" s="330">
        <f t="shared" si="67"/>
        <v>0</v>
      </c>
      <c r="I252" s="118">
        <f>SUM('5:6'!I252)</f>
        <v>0</v>
      </c>
      <c r="J252" s="38"/>
      <c r="K252" s="42"/>
      <c r="L252" s="107">
        <v>4</v>
      </c>
      <c r="M252" s="43"/>
      <c r="N252" s="38"/>
      <c r="O252" s="118"/>
      <c r="P252" s="118"/>
      <c r="Q252" s="118"/>
      <c r="R252" s="118"/>
      <c r="S252" s="118"/>
      <c r="T252" s="118"/>
      <c r="U252" s="118"/>
      <c r="V252" s="269"/>
      <c r="W252" s="40"/>
      <c r="X252" s="118"/>
      <c r="Y252" s="118"/>
      <c r="Z252" s="118"/>
      <c r="AA252" s="118"/>
      <c r="AB252" s="107"/>
      <c r="AC252" s="61"/>
      <c r="AD252" s="336"/>
      <c r="AE252" s="61"/>
      <c r="AF252" s="61"/>
      <c r="AG252" s="61"/>
      <c r="AH252" s="61"/>
      <c r="AI252" s="64"/>
      <c r="AJ252" s="64"/>
      <c r="AK252" s="64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</row>
    <row r="253" spans="1:53" ht="15.75">
      <c r="A253" s="22">
        <v>201071</v>
      </c>
      <c r="B253" s="235" t="s">
        <v>383</v>
      </c>
      <c r="C253" s="17" t="s">
        <v>356</v>
      </c>
      <c r="D253" s="18"/>
      <c r="E253" s="18"/>
      <c r="F253" s="6"/>
      <c r="G253" s="118">
        <f>SUM('5:6'!G253)</f>
        <v>0</v>
      </c>
      <c r="H253" s="330">
        <f t="shared" si="67"/>
        <v>0</v>
      </c>
      <c r="I253" s="118">
        <f>SUM('5:6'!I253)</f>
        <v>0</v>
      </c>
      <c r="J253" s="38"/>
      <c r="K253" s="42"/>
      <c r="L253" s="107">
        <v>4</v>
      </c>
      <c r="M253" s="43"/>
      <c r="N253" s="38"/>
      <c r="O253" s="118">
        <f>SUM('5:6'!O253)</f>
        <v>0</v>
      </c>
      <c r="P253" s="118">
        <f>SUM('5:6'!P253)</f>
        <v>0</v>
      </c>
      <c r="Q253" s="118">
        <f>SUM('5:6'!Q253)</f>
        <v>0</v>
      </c>
      <c r="R253" s="118">
        <f>SUM('5:6'!R253)</f>
        <v>0</v>
      </c>
      <c r="S253" s="118">
        <f>SUM('5:6'!S253)</f>
        <v>0</v>
      </c>
      <c r="T253" s="118">
        <f>SUM('5:6'!T253)</f>
        <v>0</v>
      </c>
      <c r="U253" s="118">
        <f>SUM('5:6'!U253)</f>
        <v>0</v>
      </c>
      <c r="V253" s="269"/>
      <c r="W253" s="40"/>
      <c r="X253" s="118">
        <f>SUM('5:6'!X253)</f>
        <v>0</v>
      </c>
      <c r="Y253" s="118">
        <f>SUM('5:6'!Y253)</f>
        <v>0</v>
      </c>
      <c r="Z253" s="118">
        <f>SUM('5:6'!Z253)</f>
        <v>0</v>
      </c>
      <c r="AA253" s="118">
        <f>SUM('5:6'!AA253)</f>
        <v>0</v>
      </c>
      <c r="AB253" s="107"/>
      <c r="AC253" s="61"/>
      <c r="AD253" s="336"/>
      <c r="AE253" s="61"/>
      <c r="AF253" s="61"/>
      <c r="AG253" s="61"/>
      <c r="AH253" s="61"/>
      <c r="AI253" s="64"/>
      <c r="AJ253" s="64"/>
      <c r="AK253" s="64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</row>
    <row r="254" spans="1:53" ht="15.75">
      <c r="A254" s="22">
        <v>201072</v>
      </c>
      <c r="B254" s="235" t="s">
        <v>383</v>
      </c>
      <c r="C254" s="17" t="s">
        <v>358</v>
      </c>
      <c r="D254" s="18"/>
      <c r="E254" s="18"/>
      <c r="F254" s="6"/>
      <c r="G254" s="118">
        <f>SUM('5:6'!G254)</f>
        <v>0</v>
      </c>
      <c r="H254" s="330">
        <f t="shared" si="67"/>
        <v>0</v>
      </c>
      <c r="I254" s="118">
        <f>SUM('5:6'!I254)</f>
        <v>0</v>
      </c>
      <c r="J254" s="38"/>
      <c r="K254" s="42"/>
      <c r="L254" s="107">
        <v>4</v>
      </c>
      <c r="M254" s="43"/>
      <c r="N254" s="38"/>
      <c r="O254" s="118">
        <f>SUM('5:6'!O254)</f>
        <v>0</v>
      </c>
      <c r="P254" s="118">
        <f>SUM('5:6'!P254)</f>
        <v>0</v>
      </c>
      <c r="Q254" s="118">
        <f>SUM('5:6'!Q254)</f>
        <v>0</v>
      </c>
      <c r="R254" s="118">
        <f>SUM('5:6'!R254)</f>
        <v>0</v>
      </c>
      <c r="S254" s="118">
        <f>SUM('5:6'!S254)</f>
        <v>0</v>
      </c>
      <c r="T254" s="118">
        <f>SUM('5:6'!T254)</f>
        <v>0</v>
      </c>
      <c r="U254" s="118">
        <f>SUM('5:6'!U254)</f>
        <v>0</v>
      </c>
      <c r="V254" s="269"/>
      <c r="W254" s="40"/>
      <c r="X254" s="118">
        <f>SUM('5:6'!X254)</f>
        <v>0</v>
      </c>
      <c r="Y254" s="118">
        <f>SUM('5:6'!Y254)</f>
        <v>0</v>
      </c>
      <c r="Z254" s="118">
        <f>SUM('5:6'!Z254)</f>
        <v>0</v>
      </c>
      <c r="AA254" s="118">
        <f>SUM('5:6'!AA254)</f>
        <v>0</v>
      </c>
      <c r="AB254" s="107"/>
      <c r="AC254" s="61"/>
      <c r="AD254" s="336"/>
      <c r="AE254" s="61"/>
      <c r="AF254" s="61"/>
      <c r="AG254" s="61"/>
      <c r="AH254" s="61"/>
      <c r="AI254" s="64"/>
      <c r="AJ254" s="64"/>
      <c r="AK254" s="64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</row>
    <row r="255" spans="1:53" ht="15.75">
      <c r="A255" s="22">
        <v>201073</v>
      </c>
      <c r="B255" s="235" t="s">
        <v>383</v>
      </c>
      <c r="C255" s="17" t="s">
        <v>360</v>
      </c>
      <c r="D255" s="18"/>
      <c r="E255" s="18"/>
      <c r="F255" s="6"/>
      <c r="G255" s="118">
        <f>SUM('5:6'!G255)</f>
        <v>0</v>
      </c>
      <c r="H255" s="330">
        <f t="shared" si="67"/>
        <v>0</v>
      </c>
      <c r="I255" s="118">
        <f>SUM('5:6'!I255)</f>
        <v>0</v>
      </c>
      <c r="J255" s="38"/>
      <c r="K255" s="42"/>
      <c r="L255" s="107">
        <v>4</v>
      </c>
      <c r="M255" s="43"/>
      <c r="N255" s="38"/>
      <c r="O255" s="118">
        <f>SUM('5:6'!O255)</f>
        <v>0</v>
      </c>
      <c r="P255" s="118">
        <f>SUM('5:6'!P255)</f>
        <v>0</v>
      </c>
      <c r="Q255" s="118">
        <f>SUM('5:6'!Q255)</f>
        <v>0</v>
      </c>
      <c r="R255" s="118">
        <f>SUM('5:6'!R255)</f>
        <v>0</v>
      </c>
      <c r="S255" s="118">
        <f>SUM('5:6'!S255)</f>
        <v>0</v>
      </c>
      <c r="T255" s="118">
        <f>SUM('5:6'!T255)</f>
        <v>0</v>
      </c>
      <c r="U255" s="118">
        <f>SUM('5:6'!U255)</f>
        <v>0</v>
      </c>
      <c r="V255" s="269"/>
      <c r="W255" s="40"/>
      <c r="X255" s="118">
        <f>SUM('5:6'!X255)</f>
        <v>0</v>
      </c>
      <c r="Y255" s="118">
        <f>SUM('5:6'!Y255)</f>
        <v>0</v>
      </c>
      <c r="Z255" s="118">
        <f>SUM('5:6'!Z255)</f>
        <v>0</v>
      </c>
      <c r="AA255" s="118">
        <f>SUM('5:6'!AA255)</f>
        <v>0</v>
      </c>
      <c r="AB255" s="107"/>
      <c r="AC255" s="61"/>
      <c r="AD255" s="336"/>
      <c r="AE255" s="61"/>
      <c r="AF255" s="61"/>
      <c r="AG255" s="61"/>
      <c r="AH255" s="61"/>
      <c r="AI255" s="64"/>
      <c r="AJ255" s="64"/>
      <c r="AK255" s="64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</row>
    <row r="256" spans="1:53" ht="15.75">
      <c r="A256" s="584" t="s">
        <v>86</v>
      </c>
      <c r="B256" s="584"/>
      <c r="C256" s="326" t="s">
        <v>71</v>
      </c>
      <c r="D256" s="27"/>
      <c r="E256" s="27"/>
      <c r="F256" s="39"/>
      <c r="G256" s="119">
        <f>SUM(G199:G255)</f>
        <v>333</v>
      </c>
      <c r="H256" s="37">
        <f>SUM(H199:H255)</f>
        <v>1691.6399999999999</v>
      </c>
      <c r="I256" s="37">
        <f>SUM(I199:I255)</f>
        <v>16</v>
      </c>
      <c r="J256" s="38">
        <f t="array" ref="J256">IF(ISERROR(G256/I256),"",G256/I256)</f>
        <v>20.8125</v>
      </c>
      <c r="K256" s="37">
        <f>SUM(K199:K255)</f>
        <v>15.857142857142858</v>
      </c>
      <c r="L256" s="123"/>
      <c r="M256" s="114">
        <f t="shared" ref="M256:V256" si="85">SUM(M199:M255)</f>
        <v>0.14285714285714235</v>
      </c>
      <c r="N256" s="37">
        <f t="shared" si="85"/>
        <v>0</v>
      </c>
      <c r="O256" s="116">
        <f t="shared" si="85"/>
        <v>0</v>
      </c>
      <c r="P256" s="116">
        <f t="shared" si="85"/>
        <v>0</v>
      </c>
      <c r="Q256" s="116">
        <f t="shared" si="85"/>
        <v>0</v>
      </c>
      <c r="R256" s="116">
        <f t="shared" si="85"/>
        <v>0</v>
      </c>
      <c r="S256" s="117">
        <f t="shared" si="85"/>
        <v>0</v>
      </c>
      <c r="T256" s="116">
        <f t="shared" si="85"/>
        <v>0</v>
      </c>
      <c r="U256" s="116">
        <f t="shared" si="85"/>
        <v>0</v>
      </c>
      <c r="V256" s="269">
        <f t="shared" si="85"/>
        <v>0</v>
      </c>
      <c r="W256" s="40">
        <f t="shared" ref="W256:W263" si="86">IF(ISERROR(V256/G256),"",V256/G256)</f>
        <v>0</v>
      </c>
      <c r="X256" s="117">
        <f>SUM(X199:X255)</f>
        <v>0</v>
      </c>
      <c r="Y256" s="117">
        <f>SUM(Y199:Y255)</f>
        <v>0</v>
      </c>
      <c r="Z256" s="117">
        <f>SUM(Z199:Z255)</f>
        <v>0</v>
      </c>
      <c r="AA256" s="117">
        <f>SUM(AA199:AA255)</f>
        <v>0</v>
      </c>
      <c r="AB256" s="119">
        <f>SUM(AB199:AB255)</f>
        <v>12611</v>
      </c>
      <c r="AC256" s="78"/>
      <c r="AD256" s="336"/>
      <c r="AE256" s="83"/>
      <c r="AF256" s="83"/>
      <c r="AG256" s="83"/>
      <c r="AH256" s="83"/>
      <c r="AI256" s="64"/>
      <c r="AJ256" s="64"/>
      <c r="AK256" s="64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</row>
    <row r="257" spans="1:53" ht="15.75">
      <c r="A257" s="17">
        <v>200065</v>
      </c>
      <c r="B257" s="68" t="s">
        <v>87</v>
      </c>
      <c r="C257" s="17" t="s">
        <v>53</v>
      </c>
      <c r="D257" s="18">
        <v>5.03</v>
      </c>
      <c r="E257" s="18"/>
      <c r="F257" s="6"/>
      <c r="G257" s="118">
        <f>SUM('5:6'!G257)</f>
        <v>0</v>
      </c>
      <c r="H257" s="330">
        <f>D257*G257</f>
        <v>0</v>
      </c>
      <c r="I257" s="118">
        <f>SUM('5:6'!I257)</f>
        <v>0</v>
      </c>
      <c r="J257" s="38" t="str">
        <f t="array" ref="J257">IF(ISERROR(G257/I257),"",G257/I257)</f>
        <v/>
      </c>
      <c r="K257" s="42">
        <f t="array" ref="K257">IF(ISERROR(G257/L257),"",G257/L257)</f>
        <v>0</v>
      </c>
      <c r="L257" s="107">
        <v>8.8000000000000007</v>
      </c>
      <c r="M257" s="43">
        <f t="shared" ref="M257:M264" si="87">IF(ISERROR(I257-K257),"",I257-K257)</f>
        <v>0</v>
      </c>
      <c r="N257" s="38">
        <f t="shared" ref="N257:N264" si="88">SUM(O257:U257)</f>
        <v>0</v>
      </c>
      <c r="O257" s="118">
        <f>SUM('5:6'!O257)</f>
        <v>0</v>
      </c>
      <c r="P257" s="118">
        <f>SUM('5:6'!P257)</f>
        <v>0</v>
      </c>
      <c r="Q257" s="118">
        <f>SUM('5:6'!Q257)</f>
        <v>0</v>
      </c>
      <c r="R257" s="118">
        <f>SUM('5:6'!R257)</f>
        <v>0</v>
      </c>
      <c r="S257" s="118">
        <f>SUM('5:6'!S257)</f>
        <v>0</v>
      </c>
      <c r="T257" s="118">
        <f>SUM('5:6'!T257)</f>
        <v>0</v>
      </c>
      <c r="U257" s="118">
        <f>SUM('5:6'!U257)</f>
        <v>0</v>
      </c>
      <c r="V257" s="269">
        <f t="shared" ref="V257:V263" si="89">SUM(X257:AA257)</f>
        <v>0</v>
      </c>
      <c r="W257" s="40" t="str">
        <f t="shared" si="86"/>
        <v/>
      </c>
      <c r="X257" s="118">
        <f>SUM('5:6'!X257)</f>
        <v>0</v>
      </c>
      <c r="Y257" s="118">
        <f>SUM('5:6'!Y257)</f>
        <v>0</v>
      </c>
      <c r="Z257" s="118">
        <f>SUM('5:6'!Z257)</f>
        <v>0</v>
      </c>
      <c r="AA257" s="118">
        <f>SUM('5:6'!AA257)</f>
        <v>0</v>
      </c>
      <c r="AB257" s="107">
        <v>436</v>
      </c>
      <c r="AC257" s="61"/>
      <c r="AD257" s="336"/>
      <c r="AE257" s="61"/>
      <c r="AF257" s="61"/>
      <c r="AG257" s="61"/>
      <c r="AH257" s="61"/>
      <c r="AI257" s="64"/>
      <c r="AJ257" s="64"/>
      <c r="AK257" s="64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</row>
    <row r="258" spans="1:53" ht="15.75">
      <c r="A258" s="17">
        <v>200067</v>
      </c>
      <c r="B258" s="68" t="s">
        <v>87</v>
      </c>
      <c r="C258" s="17" t="s">
        <v>60</v>
      </c>
      <c r="D258" s="18">
        <v>5.03</v>
      </c>
      <c r="E258" s="18"/>
      <c r="F258" s="6"/>
      <c r="G258" s="118">
        <f>SUM('5:6'!G258)</f>
        <v>0</v>
      </c>
      <c r="H258" s="330">
        <f t="shared" ref="H258:H290" si="90">D258*G258</f>
        <v>0</v>
      </c>
      <c r="I258" s="118">
        <f>SUM('5:6'!I258)</f>
        <v>0</v>
      </c>
      <c r="J258" s="38" t="str">
        <f t="array" ref="J258">IF(ISERROR(G258/I258),"",G258/I258)</f>
        <v/>
      </c>
      <c r="K258" s="42">
        <f t="array" ref="K258">IF(ISERROR(G258/L258),"",G258/L258)</f>
        <v>0</v>
      </c>
      <c r="L258" s="107">
        <v>8.8000000000000007</v>
      </c>
      <c r="M258" s="43">
        <f t="shared" si="87"/>
        <v>0</v>
      </c>
      <c r="N258" s="38">
        <f t="shared" si="88"/>
        <v>0</v>
      </c>
      <c r="O258" s="118">
        <f>SUM('5:6'!O258)</f>
        <v>0</v>
      </c>
      <c r="P258" s="118">
        <f>SUM('5:6'!P258)</f>
        <v>0</v>
      </c>
      <c r="Q258" s="118">
        <f>SUM('5:6'!Q258)</f>
        <v>0</v>
      </c>
      <c r="R258" s="118">
        <f>SUM('5:6'!R258)</f>
        <v>0</v>
      </c>
      <c r="S258" s="118">
        <f>SUM('5:6'!S258)</f>
        <v>0</v>
      </c>
      <c r="T258" s="118">
        <f>SUM('5:6'!T258)</f>
        <v>0</v>
      </c>
      <c r="U258" s="118">
        <f>SUM('5:6'!U258)</f>
        <v>0</v>
      </c>
      <c r="V258" s="269">
        <f t="shared" si="89"/>
        <v>0</v>
      </c>
      <c r="W258" s="40" t="str">
        <f t="shared" si="86"/>
        <v/>
      </c>
      <c r="X258" s="118">
        <f>SUM('5:6'!X258)</f>
        <v>0</v>
      </c>
      <c r="Y258" s="118">
        <f>SUM('5:6'!Y258)</f>
        <v>0</v>
      </c>
      <c r="Z258" s="118">
        <f>SUM('5:6'!Z258)</f>
        <v>0</v>
      </c>
      <c r="AA258" s="118">
        <f>SUM('5:6'!AA258)</f>
        <v>0</v>
      </c>
      <c r="AB258" s="107">
        <v>784</v>
      </c>
      <c r="AC258" s="61"/>
      <c r="AD258" s="336"/>
      <c r="AE258" s="61"/>
      <c r="AF258" s="61"/>
      <c r="AG258" s="61"/>
      <c r="AH258" s="61"/>
      <c r="AI258" s="64"/>
      <c r="AJ258" s="64"/>
      <c r="AK258" s="64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</row>
    <row r="259" spans="1:53" ht="15.75">
      <c r="A259" s="17">
        <v>200068</v>
      </c>
      <c r="B259" s="68" t="s">
        <v>87</v>
      </c>
      <c r="C259" s="17" t="s">
        <v>74</v>
      </c>
      <c r="D259" s="18">
        <v>5.03</v>
      </c>
      <c r="E259" s="18"/>
      <c r="F259" s="6"/>
      <c r="G259" s="118">
        <f>SUM('5:6'!G259)</f>
        <v>0</v>
      </c>
      <c r="H259" s="330">
        <f t="shared" si="90"/>
        <v>0</v>
      </c>
      <c r="I259" s="118">
        <f>SUM('5:6'!I259)</f>
        <v>0</v>
      </c>
      <c r="J259" s="38" t="str">
        <f t="array" ref="J259">IF(ISERROR(G259/I259),"",G259/I259)</f>
        <v/>
      </c>
      <c r="K259" s="42">
        <f t="array" ref="K259">IF(ISERROR(G259/L259),"",G259/L259)</f>
        <v>0</v>
      </c>
      <c r="L259" s="107">
        <v>8.8000000000000007</v>
      </c>
      <c r="M259" s="43">
        <f t="shared" si="87"/>
        <v>0</v>
      </c>
      <c r="N259" s="38">
        <f t="shared" si="88"/>
        <v>0</v>
      </c>
      <c r="O259" s="118">
        <f>SUM('5:6'!O259)</f>
        <v>0</v>
      </c>
      <c r="P259" s="118">
        <f>SUM('5:6'!P259)</f>
        <v>0</v>
      </c>
      <c r="Q259" s="118">
        <f>SUM('5:6'!Q259)</f>
        <v>0</v>
      </c>
      <c r="R259" s="118">
        <f>SUM('5:6'!R259)</f>
        <v>0</v>
      </c>
      <c r="S259" s="118">
        <f>SUM('5:6'!S259)</f>
        <v>0</v>
      </c>
      <c r="T259" s="118">
        <f>SUM('5:6'!T259)</f>
        <v>0</v>
      </c>
      <c r="U259" s="118">
        <f>SUM('5:6'!U259)</f>
        <v>0</v>
      </c>
      <c r="V259" s="269">
        <f t="shared" si="89"/>
        <v>0</v>
      </c>
      <c r="W259" s="40" t="str">
        <f t="shared" si="86"/>
        <v/>
      </c>
      <c r="X259" s="118">
        <f>SUM('5:6'!X259)</f>
        <v>0</v>
      </c>
      <c r="Y259" s="118">
        <f>SUM('5:6'!Y259)</f>
        <v>0</v>
      </c>
      <c r="Z259" s="118">
        <f>SUM('5:6'!Z259)</f>
        <v>0</v>
      </c>
      <c r="AA259" s="118">
        <f>SUM('5:6'!AA259)</f>
        <v>0</v>
      </c>
      <c r="AB259" s="107"/>
      <c r="AC259" s="61"/>
      <c r="AD259" s="336"/>
      <c r="AE259" s="61"/>
      <c r="AF259" s="61"/>
      <c r="AG259" s="61"/>
      <c r="AH259" s="61"/>
      <c r="AI259" s="64"/>
      <c r="AJ259" s="64"/>
      <c r="AK259" s="64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</row>
    <row r="260" spans="1:53" ht="15.75">
      <c r="A260" s="24">
        <v>200064</v>
      </c>
      <c r="B260" s="72" t="s">
        <v>88</v>
      </c>
      <c r="C260" s="17" t="s">
        <v>53</v>
      </c>
      <c r="D260" s="18">
        <v>5.03</v>
      </c>
      <c r="E260" s="18"/>
      <c r="F260" s="6"/>
      <c r="G260" s="118">
        <f>SUM('5:6'!G260)</f>
        <v>0</v>
      </c>
      <c r="H260" s="330">
        <f t="shared" si="90"/>
        <v>0</v>
      </c>
      <c r="I260" s="118">
        <f>SUM('5:6'!I260)</f>
        <v>0</v>
      </c>
      <c r="J260" s="38" t="str">
        <f t="array" ref="J260">IF(ISERROR(G260/I260),"",G260/I260)</f>
        <v/>
      </c>
      <c r="K260" s="42">
        <f t="array" ref="K260">IF(ISERROR(G260/L260),"",G260/L260)</f>
        <v>0</v>
      </c>
      <c r="L260" s="107">
        <v>9.3000000000000007</v>
      </c>
      <c r="M260" s="43">
        <f t="shared" si="87"/>
        <v>0</v>
      </c>
      <c r="N260" s="38">
        <f t="shared" si="88"/>
        <v>0</v>
      </c>
      <c r="O260" s="118">
        <f>SUM('5:6'!O260)</f>
        <v>0</v>
      </c>
      <c r="P260" s="118">
        <f>SUM('5:6'!P260)</f>
        <v>0</v>
      </c>
      <c r="Q260" s="118">
        <f>SUM('5:6'!Q260)</f>
        <v>0</v>
      </c>
      <c r="R260" s="118">
        <f>SUM('5:6'!R260)</f>
        <v>0</v>
      </c>
      <c r="S260" s="118">
        <f>SUM('5:6'!S260)</f>
        <v>0</v>
      </c>
      <c r="T260" s="118">
        <f>SUM('5:6'!T260)</f>
        <v>0</v>
      </c>
      <c r="U260" s="118">
        <f>SUM('5:6'!U260)</f>
        <v>0</v>
      </c>
      <c r="V260" s="269">
        <f t="shared" si="89"/>
        <v>0</v>
      </c>
      <c r="W260" s="40" t="str">
        <f t="shared" si="86"/>
        <v/>
      </c>
      <c r="X260" s="118">
        <f>SUM('5:6'!X260)</f>
        <v>0</v>
      </c>
      <c r="Y260" s="118">
        <f>SUM('5:6'!Y260)</f>
        <v>0</v>
      </c>
      <c r="Z260" s="118">
        <f>SUM('5:6'!Z260)</f>
        <v>0</v>
      </c>
      <c r="AA260" s="118">
        <f>SUM('5:6'!AA260)</f>
        <v>0</v>
      </c>
      <c r="AB260" s="107"/>
      <c r="AC260" s="61"/>
      <c r="AD260" s="336"/>
      <c r="AE260" s="61"/>
      <c r="AF260" s="61"/>
      <c r="AG260" s="61"/>
      <c r="AH260" s="61"/>
      <c r="AI260" s="64"/>
      <c r="AJ260" s="64"/>
      <c r="AK260" s="64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</row>
    <row r="261" spans="1:53" ht="15.75">
      <c r="A261" s="24">
        <v>200058</v>
      </c>
      <c r="B261" s="72" t="s">
        <v>88</v>
      </c>
      <c r="C261" s="17" t="s">
        <v>72</v>
      </c>
      <c r="D261" s="18">
        <v>5.03</v>
      </c>
      <c r="E261" s="18"/>
      <c r="F261" s="6"/>
      <c r="G261" s="118">
        <f>SUM('5:6'!G261)</f>
        <v>0</v>
      </c>
      <c r="H261" s="330">
        <f t="shared" si="90"/>
        <v>0</v>
      </c>
      <c r="I261" s="118">
        <f>SUM('5:6'!I261)</f>
        <v>0</v>
      </c>
      <c r="J261" s="38" t="str">
        <f t="array" ref="J261">IF(ISERROR(G261/I261),"",G261/I261)</f>
        <v/>
      </c>
      <c r="K261" s="42">
        <f t="array" ref="K261">IF(ISERROR(G261/L261),"",G261/L261)</f>
        <v>0</v>
      </c>
      <c r="L261" s="107">
        <v>9.3000000000000007</v>
      </c>
      <c r="M261" s="43">
        <f t="shared" si="87"/>
        <v>0</v>
      </c>
      <c r="N261" s="38">
        <f t="shared" si="88"/>
        <v>0</v>
      </c>
      <c r="O261" s="118">
        <f>SUM('5:6'!O261)</f>
        <v>0</v>
      </c>
      <c r="P261" s="118">
        <f>SUM('5:6'!P261)</f>
        <v>0</v>
      </c>
      <c r="Q261" s="118">
        <f>SUM('5:6'!Q261)</f>
        <v>0</v>
      </c>
      <c r="R261" s="118">
        <f>SUM('5:6'!R261)</f>
        <v>0</v>
      </c>
      <c r="S261" s="118">
        <f>SUM('5:6'!S261)</f>
        <v>0</v>
      </c>
      <c r="T261" s="118">
        <f>SUM('5:6'!T261)</f>
        <v>0</v>
      </c>
      <c r="U261" s="118">
        <f>SUM('5:6'!U261)</f>
        <v>0</v>
      </c>
      <c r="V261" s="269">
        <f t="shared" si="89"/>
        <v>0</v>
      </c>
      <c r="W261" s="40" t="str">
        <f t="shared" si="86"/>
        <v/>
      </c>
      <c r="X261" s="118">
        <f>SUM('5:6'!X261)</f>
        <v>0</v>
      </c>
      <c r="Y261" s="118">
        <f>SUM('5:6'!Y261)</f>
        <v>0</v>
      </c>
      <c r="Z261" s="118">
        <f>SUM('5:6'!Z261)</f>
        <v>0</v>
      </c>
      <c r="AA261" s="118">
        <f>SUM('5:6'!AA261)</f>
        <v>0</v>
      </c>
      <c r="AB261" s="107">
        <f>83+500</f>
        <v>583</v>
      </c>
      <c r="AC261" s="61"/>
      <c r="AD261" s="336"/>
      <c r="AE261" s="61"/>
      <c r="AF261" s="61"/>
      <c r="AG261" s="61"/>
      <c r="AH261" s="61"/>
      <c r="AI261" s="64"/>
      <c r="AJ261" s="64"/>
      <c r="AK261" s="64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</row>
    <row r="262" spans="1:53" ht="15.75">
      <c r="A262" s="24">
        <v>200061</v>
      </c>
      <c r="B262" s="72" t="s">
        <v>88</v>
      </c>
      <c r="C262" s="17" t="s">
        <v>60</v>
      </c>
      <c r="D262" s="18">
        <v>5.03</v>
      </c>
      <c r="E262" s="18"/>
      <c r="F262" s="6"/>
      <c r="G262" s="118">
        <f>SUM('5:6'!G262)</f>
        <v>0</v>
      </c>
      <c r="H262" s="330">
        <f t="shared" si="90"/>
        <v>0</v>
      </c>
      <c r="I262" s="118">
        <f>SUM('5:6'!I262)</f>
        <v>0</v>
      </c>
      <c r="J262" s="38" t="str">
        <f t="array" ref="J262">IF(ISERROR(G262/I262),"",G262/I262)</f>
        <v/>
      </c>
      <c r="K262" s="42">
        <f t="array" ref="K262">IF(ISERROR(G262/L262),"",G262/L262)</f>
        <v>0</v>
      </c>
      <c r="L262" s="107">
        <v>9.3000000000000007</v>
      </c>
      <c r="M262" s="43">
        <f t="shared" si="87"/>
        <v>0</v>
      </c>
      <c r="N262" s="38">
        <f t="shared" si="88"/>
        <v>0</v>
      </c>
      <c r="O262" s="118">
        <f>SUM('5:6'!O262)</f>
        <v>0</v>
      </c>
      <c r="P262" s="118">
        <f>SUM('5:6'!P262)</f>
        <v>0</v>
      </c>
      <c r="Q262" s="118">
        <f>SUM('5:6'!Q262)</f>
        <v>0</v>
      </c>
      <c r="R262" s="118">
        <f>SUM('5:6'!R262)</f>
        <v>0</v>
      </c>
      <c r="S262" s="118">
        <f>SUM('5:6'!S262)</f>
        <v>0</v>
      </c>
      <c r="T262" s="118">
        <f>SUM('5:6'!T262)</f>
        <v>0</v>
      </c>
      <c r="U262" s="118">
        <f>SUM('5:6'!U262)</f>
        <v>0</v>
      </c>
      <c r="V262" s="269">
        <f t="shared" si="89"/>
        <v>0</v>
      </c>
      <c r="W262" s="40" t="str">
        <f t="shared" si="86"/>
        <v/>
      </c>
      <c r="X262" s="118">
        <f>SUM('5:6'!X262)</f>
        <v>0</v>
      </c>
      <c r="Y262" s="118">
        <f>SUM('5:6'!Y262)</f>
        <v>0</v>
      </c>
      <c r="Z262" s="118">
        <f>SUM('5:6'!Z262)</f>
        <v>0</v>
      </c>
      <c r="AA262" s="118">
        <f>SUM('5:6'!AA262)</f>
        <v>0</v>
      </c>
      <c r="AB262" s="107">
        <f>416+582+333</f>
        <v>1331</v>
      </c>
      <c r="AC262" s="61"/>
      <c r="AD262" s="336"/>
      <c r="AE262" s="61"/>
      <c r="AF262" s="61"/>
      <c r="AG262" s="61"/>
      <c r="AH262" s="61"/>
      <c r="AI262" s="64"/>
      <c r="AJ262" s="64"/>
      <c r="AK262" s="64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</row>
    <row r="263" spans="1:53" ht="15.75">
      <c r="A263" s="24">
        <v>200060</v>
      </c>
      <c r="B263" s="72" t="s">
        <v>88</v>
      </c>
      <c r="C263" s="17" t="s">
        <v>66</v>
      </c>
      <c r="D263" s="18">
        <v>5.03</v>
      </c>
      <c r="E263" s="18"/>
      <c r="F263" s="6"/>
      <c r="G263" s="118">
        <f>SUM('5:6'!G263)</f>
        <v>0</v>
      </c>
      <c r="H263" s="330">
        <f t="shared" si="90"/>
        <v>0</v>
      </c>
      <c r="I263" s="118">
        <f>SUM('5:6'!I263)</f>
        <v>0</v>
      </c>
      <c r="J263" s="38" t="str">
        <f t="array" ref="J263">IF(ISERROR(G263/I263),"",G263/I263)</f>
        <v/>
      </c>
      <c r="K263" s="42">
        <f t="array" ref="K263">IF(ISERROR(G263/L263),"",G263/L263)</f>
        <v>0</v>
      </c>
      <c r="L263" s="107">
        <v>9.3000000000000007</v>
      </c>
      <c r="M263" s="43">
        <f t="shared" si="87"/>
        <v>0</v>
      </c>
      <c r="N263" s="38">
        <f t="shared" si="88"/>
        <v>0</v>
      </c>
      <c r="O263" s="118">
        <f>SUM('5:6'!O263)</f>
        <v>0</v>
      </c>
      <c r="P263" s="118">
        <f>SUM('5:6'!P263)</f>
        <v>0</v>
      </c>
      <c r="Q263" s="118">
        <f>SUM('5:6'!Q263)</f>
        <v>0</v>
      </c>
      <c r="R263" s="118">
        <f>SUM('5:6'!R263)</f>
        <v>0</v>
      </c>
      <c r="S263" s="118">
        <f>SUM('5:6'!S263)</f>
        <v>0</v>
      </c>
      <c r="T263" s="118">
        <f>SUM('5:6'!T263)</f>
        <v>0</v>
      </c>
      <c r="U263" s="118">
        <f>SUM('5:6'!U263)</f>
        <v>0</v>
      </c>
      <c r="V263" s="269">
        <f t="shared" si="89"/>
        <v>0</v>
      </c>
      <c r="W263" s="40" t="str">
        <f t="shared" si="86"/>
        <v/>
      </c>
      <c r="X263" s="118">
        <f>SUM('5:6'!X263)</f>
        <v>0</v>
      </c>
      <c r="Y263" s="118">
        <f>SUM('5:6'!Y263)</f>
        <v>0</v>
      </c>
      <c r="Z263" s="118">
        <f>SUM('5:6'!Z263)</f>
        <v>0</v>
      </c>
      <c r="AA263" s="118">
        <f>SUM('5:6'!AA263)</f>
        <v>0</v>
      </c>
      <c r="AB263" s="107">
        <v>414</v>
      </c>
      <c r="AC263" s="61"/>
      <c r="AD263" s="336"/>
      <c r="AE263" s="61"/>
      <c r="AF263" s="61"/>
      <c r="AG263" s="61"/>
      <c r="AH263" s="61"/>
      <c r="AI263" s="64"/>
      <c r="AJ263" s="64"/>
      <c r="AK263" s="64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</row>
    <row r="264" spans="1:53" ht="15.75">
      <c r="A264" s="24">
        <v>300389</v>
      </c>
      <c r="B264" s="72" t="s">
        <v>183</v>
      </c>
      <c r="C264" s="17" t="s">
        <v>184</v>
      </c>
      <c r="D264" s="18">
        <v>5.03</v>
      </c>
      <c r="E264" s="18"/>
      <c r="F264" s="6"/>
      <c r="G264" s="118">
        <f>SUM('5:6'!G264)</f>
        <v>0</v>
      </c>
      <c r="H264" s="330">
        <f t="shared" si="90"/>
        <v>0</v>
      </c>
      <c r="I264" s="118">
        <f>SUM('5:6'!I264)</f>
        <v>0</v>
      </c>
      <c r="J264" s="38"/>
      <c r="K264" s="42">
        <f t="array" ref="K264">IF(ISERROR(G264/L264),"",G264/L264)</f>
        <v>0</v>
      </c>
      <c r="L264" s="107">
        <v>9.3000000000000007</v>
      </c>
      <c r="M264" s="43">
        <f t="shared" si="87"/>
        <v>0</v>
      </c>
      <c r="N264" s="38">
        <f t="shared" si="88"/>
        <v>0</v>
      </c>
      <c r="O264" s="118">
        <f>SUM('5:6'!O264)</f>
        <v>0</v>
      </c>
      <c r="P264" s="118">
        <f>SUM('5:6'!P264)</f>
        <v>0</v>
      </c>
      <c r="Q264" s="118">
        <f>SUM('5:6'!Q264)</f>
        <v>0</v>
      </c>
      <c r="R264" s="118">
        <f>SUM('5:6'!R264)</f>
        <v>0</v>
      </c>
      <c r="S264" s="118">
        <f>SUM('5:6'!S264)</f>
        <v>0</v>
      </c>
      <c r="T264" s="118">
        <f>SUM('5:6'!T264)</f>
        <v>0</v>
      </c>
      <c r="U264" s="118">
        <f>SUM('5:6'!U264)</f>
        <v>0</v>
      </c>
      <c r="V264" s="270"/>
      <c r="W264" s="40"/>
      <c r="X264" s="118">
        <f>SUM('5:6'!X264)</f>
        <v>0</v>
      </c>
      <c r="Y264" s="118">
        <f>SUM('5:6'!Y264)</f>
        <v>0</v>
      </c>
      <c r="Z264" s="118">
        <f>SUM('5:6'!Z264)</f>
        <v>0</v>
      </c>
      <c r="AA264" s="118">
        <f>SUM('5:6'!AA264)</f>
        <v>0</v>
      </c>
      <c r="AB264" s="339">
        <f>256+256</f>
        <v>512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5.75">
      <c r="A265" s="24">
        <v>200556</v>
      </c>
      <c r="B265" s="72" t="s">
        <v>168</v>
      </c>
      <c r="C265" s="17" t="s">
        <v>53</v>
      </c>
      <c r="D265" s="18">
        <v>5.03</v>
      </c>
      <c r="E265" s="18"/>
      <c r="F265" s="6"/>
      <c r="G265" s="118">
        <f>SUM('5:6'!G265)</f>
        <v>0</v>
      </c>
      <c r="H265" s="330">
        <f t="shared" si="90"/>
        <v>0</v>
      </c>
      <c r="I265" s="118">
        <f>SUM('5:6'!I265)</f>
        <v>0</v>
      </c>
      <c r="J265" s="38" t="str">
        <f t="array" ref="J265">IF(ISERROR(G265/I265),"",G265/I265)</f>
        <v/>
      </c>
      <c r="K265" s="42">
        <f t="array" ref="K265">IF(ISERROR(G265/L265),"",G265/L265)</f>
        <v>0</v>
      </c>
      <c r="L265" s="107">
        <v>8</v>
      </c>
      <c r="M265" s="43">
        <f>IF(ISERROR(I265-K265),"",I265-K265)</f>
        <v>0</v>
      </c>
      <c r="N265" s="38">
        <f>SUM(O265:U265)</f>
        <v>0</v>
      </c>
      <c r="O265" s="118">
        <f>SUM('5:6'!O265)</f>
        <v>0</v>
      </c>
      <c r="P265" s="118">
        <f>SUM('5:6'!P265)</f>
        <v>0</v>
      </c>
      <c r="Q265" s="118">
        <f>SUM('5:6'!Q265)</f>
        <v>0</v>
      </c>
      <c r="R265" s="118">
        <f>SUM('5:6'!R265)</f>
        <v>0</v>
      </c>
      <c r="S265" s="118">
        <f>SUM('5:6'!S265)</f>
        <v>0</v>
      </c>
      <c r="T265" s="118">
        <f>SUM('5:6'!T265)</f>
        <v>0</v>
      </c>
      <c r="U265" s="118">
        <f>SUM('5:6'!U265)</f>
        <v>0</v>
      </c>
      <c r="V265" s="270">
        <f>SUM(X265:AA265)</f>
        <v>0</v>
      </c>
      <c r="W265" s="40" t="str">
        <f>IF(ISERROR(V265/G265),"",V265/G265)</f>
        <v/>
      </c>
      <c r="X265" s="118">
        <f>SUM('5:6'!X265)</f>
        <v>0</v>
      </c>
      <c r="Y265" s="118">
        <f>SUM('5:6'!Y265)</f>
        <v>0</v>
      </c>
      <c r="Z265" s="118">
        <f>SUM('5:6'!Z265)</f>
        <v>0</v>
      </c>
      <c r="AA265" s="118">
        <f>SUM('5:6'!AA265)</f>
        <v>0</v>
      </c>
      <c r="AB265" s="339"/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5.75">
      <c r="A266" s="24">
        <v>200557</v>
      </c>
      <c r="B266" s="72" t="s">
        <v>168</v>
      </c>
      <c r="C266" s="17" t="s">
        <v>55</v>
      </c>
      <c r="D266" s="18">
        <v>5.03</v>
      </c>
      <c r="E266" s="18"/>
      <c r="F266" s="6"/>
      <c r="G266" s="118">
        <f>SUM('5:6'!G266)</f>
        <v>0</v>
      </c>
      <c r="H266" s="330">
        <f t="shared" si="90"/>
        <v>0</v>
      </c>
      <c r="I266" s="118">
        <f>SUM('5:6'!I266)</f>
        <v>0</v>
      </c>
      <c r="J266" s="38" t="str">
        <f t="array" ref="J266">IF(ISERROR(G266/I266),"",G266/I266)</f>
        <v/>
      </c>
      <c r="K266" s="42">
        <f t="array" ref="K266">IF(ISERROR(G266/L266),"",G266/L266)</f>
        <v>0</v>
      </c>
      <c r="L266" s="107">
        <v>8</v>
      </c>
      <c r="M266" s="43">
        <f>IF(ISERROR(I266-K266),"",I266-K266)</f>
        <v>0</v>
      </c>
      <c r="N266" s="38">
        <f>SUM(O266:U266)</f>
        <v>0</v>
      </c>
      <c r="O266" s="118">
        <f>SUM('5:6'!O266)</f>
        <v>0</v>
      </c>
      <c r="P266" s="118">
        <f>SUM('5:6'!P266)</f>
        <v>0</v>
      </c>
      <c r="Q266" s="118">
        <f>SUM('5:6'!Q266)</f>
        <v>0</v>
      </c>
      <c r="R266" s="118">
        <f>SUM('5:6'!R266)</f>
        <v>0</v>
      </c>
      <c r="S266" s="118">
        <f>SUM('5:6'!S266)</f>
        <v>0</v>
      </c>
      <c r="T266" s="118">
        <f>SUM('5:6'!T266)</f>
        <v>0</v>
      </c>
      <c r="U266" s="118">
        <f>SUM('5:6'!U266)</f>
        <v>0</v>
      </c>
      <c r="V266" s="270">
        <f>SUM(X266:AA266)</f>
        <v>0</v>
      </c>
      <c r="W266" s="40" t="str">
        <f>IF(ISERROR(V266/G266),"",V266/G266)</f>
        <v/>
      </c>
      <c r="X266" s="118">
        <f>SUM('5:6'!X266)</f>
        <v>0</v>
      </c>
      <c r="Y266" s="118">
        <f>SUM('5:6'!Y266)</f>
        <v>0</v>
      </c>
      <c r="Z266" s="118">
        <f>SUM('5:6'!Z266)</f>
        <v>0</v>
      </c>
      <c r="AA266" s="118">
        <f>SUM('5:6'!AA266)</f>
        <v>0</v>
      </c>
      <c r="AB266" s="339">
        <v>330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5.75">
      <c r="A267" s="24">
        <v>200558</v>
      </c>
      <c r="B267" s="72" t="s">
        <v>168</v>
      </c>
      <c r="C267" s="17" t="s">
        <v>60</v>
      </c>
      <c r="D267" s="18">
        <v>5.03</v>
      </c>
      <c r="E267" s="18"/>
      <c r="F267" s="6"/>
      <c r="G267" s="118">
        <f>SUM('5:6'!G267)</f>
        <v>0</v>
      </c>
      <c r="H267" s="330">
        <f t="shared" si="90"/>
        <v>0</v>
      </c>
      <c r="I267" s="118">
        <f>SUM('5:6'!I267)</f>
        <v>0</v>
      </c>
      <c r="J267" s="38" t="str">
        <f t="array" ref="J267">IF(ISERROR(G267/I267),"",G267/I267)</f>
        <v/>
      </c>
      <c r="K267" s="42">
        <f t="array" ref="K267">IF(ISERROR(G267/L267),"",G267/L267)</f>
        <v>0</v>
      </c>
      <c r="L267" s="107">
        <v>8</v>
      </c>
      <c r="M267" s="43">
        <f>IF(ISERROR(I267-K267),"",I267-K267)</f>
        <v>0</v>
      </c>
      <c r="N267" s="38">
        <f>SUM(O267:U267)</f>
        <v>0</v>
      </c>
      <c r="O267" s="118">
        <f>SUM('5:6'!O267)</f>
        <v>0</v>
      </c>
      <c r="P267" s="118">
        <f>SUM('5:6'!P267)</f>
        <v>0</v>
      </c>
      <c r="Q267" s="118">
        <f>SUM('5:6'!Q267)</f>
        <v>0</v>
      </c>
      <c r="R267" s="118">
        <f>SUM('5:6'!R267)</f>
        <v>0</v>
      </c>
      <c r="S267" s="118">
        <f>SUM('5:6'!S267)</f>
        <v>0</v>
      </c>
      <c r="T267" s="118">
        <f>SUM('5:6'!T267)</f>
        <v>0</v>
      </c>
      <c r="U267" s="118">
        <f>SUM('5:6'!U267)</f>
        <v>0</v>
      </c>
      <c r="V267" s="270">
        <f>SUM(X267:AA267)</f>
        <v>0</v>
      </c>
      <c r="W267" s="40" t="str">
        <f>IF(ISERROR(V267/G267),"",V267/G267)</f>
        <v/>
      </c>
      <c r="X267" s="118">
        <f>SUM('5:6'!X267)</f>
        <v>0</v>
      </c>
      <c r="Y267" s="118">
        <f>SUM('5:6'!Y267)</f>
        <v>0</v>
      </c>
      <c r="Z267" s="118">
        <f>SUM('5:6'!Z267)</f>
        <v>0</v>
      </c>
      <c r="AA267" s="118">
        <f>SUM('5:6'!AA267)</f>
        <v>0</v>
      </c>
      <c r="AB267" s="339"/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5.75">
      <c r="A268" s="24">
        <v>200559</v>
      </c>
      <c r="B268" s="72" t="s">
        <v>168</v>
      </c>
      <c r="C268" s="246" t="s">
        <v>90</v>
      </c>
      <c r="D268" s="18">
        <v>5.03</v>
      </c>
      <c r="E268" s="18"/>
      <c r="F268" s="6"/>
      <c r="G268" s="118">
        <f>SUM('5:6'!G268)</f>
        <v>0</v>
      </c>
      <c r="H268" s="330">
        <f t="shared" si="90"/>
        <v>0</v>
      </c>
      <c r="I268" s="118">
        <f>SUM('5:6'!I268)</f>
        <v>0</v>
      </c>
      <c r="J268" s="38" t="str">
        <f t="array" ref="J268">IF(ISERROR(G268/I268),"",G268/I268)</f>
        <v/>
      </c>
      <c r="K268" s="42">
        <f t="array" ref="K268">IF(ISERROR(G268/L268),"",G268/L268)</f>
        <v>0</v>
      </c>
      <c r="L268" s="107">
        <v>8</v>
      </c>
      <c r="M268" s="43">
        <f>IF(ISERROR(I268-K268),"",I268-K268)</f>
        <v>0</v>
      </c>
      <c r="N268" s="38">
        <f>SUM(O268:U268)</f>
        <v>0</v>
      </c>
      <c r="O268" s="118">
        <f>SUM('5:6'!O268)</f>
        <v>0</v>
      </c>
      <c r="P268" s="118">
        <f>SUM('5:6'!P268)</f>
        <v>0</v>
      </c>
      <c r="Q268" s="118">
        <f>SUM('5:6'!Q268)</f>
        <v>0</v>
      </c>
      <c r="R268" s="118">
        <f>SUM('5:6'!R268)</f>
        <v>0</v>
      </c>
      <c r="S268" s="118">
        <f>SUM('5:6'!S268)</f>
        <v>0</v>
      </c>
      <c r="T268" s="118">
        <f>SUM('5:6'!T268)</f>
        <v>0</v>
      </c>
      <c r="U268" s="118">
        <f>SUM('5:6'!U268)</f>
        <v>0</v>
      </c>
      <c r="V268" s="270">
        <f>SUM(X268:AA268)</f>
        <v>0</v>
      </c>
      <c r="W268" s="40" t="str">
        <f>IF(ISERROR(V268/G268),"",V268/G268)</f>
        <v/>
      </c>
      <c r="X268" s="118">
        <f>SUM('5:6'!X268)</f>
        <v>0</v>
      </c>
      <c r="Y268" s="118">
        <f>SUM('5:6'!Y268)</f>
        <v>0</v>
      </c>
      <c r="Z268" s="118">
        <f>SUM('5:6'!Z268)</f>
        <v>0</v>
      </c>
      <c r="AA268" s="118">
        <f>SUM('5:6'!AA268)</f>
        <v>0</v>
      </c>
      <c r="AB268" s="339">
        <v>330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5.75">
      <c r="A269" s="24">
        <v>200556</v>
      </c>
      <c r="B269" s="72" t="s">
        <v>89</v>
      </c>
      <c r="C269" s="17" t="s">
        <v>53</v>
      </c>
      <c r="D269" s="18">
        <v>5.03</v>
      </c>
      <c r="E269" s="18"/>
      <c r="F269" s="6"/>
      <c r="G269" s="118">
        <f>SUM('5:6'!G269)</f>
        <v>0</v>
      </c>
      <c r="H269" s="330">
        <f t="shared" si="90"/>
        <v>0</v>
      </c>
      <c r="I269" s="118">
        <f>SUM('5:6'!I269)</f>
        <v>0</v>
      </c>
      <c r="J269" s="38" t="str">
        <f t="array" ref="J269">IF(ISERROR(G269/I269),"",G269/I269)</f>
        <v/>
      </c>
      <c r="K269" s="42">
        <f t="array" ref="K269">IF(ISERROR(G269/L269),"",G269/L269)</f>
        <v>0</v>
      </c>
      <c r="L269" s="107">
        <v>10</v>
      </c>
      <c r="M269" s="43">
        <f t="shared" ref="M269:M284" si="91">IF(ISERROR(I269-K269),"",I269-K269)</f>
        <v>0</v>
      </c>
      <c r="N269" s="38">
        <f t="shared" ref="N269:N284" si="92">SUM(O269:U269)</f>
        <v>0</v>
      </c>
      <c r="O269" s="118">
        <f>SUM('5:6'!O269)</f>
        <v>0</v>
      </c>
      <c r="P269" s="118">
        <f>SUM('5:6'!P269)</f>
        <v>0</v>
      </c>
      <c r="Q269" s="118">
        <f>SUM('5:6'!Q269)</f>
        <v>0</v>
      </c>
      <c r="R269" s="118">
        <f>SUM('5:6'!R269)</f>
        <v>0</v>
      </c>
      <c r="S269" s="118">
        <f>SUM('5:6'!S269)</f>
        <v>0</v>
      </c>
      <c r="T269" s="118">
        <f>SUM('5:6'!T269)</f>
        <v>0</v>
      </c>
      <c r="U269" s="118">
        <f>SUM('5:6'!U269)</f>
        <v>0</v>
      </c>
      <c r="V269" s="269">
        <f t="shared" ref="V269:V276" si="93">SUM(X269:AA269)</f>
        <v>0</v>
      </c>
      <c r="W269" s="40" t="str">
        <f t="shared" ref="W269:W276" si="94">IF(ISERROR(V269/G269),"",V269/G269)</f>
        <v/>
      </c>
      <c r="X269" s="118">
        <f>SUM('5:6'!X269)</f>
        <v>0</v>
      </c>
      <c r="Y269" s="118">
        <f>SUM('5:6'!Y269)</f>
        <v>0</v>
      </c>
      <c r="Z269" s="118">
        <f>SUM('5:6'!Z269)</f>
        <v>0</v>
      </c>
      <c r="AA269" s="118">
        <f>SUM('5:6'!AA269)</f>
        <v>0</v>
      </c>
      <c r="AB269" s="107"/>
      <c r="AC269" s="61"/>
      <c r="AD269" s="336"/>
      <c r="AE269" s="61"/>
      <c r="AF269" s="61"/>
      <c r="AG269" s="61"/>
      <c r="AH269" s="61"/>
      <c r="AI269" s="64"/>
      <c r="AJ269" s="64"/>
      <c r="AK269" s="64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</row>
    <row r="270" spans="1:53" ht="15.75">
      <c r="A270" s="24">
        <v>200557</v>
      </c>
      <c r="B270" s="72" t="s">
        <v>89</v>
      </c>
      <c r="C270" s="17" t="s">
        <v>72</v>
      </c>
      <c r="D270" s="18">
        <v>5.03</v>
      </c>
      <c r="E270" s="18"/>
      <c r="F270" s="6"/>
      <c r="G270" s="118">
        <f>SUM('5:6'!G270)</f>
        <v>0</v>
      </c>
      <c r="H270" s="330">
        <f t="shared" si="90"/>
        <v>0</v>
      </c>
      <c r="I270" s="118">
        <f>SUM('5:6'!I270)</f>
        <v>0</v>
      </c>
      <c r="J270" s="38" t="str">
        <f t="array" ref="J270">IF(ISERROR(G270/I270),"",G270/I270)</f>
        <v/>
      </c>
      <c r="K270" s="42" t="str">
        <f t="array" ref="K270">IF(ISERROR(G270/L270),"",G270/L270)</f>
        <v/>
      </c>
      <c r="L270" s="107"/>
      <c r="M270" s="43" t="str">
        <f t="shared" si="91"/>
        <v/>
      </c>
      <c r="N270" s="38">
        <f t="shared" si="92"/>
        <v>0</v>
      </c>
      <c r="O270" s="118">
        <f>SUM('5:6'!O270)</f>
        <v>0</v>
      </c>
      <c r="P270" s="118">
        <f>SUM('5:6'!P270)</f>
        <v>0</v>
      </c>
      <c r="Q270" s="118">
        <f>SUM('5:6'!Q270)</f>
        <v>0</v>
      </c>
      <c r="R270" s="118">
        <f>SUM('5:6'!R270)</f>
        <v>0</v>
      </c>
      <c r="S270" s="118">
        <f>SUM('5:6'!S270)</f>
        <v>0</v>
      </c>
      <c r="T270" s="118">
        <f>SUM('5:6'!T270)</f>
        <v>0</v>
      </c>
      <c r="U270" s="118">
        <f>SUM('5:6'!U270)</f>
        <v>0</v>
      </c>
      <c r="V270" s="269">
        <f t="shared" si="93"/>
        <v>0</v>
      </c>
      <c r="W270" s="40" t="str">
        <f t="shared" si="94"/>
        <v/>
      </c>
      <c r="X270" s="118">
        <f>SUM('5:6'!X270)</f>
        <v>0</v>
      </c>
      <c r="Y270" s="118">
        <f>SUM('5:6'!Y270)</f>
        <v>0</v>
      </c>
      <c r="Z270" s="118">
        <f>SUM('5:6'!Z270)</f>
        <v>0</v>
      </c>
      <c r="AA270" s="118">
        <f>SUM('5:6'!AA270)</f>
        <v>0</v>
      </c>
      <c r="AB270" s="107"/>
      <c r="AC270" s="61"/>
      <c r="AD270" s="336"/>
      <c r="AE270" s="61"/>
      <c r="AF270" s="61"/>
      <c r="AG270" s="61"/>
      <c r="AH270" s="61"/>
      <c r="AI270" s="64"/>
      <c r="AJ270" s="64"/>
      <c r="AK270" s="64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</row>
    <row r="271" spans="1:53" ht="15.75">
      <c r="A271" s="24">
        <v>200558</v>
      </c>
      <c r="B271" s="72" t="s">
        <v>89</v>
      </c>
      <c r="C271" s="17" t="s">
        <v>60</v>
      </c>
      <c r="D271" s="18">
        <v>5.03</v>
      </c>
      <c r="E271" s="18"/>
      <c r="F271" s="6"/>
      <c r="G271" s="118">
        <f>SUM('5:6'!G271)</f>
        <v>0</v>
      </c>
      <c r="H271" s="330">
        <f t="shared" si="90"/>
        <v>0</v>
      </c>
      <c r="I271" s="118">
        <f>SUM('5:6'!I271)</f>
        <v>0</v>
      </c>
      <c r="J271" s="38" t="str">
        <f t="array" ref="J271">IF(ISERROR(G271/I271),"",G271/I271)</f>
        <v/>
      </c>
      <c r="K271" s="42" t="str">
        <f t="array" ref="K271">IF(ISERROR(G271/L271),"",G271/L271)</f>
        <v/>
      </c>
      <c r="L271" s="107"/>
      <c r="M271" s="43" t="str">
        <f t="shared" si="91"/>
        <v/>
      </c>
      <c r="N271" s="38">
        <f t="shared" si="92"/>
        <v>0</v>
      </c>
      <c r="O271" s="118">
        <f>SUM('5:6'!O271)</f>
        <v>0</v>
      </c>
      <c r="P271" s="118">
        <f>SUM('5:6'!P271)</f>
        <v>0</v>
      </c>
      <c r="Q271" s="118">
        <f>SUM('5:6'!Q271)</f>
        <v>0</v>
      </c>
      <c r="R271" s="118">
        <f>SUM('5:6'!R271)</f>
        <v>0</v>
      </c>
      <c r="S271" s="118">
        <f>SUM('5:6'!S271)</f>
        <v>0</v>
      </c>
      <c r="T271" s="118">
        <f>SUM('5:6'!T271)</f>
        <v>0</v>
      </c>
      <c r="U271" s="118">
        <f>SUM('5:6'!U271)</f>
        <v>0</v>
      </c>
      <c r="V271" s="269">
        <f t="shared" si="93"/>
        <v>0</v>
      </c>
      <c r="W271" s="40" t="str">
        <f t="shared" si="94"/>
        <v/>
      </c>
      <c r="X271" s="118">
        <f>SUM('5:6'!X271)</f>
        <v>0</v>
      </c>
      <c r="Y271" s="118">
        <f>SUM('5:6'!Y271)</f>
        <v>0</v>
      </c>
      <c r="Z271" s="118">
        <f>SUM('5:6'!Z271)</f>
        <v>0</v>
      </c>
      <c r="AA271" s="118">
        <f>SUM('5:6'!AA271)</f>
        <v>0</v>
      </c>
      <c r="AB271" s="107"/>
      <c r="AC271" s="61"/>
      <c r="AD271" s="336"/>
      <c r="AE271" s="61"/>
      <c r="AF271" s="61"/>
      <c r="AG271" s="61"/>
      <c r="AH271" s="61"/>
      <c r="AI271" s="64"/>
      <c r="AJ271" s="64"/>
      <c r="AK271" s="64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</row>
    <row r="272" spans="1:53" ht="15.75">
      <c r="A272" s="24">
        <v>200559</v>
      </c>
      <c r="B272" s="72" t="s">
        <v>89</v>
      </c>
      <c r="C272" s="17" t="s">
        <v>66</v>
      </c>
      <c r="D272" s="18">
        <v>5.03</v>
      </c>
      <c r="E272" s="18"/>
      <c r="F272" s="6"/>
      <c r="G272" s="118">
        <f>SUM('5:6'!G272)</f>
        <v>0</v>
      </c>
      <c r="H272" s="330">
        <f t="shared" si="90"/>
        <v>0</v>
      </c>
      <c r="I272" s="118">
        <f>SUM('5:6'!I272)</f>
        <v>0</v>
      </c>
      <c r="J272" s="38" t="str">
        <f t="array" ref="J272">IF(ISERROR(G272/I272),"",G272/I272)</f>
        <v/>
      </c>
      <c r="K272" s="42" t="str">
        <f t="array" ref="K272">IF(ISERROR(G272/L272),"",G272/L272)</f>
        <v/>
      </c>
      <c r="L272" s="107"/>
      <c r="M272" s="43" t="str">
        <f t="shared" si="91"/>
        <v/>
      </c>
      <c r="N272" s="38">
        <f t="shared" si="92"/>
        <v>0</v>
      </c>
      <c r="O272" s="118">
        <f>SUM('5:6'!O272)</f>
        <v>0</v>
      </c>
      <c r="P272" s="118">
        <f>SUM('5:6'!P272)</f>
        <v>0</v>
      </c>
      <c r="Q272" s="118">
        <f>SUM('5:6'!Q272)</f>
        <v>0</v>
      </c>
      <c r="R272" s="118">
        <f>SUM('5:6'!R272)</f>
        <v>0</v>
      </c>
      <c r="S272" s="118">
        <f>SUM('5:6'!S272)</f>
        <v>0</v>
      </c>
      <c r="T272" s="118">
        <f>SUM('5:6'!T272)</f>
        <v>0</v>
      </c>
      <c r="U272" s="118">
        <f>SUM('5:6'!U272)</f>
        <v>0</v>
      </c>
      <c r="V272" s="269">
        <f t="shared" si="93"/>
        <v>0</v>
      </c>
      <c r="W272" s="40" t="str">
        <f t="shared" si="94"/>
        <v/>
      </c>
      <c r="X272" s="118">
        <f>SUM('5:6'!X272)</f>
        <v>0</v>
      </c>
      <c r="Y272" s="118">
        <f>SUM('5:6'!Y272)</f>
        <v>0</v>
      </c>
      <c r="Z272" s="118">
        <f>SUM('5:6'!Z272)</f>
        <v>0</v>
      </c>
      <c r="AA272" s="118">
        <f>SUM('5:6'!AA272)</f>
        <v>0</v>
      </c>
      <c r="AB272" s="107"/>
      <c r="AC272" s="61"/>
      <c r="AD272" s="336"/>
      <c r="AE272" s="61"/>
      <c r="AF272" s="61"/>
      <c r="AG272" s="61"/>
      <c r="AH272" s="61"/>
      <c r="AI272" s="64"/>
      <c r="AJ272" s="64"/>
      <c r="AK272" s="64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</row>
    <row r="273" spans="1:53" ht="15.75">
      <c r="A273" s="17">
        <v>200947</v>
      </c>
      <c r="B273" s="68" t="s">
        <v>91</v>
      </c>
      <c r="C273" s="17" t="s">
        <v>55</v>
      </c>
      <c r="D273" s="18">
        <v>9.36</v>
      </c>
      <c r="E273" s="18"/>
      <c r="F273" s="6"/>
      <c r="G273" s="118">
        <f>SUM('5:6'!G273)</f>
        <v>0</v>
      </c>
      <c r="H273" s="330">
        <f t="shared" si="90"/>
        <v>0</v>
      </c>
      <c r="I273" s="118">
        <f>SUM('5:6'!I273)</f>
        <v>0</v>
      </c>
      <c r="J273" s="38" t="str">
        <f t="array" ref="J273">IF(ISERROR(G273/I273),"",G273/I273)</f>
        <v/>
      </c>
      <c r="K273" s="42">
        <f t="array" ref="K273">IF(ISERROR(G273/L273),"",G273/L273)</f>
        <v>0</v>
      </c>
      <c r="L273" s="107">
        <v>6</v>
      </c>
      <c r="M273" s="43">
        <f t="shared" si="91"/>
        <v>0</v>
      </c>
      <c r="N273" s="38">
        <f t="shared" si="92"/>
        <v>0</v>
      </c>
      <c r="O273" s="118">
        <f>SUM('5:6'!O273)</f>
        <v>0</v>
      </c>
      <c r="P273" s="118">
        <f>SUM('5:6'!P273)</f>
        <v>0</v>
      </c>
      <c r="Q273" s="118">
        <f>SUM('5:6'!Q273)</f>
        <v>0</v>
      </c>
      <c r="R273" s="118">
        <f>SUM('5:6'!R273)</f>
        <v>0</v>
      </c>
      <c r="S273" s="118">
        <f>SUM('5:6'!S273)</f>
        <v>0</v>
      </c>
      <c r="T273" s="118">
        <f>SUM('5:6'!T273)</f>
        <v>0</v>
      </c>
      <c r="U273" s="118">
        <f>SUM('5:6'!U273)</f>
        <v>0</v>
      </c>
      <c r="V273" s="269">
        <f t="shared" si="93"/>
        <v>0</v>
      </c>
      <c r="W273" s="40" t="str">
        <f t="shared" si="94"/>
        <v/>
      </c>
      <c r="X273" s="118">
        <f>SUM('5:6'!X273)</f>
        <v>0</v>
      </c>
      <c r="Y273" s="118">
        <f>SUM('5:6'!Y273)</f>
        <v>0</v>
      </c>
      <c r="Z273" s="118">
        <f>SUM('5:6'!Z273)</f>
        <v>0</v>
      </c>
      <c r="AA273" s="118">
        <f>SUM('5:6'!AA273)</f>
        <v>0</v>
      </c>
      <c r="AB273" s="107"/>
      <c r="AC273" s="61"/>
      <c r="AD273" s="336"/>
      <c r="AE273" s="61"/>
      <c r="AF273" s="61"/>
      <c r="AG273" s="61"/>
      <c r="AH273" s="61"/>
      <c r="AI273" s="64"/>
      <c r="AJ273" s="64"/>
      <c r="AK273" s="64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</row>
    <row r="274" spans="1:53" ht="15.75">
      <c r="A274" s="17">
        <v>200945</v>
      </c>
      <c r="B274" s="68" t="s">
        <v>91</v>
      </c>
      <c r="C274" s="17" t="s">
        <v>53</v>
      </c>
      <c r="D274" s="18">
        <v>9.36</v>
      </c>
      <c r="E274" s="18"/>
      <c r="F274" s="6"/>
      <c r="G274" s="118">
        <f>SUM('5:6'!G274)</f>
        <v>0</v>
      </c>
      <c r="H274" s="330">
        <f t="shared" si="90"/>
        <v>0</v>
      </c>
      <c r="I274" s="118">
        <f>SUM('5:6'!I274)</f>
        <v>0</v>
      </c>
      <c r="J274" s="38" t="str">
        <f t="array" ref="J274">IF(ISERROR(G274/I274),"",G274/I274)</f>
        <v/>
      </c>
      <c r="K274" s="42">
        <f t="array" ref="K274">IF(ISERROR(G274/L274),"",G274/L274)</f>
        <v>0</v>
      </c>
      <c r="L274" s="107">
        <v>6</v>
      </c>
      <c r="M274" s="43">
        <f t="shared" si="91"/>
        <v>0</v>
      </c>
      <c r="N274" s="38">
        <f t="shared" si="92"/>
        <v>0</v>
      </c>
      <c r="O274" s="118">
        <f>SUM('5:6'!O274)</f>
        <v>0</v>
      </c>
      <c r="P274" s="118">
        <f>SUM('5:6'!P274)</f>
        <v>0</v>
      </c>
      <c r="Q274" s="118">
        <f>SUM('5:6'!Q274)</f>
        <v>0</v>
      </c>
      <c r="R274" s="118">
        <f>SUM('5:6'!R274)</f>
        <v>0</v>
      </c>
      <c r="S274" s="118">
        <f>SUM('5:6'!S274)</f>
        <v>0</v>
      </c>
      <c r="T274" s="118">
        <f>SUM('5:6'!T274)</f>
        <v>0</v>
      </c>
      <c r="U274" s="118">
        <f>SUM('5:6'!U274)</f>
        <v>0</v>
      </c>
      <c r="V274" s="269">
        <f t="shared" si="93"/>
        <v>0</v>
      </c>
      <c r="W274" s="40" t="str">
        <f t="shared" si="94"/>
        <v/>
      </c>
      <c r="X274" s="118">
        <f>SUM('5:6'!X274)</f>
        <v>0</v>
      </c>
      <c r="Y274" s="118">
        <f>SUM('5:6'!Y274)</f>
        <v>0</v>
      </c>
      <c r="Z274" s="118">
        <f>SUM('5:6'!Z274)</f>
        <v>0</v>
      </c>
      <c r="AA274" s="118">
        <f>SUM('5:6'!AA274)</f>
        <v>0</v>
      </c>
      <c r="AB274" s="107"/>
      <c r="AC274" s="61"/>
      <c r="AD274" s="336"/>
      <c r="AE274" s="61"/>
      <c r="AF274" s="61"/>
      <c r="AG274" s="61"/>
      <c r="AH274" s="61"/>
      <c r="AI274" s="64"/>
      <c r="AJ274" s="64"/>
      <c r="AK274" s="64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</row>
    <row r="275" spans="1:53" ht="15.75">
      <c r="A275" s="17">
        <v>200946</v>
      </c>
      <c r="B275" s="68" t="s">
        <v>91</v>
      </c>
      <c r="C275" s="17" t="s">
        <v>90</v>
      </c>
      <c r="D275" s="18">
        <v>9.36</v>
      </c>
      <c r="E275" s="18"/>
      <c r="F275" s="6"/>
      <c r="G275" s="118">
        <f>SUM('5:6'!G275)</f>
        <v>0</v>
      </c>
      <c r="H275" s="330">
        <f t="shared" si="90"/>
        <v>0</v>
      </c>
      <c r="I275" s="118">
        <f>SUM('5:6'!I275)</f>
        <v>0</v>
      </c>
      <c r="J275" s="38" t="str">
        <f t="array" ref="J275">IF(ISERROR(G275/I275),"",G275/I275)</f>
        <v/>
      </c>
      <c r="K275" s="42">
        <f t="array" ref="K275">IF(ISERROR(G275/L275),"",G275/L275)</f>
        <v>0</v>
      </c>
      <c r="L275" s="107">
        <v>6</v>
      </c>
      <c r="M275" s="43">
        <f t="shared" si="91"/>
        <v>0</v>
      </c>
      <c r="N275" s="38">
        <f t="shared" si="92"/>
        <v>0</v>
      </c>
      <c r="O275" s="118">
        <f>SUM('5:6'!O275)</f>
        <v>0</v>
      </c>
      <c r="P275" s="118">
        <f>SUM('5:6'!P275)</f>
        <v>0</v>
      </c>
      <c r="Q275" s="118">
        <f>SUM('5:6'!Q275)</f>
        <v>0</v>
      </c>
      <c r="R275" s="118">
        <f>SUM('5:6'!R275)</f>
        <v>0</v>
      </c>
      <c r="S275" s="118">
        <f>SUM('5:6'!S275)</f>
        <v>0</v>
      </c>
      <c r="T275" s="118">
        <f>SUM('5:6'!T275)</f>
        <v>0</v>
      </c>
      <c r="U275" s="118">
        <f>SUM('5:6'!U275)</f>
        <v>0</v>
      </c>
      <c r="V275" s="269">
        <f t="shared" si="93"/>
        <v>0</v>
      </c>
      <c r="W275" s="40" t="str">
        <f t="shared" si="94"/>
        <v/>
      </c>
      <c r="X275" s="118">
        <f>SUM('5:6'!X275)</f>
        <v>0</v>
      </c>
      <c r="Y275" s="118">
        <f>SUM('5:6'!Y275)</f>
        <v>0</v>
      </c>
      <c r="Z275" s="118">
        <f>SUM('5:6'!Z275)</f>
        <v>0</v>
      </c>
      <c r="AA275" s="118">
        <f>SUM('5:6'!AA275)</f>
        <v>0</v>
      </c>
      <c r="AB275" s="107"/>
      <c r="AC275" s="61"/>
      <c r="AD275" s="336"/>
      <c r="AE275" s="61"/>
      <c r="AF275" s="61"/>
      <c r="AG275" s="61"/>
      <c r="AH275" s="61"/>
      <c r="AI275" s="64"/>
      <c r="AJ275" s="64"/>
      <c r="AK275" s="64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</row>
    <row r="276" spans="1:53" ht="15.75">
      <c r="A276" s="17">
        <v>200944</v>
      </c>
      <c r="B276" s="68" t="s">
        <v>91</v>
      </c>
      <c r="C276" s="17" t="s">
        <v>60</v>
      </c>
      <c r="D276" s="18">
        <v>9.36</v>
      </c>
      <c r="E276" s="18"/>
      <c r="F276" s="6"/>
      <c r="G276" s="118">
        <f>SUM('5:6'!G276)</f>
        <v>0</v>
      </c>
      <c r="H276" s="330">
        <f t="shared" si="90"/>
        <v>0</v>
      </c>
      <c r="I276" s="118">
        <f>SUM('5:6'!I276)</f>
        <v>0</v>
      </c>
      <c r="J276" s="38" t="str">
        <f t="array" ref="J276">IF(ISERROR(G276/I276),"",G276/I276)</f>
        <v/>
      </c>
      <c r="K276" s="42">
        <f t="array" ref="K276">IF(ISERROR(G276/L276),"",G276/L276)</f>
        <v>0</v>
      </c>
      <c r="L276" s="107">
        <v>6</v>
      </c>
      <c r="M276" s="43">
        <f t="shared" si="91"/>
        <v>0</v>
      </c>
      <c r="N276" s="38">
        <f t="shared" si="92"/>
        <v>0</v>
      </c>
      <c r="O276" s="118">
        <f>SUM('5:6'!O276)</f>
        <v>0</v>
      </c>
      <c r="P276" s="118">
        <f>SUM('5:6'!P276)</f>
        <v>0</v>
      </c>
      <c r="Q276" s="118">
        <f>SUM('5:6'!Q276)</f>
        <v>0</v>
      </c>
      <c r="R276" s="118">
        <f>SUM('5:6'!R276)</f>
        <v>0</v>
      </c>
      <c r="S276" s="118">
        <f>SUM('5:6'!S276)</f>
        <v>0</v>
      </c>
      <c r="T276" s="118">
        <f>SUM('5:6'!T276)</f>
        <v>0</v>
      </c>
      <c r="U276" s="118">
        <f>SUM('5:6'!U276)</f>
        <v>0</v>
      </c>
      <c r="V276" s="269">
        <f t="shared" si="93"/>
        <v>0</v>
      </c>
      <c r="W276" s="40" t="str">
        <f t="shared" si="94"/>
        <v/>
      </c>
      <c r="X276" s="118">
        <f>SUM('5:6'!X276)</f>
        <v>0</v>
      </c>
      <c r="Y276" s="118">
        <f>SUM('5:6'!Y276)</f>
        <v>0</v>
      </c>
      <c r="Z276" s="118">
        <f>SUM('5:6'!Z276)</f>
        <v>0</v>
      </c>
      <c r="AA276" s="118">
        <f>SUM('5:6'!AA276)</f>
        <v>0</v>
      </c>
      <c r="AB276" s="107"/>
      <c r="AC276" s="61"/>
      <c r="AD276" s="336"/>
      <c r="AE276" s="61"/>
      <c r="AF276" s="61"/>
      <c r="AG276" s="61"/>
      <c r="AH276" s="61"/>
      <c r="AI276" s="64"/>
      <c r="AJ276" s="64"/>
      <c r="AK276" s="64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</row>
    <row r="277" spans="1:53" ht="15.75">
      <c r="A277" s="17">
        <v>201372</v>
      </c>
      <c r="B277" s="236" t="s">
        <v>415</v>
      </c>
      <c r="C277" s="232" t="s">
        <v>417</v>
      </c>
      <c r="D277" s="18">
        <v>5</v>
      </c>
      <c r="E277" s="18"/>
      <c r="F277" s="6"/>
      <c r="G277" s="118">
        <f>SUM('5:6'!G277)</f>
        <v>0</v>
      </c>
      <c r="H277" s="330">
        <f t="shared" si="90"/>
        <v>0</v>
      </c>
      <c r="I277" s="118">
        <f>SUM('5:6'!I277)</f>
        <v>0</v>
      </c>
      <c r="J277" s="38"/>
      <c r="K277" s="42">
        <f t="array" ref="K277">IF(ISERROR(G277/L277),"",G277/L277)</f>
        <v>0</v>
      </c>
      <c r="L277" s="107">
        <v>5</v>
      </c>
      <c r="M277" s="43">
        <f t="shared" si="91"/>
        <v>0</v>
      </c>
      <c r="N277" s="38">
        <f t="shared" si="92"/>
        <v>0</v>
      </c>
      <c r="O277" s="118">
        <f>SUM('5:6'!O277)</f>
        <v>0</v>
      </c>
      <c r="P277" s="118">
        <f>SUM('5:6'!P277)</f>
        <v>0</v>
      </c>
      <c r="Q277" s="118">
        <f>SUM('5:6'!Q277)</f>
        <v>0</v>
      </c>
      <c r="R277" s="118">
        <f>SUM('5:6'!R277)</f>
        <v>0</v>
      </c>
      <c r="S277" s="118">
        <f>SUM('5:6'!S277)</f>
        <v>0</v>
      </c>
      <c r="T277" s="118">
        <f>SUM('5:6'!T277)</f>
        <v>0</v>
      </c>
      <c r="U277" s="118">
        <f>SUM('5:6'!U277)</f>
        <v>0</v>
      </c>
      <c r="V277" s="269"/>
      <c r="W277" s="40"/>
      <c r="X277" s="118">
        <f>SUM('5:6'!X277)</f>
        <v>0</v>
      </c>
      <c r="Y277" s="118">
        <f>SUM('5:6'!Y277)</f>
        <v>0</v>
      </c>
      <c r="Z277" s="118">
        <f>SUM('5:6'!Z277)</f>
        <v>0</v>
      </c>
      <c r="AA277" s="118">
        <f>SUM('5:6'!AA277)</f>
        <v>0</v>
      </c>
      <c r="AB277" s="107">
        <v>312</v>
      </c>
      <c r="AC277" s="61"/>
      <c r="AD277" s="336"/>
      <c r="AE277" s="61"/>
      <c r="AF277" s="61"/>
      <c r="AG277" s="61"/>
      <c r="AH277" s="61"/>
      <c r="AI277" s="64"/>
      <c r="AJ277" s="64"/>
      <c r="AK277" s="64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</row>
    <row r="278" spans="1:53" ht="15.75">
      <c r="A278" s="17">
        <v>201374</v>
      </c>
      <c r="B278" s="236" t="s">
        <v>415</v>
      </c>
      <c r="C278" s="232" t="s">
        <v>425</v>
      </c>
      <c r="D278" s="18">
        <v>5</v>
      </c>
      <c r="E278" s="18"/>
      <c r="F278" s="6"/>
      <c r="G278" s="118">
        <f>SUM('5:6'!G278)</f>
        <v>0</v>
      </c>
      <c r="H278" s="330">
        <f t="shared" si="90"/>
        <v>0</v>
      </c>
      <c r="I278" s="118">
        <f>SUM('5:6'!I278)</f>
        <v>0</v>
      </c>
      <c r="J278" s="38"/>
      <c r="K278" s="42">
        <f t="array" ref="K278">IF(ISERROR(G278/L278),"",G278/L278)</f>
        <v>0</v>
      </c>
      <c r="L278" s="107">
        <v>5</v>
      </c>
      <c r="M278" s="43">
        <f t="shared" si="91"/>
        <v>0</v>
      </c>
      <c r="N278" s="38">
        <f t="shared" si="92"/>
        <v>0</v>
      </c>
      <c r="O278" s="118">
        <f>SUM('5:6'!O278)</f>
        <v>0</v>
      </c>
      <c r="P278" s="118">
        <f>SUM('5:6'!P278)</f>
        <v>0</v>
      </c>
      <c r="Q278" s="118">
        <f>SUM('5:6'!Q278)</f>
        <v>0</v>
      </c>
      <c r="R278" s="118">
        <f>SUM('5:6'!R278)</f>
        <v>0</v>
      </c>
      <c r="S278" s="118">
        <f>SUM('5:6'!S278)</f>
        <v>0</v>
      </c>
      <c r="T278" s="118">
        <f>SUM('5:6'!T278)</f>
        <v>0</v>
      </c>
      <c r="U278" s="118">
        <f>SUM('5:6'!U278)</f>
        <v>0</v>
      </c>
      <c r="V278" s="269"/>
      <c r="W278" s="40"/>
      <c r="X278" s="118">
        <f>SUM('5:6'!X278)</f>
        <v>0</v>
      </c>
      <c r="Y278" s="118">
        <f>SUM('5:6'!Y278)</f>
        <v>0</v>
      </c>
      <c r="Z278" s="118">
        <f>SUM('5:6'!Z278)</f>
        <v>0</v>
      </c>
      <c r="AA278" s="118">
        <f>SUM('5:6'!AA278)</f>
        <v>0</v>
      </c>
      <c r="AB278" s="107">
        <f>312+520</f>
        <v>832</v>
      </c>
      <c r="AC278" s="61"/>
      <c r="AD278" s="336"/>
      <c r="AE278" s="61"/>
      <c r="AF278" s="61"/>
      <c r="AG278" s="61"/>
      <c r="AH278" s="61"/>
      <c r="AI278" s="64"/>
      <c r="AJ278" s="64"/>
      <c r="AK278" s="64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</row>
    <row r="279" spans="1:53" ht="15.75">
      <c r="A279" s="17">
        <v>201373</v>
      </c>
      <c r="B279" s="236" t="s">
        <v>427</v>
      </c>
      <c r="C279" s="232" t="s">
        <v>428</v>
      </c>
      <c r="D279" s="18">
        <v>5</v>
      </c>
      <c r="E279" s="18"/>
      <c r="F279" s="6"/>
      <c r="G279" s="118">
        <f>SUM('5:6'!G279)</f>
        <v>0</v>
      </c>
      <c r="H279" s="330">
        <f t="shared" si="90"/>
        <v>0</v>
      </c>
      <c r="I279" s="118">
        <f>SUM('5:6'!I279)</f>
        <v>0</v>
      </c>
      <c r="J279" s="38"/>
      <c r="K279" s="42">
        <f t="array" ref="K279">IF(ISERROR(G279/L279),"",G279/L279)</f>
        <v>0</v>
      </c>
      <c r="L279" s="107">
        <v>5</v>
      </c>
      <c r="M279" s="43">
        <f t="shared" si="91"/>
        <v>0</v>
      </c>
      <c r="N279" s="38">
        <f t="shared" si="92"/>
        <v>0</v>
      </c>
      <c r="O279" s="118">
        <f>SUM('5:6'!O279)</f>
        <v>0</v>
      </c>
      <c r="P279" s="118">
        <f>SUM('5:6'!P279)</f>
        <v>0</v>
      </c>
      <c r="Q279" s="118">
        <f>SUM('5:6'!Q279)</f>
        <v>0</v>
      </c>
      <c r="R279" s="118">
        <f>SUM('5:6'!R279)</f>
        <v>0</v>
      </c>
      <c r="S279" s="118">
        <f>SUM('5:6'!S279)</f>
        <v>0</v>
      </c>
      <c r="T279" s="118">
        <f>SUM('5:6'!T279)</f>
        <v>0</v>
      </c>
      <c r="U279" s="118">
        <f>SUM('5:6'!U279)</f>
        <v>0</v>
      </c>
      <c r="V279" s="269"/>
      <c r="W279" s="40"/>
      <c r="X279" s="118">
        <f>SUM('5:6'!X279)</f>
        <v>0</v>
      </c>
      <c r="Y279" s="118">
        <f>SUM('5:6'!Y279)</f>
        <v>0</v>
      </c>
      <c r="Z279" s="118">
        <f>SUM('5:6'!Z279)</f>
        <v>0</v>
      </c>
      <c r="AA279" s="118">
        <f>SUM('5:6'!AA279)</f>
        <v>0</v>
      </c>
      <c r="AB279" s="107">
        <f>728+520+312</f>
        <v>1560</v>
      </c>
      <c r="AC279" s="61"/>
      <c r="AD279" s="336"/>
      <c r="AE279" s="61"/>
      <c r="AF279" s="61"/>
      <c r="AG279" s="61"/>
      <c r="AH279" s="61"/>
      <c r="AI279" s="64"/>
      <c r="AJ279" s="64"/>
      <c r="AK279" s="64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</row>
    <row r="280" spans="1:53" ht="15.75">
      <c r="A280" s="17">
        <v>201066</v>
      </c>
      <c r="B280" s="68" t="s">
        <v>361</v>
      </c>
      <c r="C280" s="232" t="s">
        <v>392</v>
      </c>
      <c r="D280" s="18">
        <v>5</v>
      </c>
      <c r="E280" s="18"/>
      <c r="F280" s="6"/>
      <c r="G280" s="118">
        <f>SUM('5:6'!G280)</f>
        <v>0</v>
      </c>
      <c r="H280" s="330">
        <f t="shared" si="90"/>
        <v>0</v>
      </c>
      <c r="I280" s="118">
        <f>SUM('5:6'!I280)</f>
        <v>0</v>
      </c>
      <c r="J280" s="38"/>
      <c r="K280" s="42">
        <f t="array" ref="K280">IF(ISERROR(G280/L280),"",G280/L280)</f>
        <v>0</v>
      </c>
      <c r="L280" s="107">
        <v>5</v>
      </c>
      <c r="M280" s="43">
        <f t="shared" si="91"/>
        <v>0</v>
      </c>
      <c r="N280" s="38">
        <f t="shared" si="92"/>
        <v>0</v>
      </c>
      <c r="O280" s="118">
        <f>SUM('5:6'!O280)</f>
        <v>0</v>
      </c>
      <c r="P280" s="118">
        <f>SUM('5:6'!P280)</f>
        <v>0</v>
      </c>
      <c r="Q280" s="118">
        <f>SUM('5:6'!Q280)</f>
        <v>0</v>
      </c>
      <c r="R280" s="118">
        <f>SUM('5:6'!R280)</f>
        <v>0</v>
      </c>
      <c r="S280" s="118">
        <f>SUM('5:6'!S280)</f>
        <v>0</v>
      </c>
      <c r="T280" s="118">
        <f>SUM('5:6'!T280)</f>
        <v>0</v>
      </c>
      <c r="U280" s="118">
        <f>SUM('5:6'!U280)</f>
        <v>0</v>
      </c>
      <c r="V280" s="269"/>
      <c r="W280" s="40"/>
      <c r="X280" s="118">
        <f>SUM('5:6'!X280)</f>
        <v>0</v>
      </c>
      <c r="Y280" s="118">
        <f>SUM('5:6'!Y280)</f>
        <v>0</v>
      </c>
      <c r="Z280" s="118">
        <f>SUM('5:6'!Z280)</f>
        <v>0</v>
      </c>
      <c r="AA280" s="118">
        <f>SUM('5:6'!AA280)</f>
        <v>0</v>
      </c>
      <c r="AB280" s="107"/>
      <c r="AC280" s="61"/>
      <c r="AD280" s="336"/>
      <c r="AE280" s="61"/>
      <c r="AF280" s="61"/>
      <c r="AG280" s="61"/>
      <c r="AH280" s="61"/>
      <c r="AI280" s="64"/>
      <c r="AJ280" s="64"/>
      <c r="AK280" s="64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</row>
    <row r="281" spans="1:53" ht="15.75">
      <c r="A281" s="17">
        <v>201064</v>
      </c>
      <c r="B281" s="68" t="s">
        <v>363</v>
      </c>
      <c r="C281" s="17" t="s">
        <v>365</v>
      </c>
      <c r="D281" s="18">
        <v>5</v>
      </c>
      <c r="E281" s="18"/>
      <c r="F281" s="6"/>
      <c r="G281" s="118">
        <f>SUM('5:6'!G281)</f>
        <v>0</v>
      </c>
      <c r="H281" s="330">
        <f t="shared" si="90"/>
        <v>0</v>
      </c>
      <c r="I281" s="118">
        <f>SUM('5:6'!I281)</f>
        <v>0</v>
      </c>
      <c r="J281" s="38"/>
      <c r="K281" s="42">
        <f t="array" ref="K281">IF(ISERROR(G281/L281),"",G281/L281)</f>
        <v>0</v>
      </c>
      <c r="L281" s="107">
        <v>5</v>
      </c>
      <c r="M281" s="43">
        <f t="shared" si="91"/>
        <v>0</v>
      </c>
      <c r="N281" s="38">
        <f t="shared" si="92"/>
        <v>0</v>
      </c>
      <c r="O281" s="118">
        <f>SUM('5:6'!O281)</f>
        <v>0</v>
      </c>
      <c r="P281" s="118">
        <f>SUM('5:6'!P281)</f>
        <v>0</v>
      </c>
      <c r="Q281" s="118">
        <f>SUM('5:6'!Q281)</f>
        <v>0</v>
      </c>
      <c r="R281" s="118">
        <f>SUM('5:6'!R281)</f>
        <v>0</v>
      </c>
      <c r="S281" s="118">
        <f>SUM('5:6'!S281)</f>
        <v>0</v>
      </c>
      <c r="T281" s="118">
        <f>SUM('5:6'!T281)</f>
        <v>0</v>
      </c>
      <c r="U281" s="118">
        <f>SUM('5:6'!U281)</f>
        <v>0</v>
      </c>
      <c r="V281" s="269"/>
      <c r="W281" s="40"/>
      <c r="X281" s="118">
        <f>SUM('5:6'!X281)</f>
        <v>0</v>
      </c>
      <c r="Y281" s="118">
        <f>SUM('5:6'!Y281)</f>
        <v>0</v>
      </c>
      <c r="Z281" s="118">
        <f>SUM('5:6'!Z281)</f>
        <v>0</v>
      </c>
      <c r="AA281" s="118">
        <f>SUM('5:6'!AA281)</f>
        <v>0</v>
      </c>
      <c r="AB281" s="107"/>
      <c r="AC281" s="61"/>
      <c r="AD281" s="336"/>
      <c r="AE281" s="61"/>
      <c r="AF281" s="61"/>
      <c r="AG281" s="61"/>
      <c r="AH281" s="61"/>
      <c r="AI281" s="64"/>
      <c r="AJ281" s="64"/>
      <c r="AK281" s="64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</row>
    <row r="282" spans="1:53" ht="15.75">
      <c r="A282" s="17">
        <v>201065</v>
      </c>
      <c r="B282" s="68" t="s">
        <v>363</v>
      </c>
      <c r="C282" s="17" t="s">
        <v>367</v>
      </c>
      <c r="D282" s="18">
        <v>5</v>
      </c>
      <c r="E282" s="18"/>
      <c r="F282" s="6"/>
      <c r="G282" s="118">
        <f>SUM('5:6'!G282)</f>
        <v>0</v>
      </c>
      <c r="H282" s="330">
        <f t="shared" si="90"/>
        <v>0</v>
      </c>
      <c r="I282" s="118">
        <f>SUM('5:6'!I282)</f>
        <v>0</v>
      </c>
      <c r="J282" s="38"/>
      <c r="K282" s="42">
        <f t="array" ref="K282">IF(ISERROR(G282/L282),"",G282/L282)</f>
        <v>0</v>
      </c>
      <c r="L282" s="107">
        <v>5</v>
      </c>
      <c r="M282" s="43">
        <f t="shared" si="91"/>
        <v>0</v>
      </c>
      <c r="N282" s="38">
        <f t="shared" si="92"/>
        <v>0</v>
      </c>
      <c r="O282" s="118">
        <f>SUM('5:6'!O282)</f>
        <v>0</v>
      </c>
      <c r="P282" s="118">
        <f>SUM('5:6'!P282)</f>
        <v>0</v>
      </c>
      <c r="Q282" s="118">
        <f>SUM('5:6'!Q282)</f>
        <v>0</v>
      </c>
      <c r="R282" s="118">
        <f>SUM('5:6'!R282)</f>
        <v>0</v>
      </c>
      <c r="S282" s="118">
        <f>SUM('5:6'!S282)</f>
        <v>0</v>
      </c>
      <c r="T282" s="118">
        <f>SUM('5:6'!T282)</f>
        <v>0</v>
      </c>
      <c r="U282" s="118">
        <f>SUM('5:6'!U282)</f>
        <v>0</v>
      </c>
      <c r="V282" s="269"/>
      <c r="W282" s="40"/>
      <c r="X282" s="118">
        <f>SUM('5:6'!X282)</f>
        <v>0</v>
      </c>
      <c r="Y282" s="118">
        <f>SUM('5:6'!Y282)</f>
        <v>0</v>
      </c>
      <c r="Z282" s="118">
        <f>SUM('5:6'!Z282)</f>
        <v>0</v>
      </c>
      <c r="AA282" s="118">
        <f>SUM('5:6'!AA282)</f>
        <v>0</v>
      </c>
      <c r="AB282" s="107">
        <v>166</v>
      </c>
      <c r="AC282" s="61"/>
      <c r="AD282" s="336"/>
      <c r="AE282" s="61"/>
      <c r="AF282" s="61"/>
      <c r="AG282" s="61"/>
      <c r="AH282" s="61"/>
      <c r="AI282" s="64"/>
      <c r="AJ282" s="64"/>
      <c r="AK282" s="64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</row>
    <row r="283" spans="1:53" ht="15.75">
      <c r="A283" s="24">
        <v>200088</v>
      </c>
      <c r="B283" s="72" t="s">
        <v>92</v>
      </c>
      <c r="C283" s="17" t="s">
        <v>61</v>
      </c>
      <c r="D283" s="18">
        <v>5.0599999999999996</v>
      </c>
      <c r="E283" s="18"/>
      <c r="F283" s="6"/>
      <c r="G283" s="118">
        <f>SUM('5:6'!G283)</f>
        <v>0</v>
      </c>
      <c r="H283" s="330">
        <f t="shared" si="90"/>
        <v>0</v>
      </c>
      <c r="I283" s="118">
        <f>SUM('5:6'!I283)</f>
        <v>0</v>
      </c>
      <c r="J283" s="38" t="str">
        <f t="array" ref="J283">IF(ISERROR(G283/I283),"",G283/I283)</f>
        <v/>
      </c>
      <c r="K283" s="42">
        <f t="array" ref="K283">IF(ISERROR(G283/L283),"",G283/L283)</f>
        <v>0</v>
      </c>
      <c r="L283" s="107">
        <v>15.5</v>
      </c>
      <c r="M283" s="43">
        <f t="shared" si="91"/>
        <v>0</v>
      </c>
      <c r="N283" s="38">
        <f t="shared" si="92"/>
        <v>0</v>
      </c>
      <c r="O283" s="118">
        <f>SUM('5:6'!O283)</f>
        <v>0</v>
      </c>
      <c r="P283" s="118">
        <f>SUM('5:6'!P283)</f>
        <v>0</v>
      </c>
      <c r="Q283" s="118">
        <f>SUM('5:6'!Q283)</f>
        <v>0</v>
      </c>
      <c r="R283" s="118">
        <f>SUM('5:6'!R283)</f>
        <v>0</v>
      </c>
      <c r="S283" s="118">
        <f>SUM('5:6'!S283)</f>
        <v>0</v>
      </c>
      <c r="T283" s="118">
        <f>SUM('5:6'!T283)</f>
        <v>0</v>
      </c>
      <c r="U283" s="118">
        <f>SUM('5:6'!U283)</f>
        <v>0</v>
      </c>
      <c r="V283" s="269">
        <f t="shared" ref="V283:V284" si="95">SUM(X283:AA283)</f>
        <v>0</v>
      </c>
      <c r="W283" s="40" t="str">
        <f t="shared" ref="W283:W284" si="96">IF(ISERROR(V283/G283),"",V283/G283)</f>
        <v/>
      </c>
      <c r="X283" s="118">
        <f>SUM('5:6'!X283)</f>
        <v>0</v>
      </c>
      <c r="Y283" s="118">
        <f>SUM('5:6'!Y283)</f>
        <v>0</v>
      </c>
      <c r="Z283" s="118">
        <f>SUM('5:6'!Z283)</f>
        <v>0</v>
      </c>
      <c r="AA283" s="118">
        <f>SUM('5:6'!AA283)</f>
        <v>0</v>
      </c>
      <c r="AB283" s="107"/>
      <c r="AC283" s="61"/>
      <c r="AD283" s="336"/>
      <c r="AE283" s="61"/>
      <c r="AF283" s="61"/>
      <c r="AG283" s="61"/>
      <c r="AH283" s="61"/>
      <c r="AI283" s="64"/>
      <c r="AJ283" s="64"/>
      <c r="AK283" s="64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</row>
    <row r="284" spans="1:53" ht="15.75">
      <c r="A284" s="24">
        <v>200089</v>
      </c>
      <c r="B284" s="72" t="s">
        <v>92</v>
      </c>
      <c r="C284" s="17" t="s">
        <v>72</v>
      </c>
      <c r="D284" s="18">
        <v>5.0599999999999996</v>
      </c>
      <c r="E284" s="18"/>
      <c r="F284" s="6"/>
      <c r="G284" s="118">
        <f>SUM('5:6'!G284)</f>
        <v>0</v>
      </c>
      <c r="H284" s="330">
        <f t="shared" si="90"/>
        <v>0</v>
      </c>
      <c r="I284" s="118">
        <f>SUM('5:6'!I284)</f>
        <v>0</v>
      </c>
      <c r="J284" s="38" t="str">
        <f t="array" ref="J284">IF(ISERROR(G284/I284),"",G284/I284)</f>
        <v/>
      </c>
      <c r="K284" s="42">
        <f t="array" ref="K284">IF(ISERROR(G284/L284),"",G284/L284)</f>
        <v>0</v>
      </c>
      <c r="L284" s="107">
        <v>15.5</v>
      </c>
      <c r="M284" s="43">
        <f t="shared" si="91"/>
        <v>0</v>
      </c>
      <c r="N284" s="38">
        <f t="shared" si="92"/>
        <v>0</v>
      </c>
      <c r="O284" s="118">
        <f>SUM('5:6'!O284)</f>
        <v>0</v>
      </c>
      <c r="P284" s="118">
        <f>SUM('5:6'!P284)</f>
        <v>0</v>
      </c>
      <c r="Q284" s="118">
        <f>SUM('5:6'!Q284)</f>
        <v>0</v>
      </c>
      <c r="R284" s="118">
        <f>SUM('5:6'!R284)</f>
        <v>0</v>
      </c>
      <c r="S284" s="118">
        <f>SUM('5:6'!S284)</f>
        <v>0</v>
      </c>
      <c r="T284" s="118">
        <f>SUM('5:6'!T284)</f>
        <v>0</v>
      </c>
      <c r="U284" s="118">
        <f>SUM('5:6'!U284)</f>
        <v>0</v>
      </c>
      <c r="V284" s="269">
        <f t="shared" si="95"/>
        <v>0</v>
      </c>
      <c r="W284" s="40" t="str">
        <f t="shared" si="96"/>
        <v/>
      </c>
      <c r="X284" s="118">
        <f>SUM('5:6'!X284)</f>
        <v>0</v>
      </c>
      <c r="Y284" s="118">
        <f>SUM('5:6'!Y284)</f>
        <v>0</v>
      </c>
      <c r="Z284" s="118">
        <f>SUM('5:6'!Z284)</f>
        <v>0</v>
      </c>
      <c r="AA284" s="118">
        <f>SUM('5:6'!AA284)</f>
        <v>0</v>
      </c>
      <c r="AB284" s="107">
        <f>734+489</f>
        <v>1223</v>
      </c>
      <c r="AC284" s="61"/>
      <c r="AD284" s="336"/>
      <c r="AE284" s="61"/>
      <c r="AF284" s="61"/>
      <c r="AG284" s="61"/>
      <c r="AH284" s="61"/>
      <c r="AI284" s="64"/>
      <c r="AJ284" s="64"/>
      <c r="AK284" s="64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</row>
    <row r="285" spans="1:53" ht="15.75">
      <c r="A285" s="24">
        <v>2001383</v>
      </c>
      <c r="B285" s="285" t="s">
        <v>446</v>
      </c>
      <c r="C285" s="232" t="s">
        <v>73</v>
      </c>
      <c r="D285" s="18">
        <v>5.03</v>
      </c>
      <c r="E285" s="18"/>
      <c r="F285" s="6"/>
      <c r="G285" s="118">
        <f>SUM('5:6'!G285)</f>
        <v>0</v>
      </c>
      <c r="H285" s="330">
        <f t="shared" si="90"/>
        <v>0</v>
      </c>
      <c r="I285" s="118">
        <f>SUM('5:6'!I285)</f>
        <v>0</v>
      </c>
      <c r="J285" s="38"/>
      <c r="K285" s="42"/>
      <c r="L285" s="107">
        <v>24</v>
      </c>
      <c r="M285" s="43"/>
      <c r="N285" s="38"/>
      <c r="O285" s="118"/>
      <c r="P285" s="118"/>
      <c r="Q285" s="118"/>
      <c r="R285" s="118"/>
      <c r="S285" s="118"/>
      <c r="T285" s="118"/>
      <c r="U285" s="118"/>
      <c r="V285" s="269"/>
      <c r="W285" s="40"/>
      <c r="X285" s="118"/>
      <c r="Y285" s="118"/>
      <c r="Z285" s="118"/>
      <c r="AA285" s="118"/>
      <c r="AB285" s="107"/>
      <c r="AC285" s="61"/>
      <c r="AD285" s="336"/>
      <c r="AE285" s="61"/>
      <c r="AF285" s="61"/>
      <c r="AG285" s="61"/>
      <c r="AH285" s="61"/>
      <c r="AI285" s="64"/>
      <c r="AJ285" s="64"/>
      <c r="AK285" s="64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</row>
    <row r="286" spans="1:53" ht="15.75">
      <c r="A286" s="24">
        <v>2001384</v>
      </c>
      <c r="B286" s="285" t="s">
        <v>446</v>
      </c>
      <c r="C286" s="232" t="s">
        <v>60</v>
      </c>
      <c r="D286" s="18">
        <v>5.03</v>
      </c>
      <c r="E286" s="18"/>
      <c r="F286" s="6"/>
      <c r="G286" s="118">
        <f>SUM('5:6'!G286)</f>
        <v>0</v>
      </c>
      <c r="H286" s="330">
        <f t="shared" si="90"/>
        <v>0</v>
      </c>
      <c r="I286" s="118">
        <f>SUM('5:6'!I286)</f>
        <v>0</v>
      </c>
      <c r="J286" s="38"/>
      <c r="K286" s="42"/>
      <c r="L286" s="107">
        <v>24</v>
      </c>
      <c r="M286" s="43"/>
      <c r="N286" s="38"/>
      <c r="O286" s="118"/>
      <c r="P286" s="118"/>
      <c r="Q286" s="118"/>
      <c r="R286" s="118"/>
      <c r="S286" s="118"/>
      <c r="T286" s="118"/>
      <c r="U286" s="118"/>
      <c r="V286" s="269"/>
      <c r="W286" s="40"/>
      <c r="X286" s="118"/>
      <c r="Y286" s="118"/>
      <c r="Z286" s="118"/>
      <c r="AA286" s="118"/>
      <c r="AB286" s="107">
        <v>625</v>
      </c>
      <c r="AC286" s="61"/>
      <c r="AD286" s="336"/>
      <c r="AE286" s="61"/>
      <c r="AF286" s="61"/>
      <c r="AG286" s="61"/>
      <c r="AH286" s="61"/>
      <c r="AI286" s="64"/>
      <c r="AJ286" s="64"/>
      <c r="AK286" s="64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</row>
    <row r="287" spans="1:53" ht="15.75">
      <c r="A287" s="24">
        <v>2001385</v>
      </c>
      <c r="B287" s="285" t="s">
        <v>446</v>
      </c>
      <c r="C287" s="232" t="s">
        <v>449</v>
      </c>
      <c r="D287" s="18">
        <v>5.03</v>
      </c>
      <c r="E287" s="18"/>
      <c r="F287" s="6"/>
      <c r="G287" s="118">
        <f>SUM('5:6'!G287)</f>
        <v>0</v>
      </c>
      <c r="H287" s="330">
        <f t="shared" si="90"/>
        <v>0</v>
      </c>
      <c r="I287" s="118">
        <f>SUM('5:6'!I287)</f>
        <v>0</v>
      </c>
      <c r="J287" s="38"/>
      <c r="K287" s="42"/>
      <c r="L287" s="107">
        <v>24</v>
      </c>
      <c r="M287" s="43"/>
      <c r="N287" s="38"/>
      <c r="O287" s="118"/>
      <c r="P287" s="118"/>
      <c r="Q287" s="118"/>
      <c r="R287" s="118"/>
      <c r="S287" s="118"/>
      <c r="T287" s="118"/>
      <c r="U287" s="118"/>
      <c r="V287" s="269"/>
      <c r="W287" s="40"/>
      <c r="X287" s="118"/>
      <c r="Y287" s="118"/>
      <c r="Z287" s="118"/>
      <c r="AA287" s="118"/>
      <c r="AB287" s="107">
        <v>375</v>
      </c>
      <c r="AC287" s="61"/>
      <c r="AD287" s="336"/>
      <c r="AE287" s="61"/>
      <c r="AF287" s="61"/>
      <c r="AG287" s="61"/>
      <c r="AH287" s="61"/>
      <c r="AI287" s="64"/>
      <c r="AJ287" s="64"/>
      <c r="AK287" s="64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</row>
    <row r="288" spans="1:53" ht="15.75">
      <c r="A288" s="24">
        <v>200121</v>
      </c>
      <c r="B288" s="72" t="s">
        <v>93</v>
      </c>
      <c r="C288" s="17" t="s">
        <v>74</v>
      </c>
      <c r="D288" s="18">
        <v>5.07</v>
      </c>
      <c r="E288" s="18"/>
      <c r="F288" s="6"/>
      <c r="G288" s="118">
        <f>SUM('5:6'!G288)</f>
        <v>0</v>
      </c>
      <c r="H288" s="330">
        <f t="shared" si="90"/>
        <v>0</v>
      </c>
      <c r="I288" s="118">
        <f>SUM('5:6'!I288)</f>
        <v>0</v>
      </c>
      <c r="J288" s="38" t="str">
        <f t="array" ref="J288">IF(ISERROR(G288/I288),"",G288/I288)</f>
        <v/>
      </c>
      <c r="K288" s="42">
        <f t="array" ref="K288">IF(ISERROR(G288/L288),"",G288/L288)</f>
        <v>0</v>
      </c>
      <c r="L288" s="107">
        <v>9</v>
      </c>
      <c r="M288" s="43">
        <f t="shared" ref="M288:M290" si="97">IF(ISERROR(I288-K288),"",I288-K288)</f>
        <v>0</v>
      </c>
      <c r="N288" s="38">
        <f t="shared" ref="N288:N290" si="98">SUM(O288:U288)</f>
        <v>0</v>
      </c>
      <c r="O288" s="118">
        <f>SUM('5:6'!O288)</f>
        <v>0</v>
      </c>
      <c r="P288" s="118">
        <f>SUM('5:6'!P288)</f>
        <v>0</v>
      </c>
      <c r="Q288" s="118">
        <f>SUM('5:6'!Q288)</f>
        <v>0</v>
      </c>
      <c r="R288" s="118">
        <f>SUM('5:6'!R288)</f>
        <v>0</v>
      </c>
      <c r="S288" s="118">
        <f>SUM('5:6'!S288)</f>
        <v>0</v>
      </c>
      <c r="T288" s="118">
        <f>SUM('5:6'!T288)</f>
        <v>0</v>
      </c>
      <c r="U288" s="118">
        <f>SUM('5:6'!U288)</f>
        <v>0</v>
      </c>
      <c r="V288" s="269">
        <f t="shared" ref="V288:V290" si="99">SUM(X288:AA288)</f>
        <v>0</v>
      </c>
      <c r="W288" s="40" t="str">
        <f t="shared" ref="W288:W319" si="100">IF(ISERROR(V288/G288),"",V288/G288)</f>
        <v/>
      </c>
      <c r="X288" s="118">
        <f>SUM('5:6'!X288)</f>
        <v>0</v>
      </c>
      <c r="Y288" s="118">
        <f>SUM('5:6'!Y288)</f>
        <v>0</v>
      </c>
      <c r="Z288" s="118">
        <f>SUM('5:6'!Z288)</f>
        <v>0</v>
      </c>
      <c r="AA288" s="118">
        <f>SUM('5:6'!AA288)</f>
        <v>0</v>
      </c>
      <c r="AB288" s="107">
        <v>621</v>
      </c>
      <c r="AC288" s="61"/>
      <c r="AD288" s="336"/>
      <c r="AE288" s="61"/>
      <c r="AF288" s="61"/>
      <c r="AG288" s="61"/>
      <c r="AH288" s="61"/>
      <c r="AI288" s="64"/>
      <c r="AJ288" s="64"/>
      <c r="AK288" s="64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</row>
    <row r="289" spans="1:53" ht="15.75">
      <c r="A289" s="24">
        <v>200164</v>
      </c>
      <c r="B289" s="72" t="s">
        <v>93</v>
      </c>
      <c r="C289" s="17" t="s">
        <v>53</v>
      </c>
      <c r="D289" s="18">
        <v>5.07</v>
      </c>
      <c r="E289" s="18"/>
      <c r="F289" s="6"/>
      <c r="G289" s="118">
        <f>SUM('5:6'!G289)</f>
        <v>0</v>
      </c>
      <c r="H289" s="330">
        <f t="shared" si="90"/>
        <v>0</v>
      </c>
      <c r="I289" s="118">
        <f>SUM('5:6'!I289)</f>
        <v>0</v>
      </c>
      <c r="J289" s="38" t="str">
        <f t="array" ref="J289">IF(ISERROR(G289/I289),"",G289/I289)</f>
        <v/>
      </c>
      <c r="K289" s="42">
        <f t="array" ref="K289">IF(ISERROR(G289/L289),"",G289/L289)</f>
        <v>0</v>
      </c>
      <c r="L289" s="107">
        <v>9</v>
      </c>
      <c r="M289" s="43">
        <f t="shared" si="97"/>
        <v>0</v>
      </c>
      <c r="N289" s="38">
        <f t="shared" si="98"/>
        <v>0</v>
      </c>
      <c r="O289" s="118">
        <f>SUM('5:6'!O289)</f>
        <v>0</v>
      </c>
      <c r="P289" s="118">
        <f>SUM('5:6'!P289)</f>
        <v>0</v>
      </c>
      <c r="Q289" s="118">
        <f>SUM('5:6'!Q289)</f>
        <v>0</v>
      </c>
      <c r="R289" s="118">
        <f>SUM('5:6'!R289)</f>
        <v>0</v>
      </c>
      <c r="S289" s="118">
        <f>SUM('5:6'!S289)</f>
        <v>0</v>
      </c>
      <c r="T289" s="118">
        <f>SUM('5:6'!T289)</f>
        <v>0</v>
      </c>
      <c r="U289" s="118">
        <f>SUM('5:6'!U289)</f>
        <v>0</v>
      </c>
      <c r="V289" s="269">
        <f t="shared" si="99"/>
        <v>0</v>
      </c>
      <c r="W289" s="40" t="str">
        <f t="shared" si="100"/>
        <v/>
      </c>
      <c r="X289" s="118">
        <f>SUM('5:6'!X289)</f>
        <v>0</v>
      </c>
      <c r="Y289" s="118">
        <f>SUM('5:6'!Y289)</f>
        <v>0</v>
      </c>
      <c r="Z289" s="118">
        <f>SUM('5:6'!Z289)</f>
        <v>0</v>
      </c>
      <c r="AA289" s="118">
        <f>SUM('5:6'!AA289)</f>
        <v>0</v>
      </c>
      <c r="AB289" s="107">
        <v>988</v>
      </c>
      <c r="AC289" s="61"/>
      <c r="AD289" s="336"/>
      <c r="AE289" s="61"/>
      <c r="AF289" s="61"/>
      <c r="AG289" s="61"/>
      <c r="AH289" s="61"/>
      <c r="AI289" s="64"/>
      <c r="AJ289" s="64"/>
      <c r="AK289" s="64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</row>
    <row r="290" spans="1:53" ht="15.75">
      <c r="A290" s="24">
        <v>200165</v>
      </c>
      <c r="B290" s="72" t="s">
        <v>93</v>
      </c>
      <c r="C290" s="17" t="s">
        <v>60</v>
      </c>
      <c r="D290" s="18">
        <v>5.0599999999999996</v>
      </c>
      <c r="E290" s="18"/>
      <c r="F290" s="60"/>
      <c r="G290" s="118">
        <f>SUM('5:6'!G290)</f>
        <v>0</v>
      </c>
      <c r="H290" s="330">
        <f t="shared" si="90"/>
        <v>0</v>
      </c>
      <c r="I290" s="118">
        <f>SUM('5:6'!I290)</f>
        <v>0</v>
      </c>
      <c r="J290" s="38" t="str">
        <f t="array" ref="J290">IF(ISERROR(G290/I290),"",G290/I290)</f>
        <v/>
      </c>
      <c r="K290" s="330">
        <f t="array" ref="K290">IF(ISERROR(G290/L290),"",G290/L290)</f>
        <v>0</v>
      </c>
      <c r="L290" s="107">
        <v>9</v>
      </c>
      <c r="M290" s="43">
        <f t="shared" si="97"/>
        <v>0</v>
      </c>
      <c r="N290" s="38">
        <f t="shared" si="98"/>
        <v>0</v>
      </c>
      <c r="O290" s="118">
        <f>SUM('5:6'!O290)</f>
        <v>0</v>
      </c>
      <c r="P290" s="118">
        <f>SUM('5:6'!P290)</f>
        <v>0</v>
      </c>
      <c r="Q290" s="118">
        <f>SUM('5:6'!Q290)</f>
        <v>0</v>
      </c>
      <c r="R290" s="118">
        <f>SUM('5:6'!R290)</f>
        <v>0</v>
      </c>
      <c r="S290" s="118">
        <f>SUM('5:6'!S290)</f>
        <v>0</v>
      </c>
      <c r="T290" s="118">
        <f>SUM('5:6'!T290)</f>
        <v>0</v>
      </c>
      <c r="U290" s="118">
        <f>SUM('5:6'!U290)</f>
        <v>0</v>
      </c>
      <c r="V290" s="269">
        <f t="shared" si="99"/>
        <v>0</v>
      </c>
      <c r="W290" s="40" t="str">
        <f t="shared" si="100"/>
        <v/>
      </c>
      <c r="X290" s="118">
        <f>SUM('5:6'!X290)</f>
        <v>0</v>
      </c>
      <c r="Y290" s="118">
        <f>SUM('5:6'!Y290)</f>
        <v>0</v>
      </c>
      <c r="Z290" s="118">
        <f>SUM('5:6'!Z290)</f>
        <v>0</v>
      </c>
      <c r="AA290" s="118">
        <f>SUM('5:6'!AA290)</f>
        <v>0</v>
      </c>
      <c r="AB290" s="107"/>
      <c r="AC290" s="61"/>
      <c r="AD290" s="336"/>
      <c r="AE290" s="61"/>
      <c r="AF290" s="61"/>
      <c r="AG290" s="61"/>
      <c r="AH290" s="61"/>
      <c r="AI290" s="64"/>
      <c r="AJ290" s="64"/>
      <c r="AK290" s="64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</row>
    <row r="291" spans="1:53" ht="15.75">
      <c r="A291" s="585" t="s">
        <v>94</v>
      </c>
      <c r="B291" s="586"/>
      <c r="C291" s="326" t="s">
        <v>71</v>
      </c>
      <c r="D291" s="27"/>
      <c r="E291" s="27"/>
      <c r="F291" s="39"/>
      <c r="G291" s="37">
        <f>SUM(G257:G290)</f>
        <v>0</v>
      </c>
      <c r="H291" s="37">
        <f>SUM(H257:H290)</f>
        <v>0</v>
      </c>
      <c r="I291" s="37">
        <f>SUM(I257:I290)</f>
        <v>0</v>
      </c>
      <c r="J291" s="38" t="str">
        <f t="array" ref="J291">IF(ISERROR(G291/I291),"",G291/I291)</f>
        <v/>
      </c>
      <c r="K291" s="37">
        <f>SUM(K257:K290)</f>
        <v>0</v>
      </c>
      <c r="L291" s="123"/>
      <c r="M291" s="114">
        <f t="shared" ref="M291:V291" si="101">SUM(M257:M290)</f>
        <v>0</v>
      </c>
      <c r="N291" s="37">
        <f t="shared" si="101"/>
        <v>0</v>
      </c>
      <c r="O291" s="116">
        <f t="shared" si="101"/>
        <v>0</v>
      </c>
      <c r="P291" s="116">
        <f t="shared" si="101"/>
        <v>0</v>
      </c>
      <c r="Q291" s="116">
        <f t="shared" si="101"/>
        <v>0</v>
      </c>
      <c r="R291" s="116">
        <f t="shared" si="101"/>
        <v>0</v>
      </c>
      <c r="S291" s="117">
        <f t="shared" si="101"/>
        <v>0</v>
      </c>
      <c r="T291" s="116">
        <f t="shared" si="101"/>
        <v>0</v>
      </c>
      <c r="U291" s="116">
        <f t="shared" si="101"/>
        <v>0</v>
      </c>
      <c r="V291" s="269">
        <f t="shared" si="101"/>
        <v>0</v>
      </c>
      <c r="W291" s="40" t="str">
        <f t="shared" si="100"/>
        <v/>
      </c>
      <c r="X291" s="117">
        <f>SUM(X257:X290)</f>
        <v>0</v>
      </c>
      <c r="Y291" s="117">
        <f>SUM(Y257:Y290)</f>
        <v>0</v>
      </c>
      <c r="Z291" s="117">
        <f>SUM(Z257:Z290)</f>
        <v>0</v>
      </c>
      <c r="AA291" s="117">
        <f>SUM(AA257:AA290)</f>
        <v>0</v>
      </c>
      <c r="AB291" s="37">
        <f>SUM(AB257:AB290)</f>
        <v>11422</v>
      </c>
      <c r="AC291" s="78"/>
      <c r="AD291" s="336"/>
      <c r="AE291" s="83"/>
      <c r="AF291" s="83"/>
      <c r="AG291" s="83"/>
      <c r="AH291" s="83"/>
      <c r="AI291" s="64"/>
      <c r="AJ291" s="64"/>
      <c r="AK291" s="64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</row>
    <row r="292" spans="1:53" ht="15.75">
      <c r="A292" s="17">
        <v>200036</v>
      </c>
      <c r="B292" s="69" t="s">
        <v>95</v>
      </c>
      <c r="C292" s="17" t="s">
        <v>96</v>
      </c>
      <c r="D292" s="18">
        <v>5.03</v>
      </c>
      <c r="E292" s="18"/>
      <c r="F292" s="6"/>
      <c r="G292" s="118">
        <f>SUM('5:6'!G292)</f>
        <v>0</v>
      </c>
      <c r="H292" s="330">
        <f>D292*G292</f>
        <v>0</v>
      </c>
      <c r="I292" s="118">
        <f>SUM('5:6'!I292)</f>
        <v>0</v>
      </c>
      <c r="J292" s="38" t="str">
        <f t="array" ref="J292">IF(ISERROR(G292/I292),"",G292/I292)</f>
        <v/>
      </c>
      <c r="K292" s="42">
        <f t="array" ref="K292">IF(ISERROR(G292/L292),"",G292/L292)</f>
        <v>0</v>
      </c>
      <c r="L292" s="107">
        <v>25</v>
      </c>
      <c r="M292" s="43">
        <f t="shared" ref="M292:M306" si="102">IF(ISERROR(I292-K292),"",I292-K292)</f>
        <v>0</v>
      </c>
      <c r="N292" s="38">
        <f t="shared" ref="N292:N306" si="103">SUM(O292:U292)</f>
        <v>0</v>
      </c>
      <c r="O292" s="118">
        <f>SUM('5:6'!O292)</f>
        <v>0</v>
      </c>
      <c r="P292" s="118">
        <f>SUM('5:6'!P292)</f>
        <v>0</v>
      </c>
      <c r="Q292" s="118">
        <f>SUM('5:6'!Q292)</f>
        <v>0</v>
      </c>
      <c r="R292" s="118">
        <f>SUM('5:6'!R292)</f>
        <v>0</v>
      </c>
      <c r="S292" s="118">
        <f>SUM('5:6'!S292)</f>
        <v>0</v>
      </c>
      <c r="T292" s="118">
        <f>SUM('5:6'!T292)</f>
        <v>0</v>
      </c>
      <c r="U292" s="118">
        <f>SUM('5:6'!U292)</f>
        <v>0</v>
      </c>
      <c r="V292" s="269">
        <f t="shared" ref="V292:V306" si="104">SUM(X292:AA292)</f>
        <v>0</v>
      </c>
      <c r="W292" s="40" t="str">
        <f t="shared" si="100"/>
        <v/>
      </c>
      <c r="X292" s="118">
        <f>SUM('5:6'!X292)</f>
        <v>0</v>
      </c>
      <c r="Y292" s="118">
        <f>SUM('5:6'!Y292)</f>
        <v>0</v>
      </c>
      <c r="Z292" s="118">
        <f>SUM('5:6'!Z292)</f>
        <v>0</v>
      </c>
      <c r="AA292" s="118">
        <f>SUM('5:6'!AA292)</f>
        <v>0</v>
      </c>
      <c r="AB292" s="107">
        <v>438</v>
      </c>
      <c r="AC292" s="61"/>
      <c r="AD292" s="336"/>
      <c r="AE292" s="61"/>
      <c r="AF292" s="61"/>
      <c r="AG292" s="61"/>
      <c r="AH292" s="61"/>
      <c r="AI292" s="64"/>
      <c r="AJ292" s="64"/>
      <c r="AK292" s="64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</row>
    <row r="293" spans="1:53" ht="15.75">
      <c r="A293" s="17">
        <v>200037</v>
      </c>
      <c r="B293" s="69" t="s">
        <v>95</v>
      </c>
      <c r="C293" s="17" t="s">
        <v>74</v>
      </c>
      <c r="D293" s="18">
        <v>5.03</v>
      </c>
      <c r="E293" s="18"/>
      <c r="F293" s="6"/>
      <c r="G293" s="118">
        <f>SUM('5:6'!G293)</f>
        <v>0</v>
      </c>
      <c r="H293" s="330">
        <f t="shared" ref="H293:H306" si="105">D293*G293</f>
        <v>0</v>
      </c>
      <c r="I293" s="118">
        <f>SUM('5:6'!I293)</f>
        <v>0</v>
      </c>
      <c r="J293" s="38" t="str">
        <f t="array" ref="J293">IF(ISERROR(G293/I293),"",G293/I293)</f>
        <v/>
      </c>
      <c r="K293" s="42">
        <f t="array" ref="K293">IF(ISERROR(G293/L293),"",G293/L293)</f>
        <v>0</v>
      </c>
      <c r="L293" s="107">
        <v>25</v>
      </c>
      <c r="M293" s="43">
        <f t="shared" si="102"/>
        <v>0</v>
      </c>
      <c r="N293" s="38">
        <f t="shared" si="103"/>
        <v>0</v>
      </c>
      <c r="O293" s="118">
        <f>SUM('5:6'!O293)</f>
        <v>0</v>
      </c>
      <c r="P293" s="118">
        <f>SUM('5:6'!P293)</f>
        <v>0</v>
      </c>
      <c r="Q293" s="118">
        <f>SUM('5:6'!Q293)</f>
        <v>0</v>
      </c>
      <c r="R293" s="118">
        <f>SUM('5:6'!R293)</f>
        <v>0</v>
      </c>
      <c r="S293" s="118">
        <f>SUM('5:6'!S293)</f>
        <v>0</v>
      </c>
      <c r="T293" s="118">
        <f>SUM('5:6'!T293)</f>
        <v>0</v>
      </c>
      <c r="U293" s="118">
        <f>SUM('5:6'!U293)</f>
        <v>0</v>
      </c>
      <c r="V293" s="269">
        <f t="shared" si="104"/>
        <v>0</v>
      </c>
      <c r="W293" s="40" t="str">
        <f t="shared" si="100"/>
        <v/>
      </c>
      <c r="X293" s="118">
        <f>SUM('5:6'!X293)</f>
        <v>0</v>
      </c>
      <c r="Y293" s="118">
        <f>SUM('5:6'!Y293)</f>
        <v>0</v>
      </c>
      <c r="Z293" s="118">
        <f>SUM('5:6'!Z293)</f>
        <v>0</v>
      </c>
      <c r="AA293" s="118">
        <f>SUM('5:6'!AA293)</f>
        <v>0</v>
      </c>
      <c r="AB293" s="107"/>
      <c r="AC293" s="61"/>
      <c r="AD293" s="336"/>
      <c r="AE293" s="61"/>
      <c r="AF293" s="61"/>
      <c r="AG293" s="61"/>
      <c r="AH293" s="61"/>
      <c r="AI293" s="64"/>
      <c r="AJ293" s="64"/>
      <c r="AK293" s="64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</row>
    <row r="294" spans="1:53" ht="15.75">
      <c r="A294" s="20">
        <v>200074</v>
      </c>
      <c r="B294" s="69" t="s">
        <v>58</v>
      </c>
      <c r="C294" s="17" t="s">
        <v>65</v>
      </c>
      <c r="D294" s="18">
        <v>5.04</v>
      </c>
      <c r="E294" s="18"/>
      <c r="F294" s="6"/>
      <c r="G294" s="118">
        <f>SUM('5:6'!G294)</f>
        <v>0</v>
      </c>
      <c r="H294" s="330">
        <f t="shared" si="105"/>
        <v>0</v>
      </c>
      <c r="I294" s="118">
        <f>SUM('5:6'!I294)</f>
        <v>0</v>
      </c>
      <c r="J294" s="38" t="str">
        <f t="array" ref="J294">IF(ISERROR(G294/I294),"",G294/I294)</f>
        <v/>
      </c>
      <c r="K294" s="42">
        <f t="array" ref="K294">IF(ISERROR(G294/L294),"",G294/L294)</f>
        <v>0</v>
      </c>
      <c r="L294" s="107">
        <v>20</v>
      </c>
      <c r="M294" s="43">
        <f t="shared" si="102"/>
        <v>0</v>
      </c>
      <c r="N294" s="38">
        <f t="shared" si="103"/>
        <v>0</v>
      </c>
      <c r="O294" s="118">
        <f>SUM('5:6'!O294)</f>
        <v>0</v>
      </c>
      <c r="P294" s="118">
        <f>SUM('5:6'!P294)</f>
        <v>0</v>
      </c>
      <c r="Q294" s="118">
        <f>SUM('5:6'!Q294)</f>
        <v>0</v>
      </c>
      <c r="R294" s="118">
        <f>SUM('5:6'!R294)</f>
        <v>0</v>
      </c>
      <c r="S294" s="118">
        <f>SUM('5:6'!S294)</f>
        <v>0</v>
      </c>
      <c r="T294" s="118">
        <f>SUM('5:6'!T294)</f>
        <v>0</v>
      </c>
      <c r="U294" s="118">
        <f>SUM('5:6'!U294)</f>
        <v>0</v>
      </c>
      <c r="V294" s="269">
        <f t="shared" si="104"/>
        <v>0</v>
      </c>
      <c r="W294" s="40" t="str">
        <f t="shared" si="100"/>
        <v/>
      </c>
      <c r="X294" s="118">
        <f>SUM('5:6'!X294)</f>
        <v>0</v>
      </c>
      <c r="Y294" s="118">
        <f>SUM('5:6'!Y294)</f>
        <v>0</v>
      </c>
      <c r="Z294" s="118">
        <f>SUM('5:6'!Z294)</f>
        <v>0</v>
      </c>
      <c r="AA294" s="118">
        <f>SUM('5:6'!AA294)</f>
        <v>0</v>
      </c>
      <c r="AB294" s="107"/>
      <c r="AC294" s="61"/>
      <c r="AD294" s="336"/>
      <c r="AE294" s="61"/>
      <c r="AF294" s="61"/>
      <c r="AG294" s="61"/>
      <c r="AH294" s="61"/>
      <c r="AI294" s="64"/>
      <c r="AJ294" s="64"/>
      <c r="AK294" s="64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</row>
    <row r="295" spans="1:53" ht="15.75">
      <c r="A295" s="22">
        <v>200904</v>
      </c>
      <c r="B295" s="70" t="s">
        <v>97</v>
      </c>
      <c r="C295" s="17" t="s">
        <v>82</v>
      </c>
      <c r="D295" s="18">
        <v>5.03</v>
      </c>
      <c r="E295" s="18"/>
      <c r="F295" s="6"/>
      <c r="G295" s="118">
        <f>SUM('5:6'!G295)</f>
        <v>0</v>
      </c>
      <c r="H295" s="330">
        <f t="shared" si="105"/>
        <v>0</v>
      </c>
      <c r="I295" s="118">
        <f>SUM('5:6'!I295)</f>
        <v>0</v>
      </c>
      <c r="J295" s="38" t="str">
        <f t="array" ref="J295">IF(ISERROR(G295/I295),"",G295/I295)</f>
        <v/>
      </c>
      <c r="K295" s="42">
        <f t="array" ref="K295">IF(ISERROR(G295/L295),"",G295/L295)</f>
        <v>0</v>
      </c>
      <c r="L295" s="107">
        <v>4</v>
      </c>
      <c r="M295" s="43">
        <f t="shared" si="102"/>
        <v>0</v>
      </c>
      <c r="N295" s="38">
        <f t="shared" si="103"/>
        <v>0</v>
      </c>
      <c r="O295" s="118">
        <f>SUM('5:6'!O295)</f>
        <v>0</v>
      </c>
      <c r="P295" s="118">
        <f>SUM('5:6'!P295)</f>
        <v>0</v>
      </c>
      <c r="Q295" s="118">
        <f>SUM('5:6'!Q295)</f>
        <v>0</v>
      </c>
      <c r="R295" s="118">
        <f>SUM('5:6'!R295)</f>
        <v>0</v>
      </c>
      <c r="S295" s="118">
        <f>SUM('5:6'!S295)</f>
        <v>0</v>
      </c>
      <c r="T295" s="118">
        <f>SUM('5:6'!T295)</f>
        <v>0</v>
      </c>
      <c r="U295" s="118">
        <f>SUM('5:6'!U295)</f>
        <v>0</v>
      </c>
      <c r="V295" s="269">
        <f t="shared" si="104"/>
        <v>0</v>
      </c>
      <c r="W295" s="40" t="str">
        <f t="shared" si="100"/>
        <v/>
      </c>
      <c r="X295" s="118">
        <f>SUM('5:6'!X295)</f>
        <v>0</v>
      </c>
      <c r="Y295" s="118">
        <f>SUM('5:6'!Y295)</f>
        <v>0</v>
      </c>
      <c r="Z295" s="118">
        <f>SUM('5:6'!Z295)</f>
        <v>0</v>
      </c>
      <c r="AA295" s="118">
        <f>SUM('5:6'!AA295)</f>
        <v>0</v>
      </c>
      <c r="AB295" s="107"/>
      <c r="AC295" s="61"/>
      <c r="AD295" s="336"/>
      <c r="AE295" s="61"/>
      <c r="AF295" s="61"/>
      <c r="AG295" s="61"/>
      <c r="AH295" s="61"/>
      <c r="AI295" s="64"/>
      <c r="AJ295" s="64"/>
      <c r="AK295" s="64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</row>
    <row r="296" spans="1:53" ht="15.75">
      <c r="A296" s="22">
        <v>200905</v>
      </c>
      <c r="B296" s="70" t="s">
        <v>97</v>
      </c>
      <c r="C296" s="331" t="s">
        <v>72</v>
      </c>
      <c r="D296" s="18">
        <v>5.03</v>
      </c>
      <c r="E296" s="18"/>
      <c r="F296" s="6"/>
      <c r="G296" s="118">
        <f>SUM('5:6'!G296)</f>
        <v>0</v>
      </c>
      <c r="H296" s="330">
        <f t="shared" si="105"/>
        <v>0</v>
      </c>
      <c r="I296" s="118">
        <f>SUM('5:6'!I296)</f>
        <v>0</v>
      </c>
      <c r="J296" s="38" t="str">
        <f t="array" ref="J296">IF(ISERROR(G296/I296),"",G296/I296)</f>
        <v/>
      </c>
      <c r="K296" s="42">
        <f t="array" ref="K296">IF(ISERROR(G296/L296),"",G296/L296)</f>
        <v>0</v>
      </c>
      <c r="L296" s="107">
        <v>4</v>
      </c>
      <c r="M296" s="43">
        <f t="shared" si="102"/>
        <v>0</v>
      </c>
      <c r="N296" s="38">
        <f t="shared" si="103"/>
        <v>0</v>
      </c>
      <c r="O296" s="118">
        <f>SUM('5:6'!O296)</f>
        <v>0</v>
      </c>
      <c r="P296" s="118">
        <f>SUM('5:6'!P296)</f>
        <v>0</v>
      </c>
      <c r="Q296" s="118">
        <f>SUM('5:6'!Q296)</f>
        <v>0</v>
      </c>
      <c r="R296" s="118">
        <f>SUM('5:6'!R296)</f>
        <v>0</v>
      </c>
      <c r="S296" s="118">
        <f>SUM('5:6'!S296)</f>
        <v>0</v>
      </c>
      <c r="T296" s="118">
        <f>SUM('5:6'!T296)</f>
        <v>0</v>
      </c>
      <c r="U296" s="118">
        <f>SUM('5:6'!U296)</f>
        <v>0</v>
      </c>
      <c r="V296" s="269">
        <f t="shared" si="104"/>
        <v>0</v>
      </c>
      <c r="W296" s="40" t="str">
        <f t="shared" si="100"/>
        <v/>
      </c>
      <c r="X296" s="118">
        <f>SUM('5:6'!X296)</f>
        <v>0</v>
      </c>
      <c r="Y296" s="118">
        <f>SUM('5:6'!Y296)</f>
        <v>0</v>
      </c>
      <c r="Z296" s="118">
        <f>SUM('5:6'!Z296)</f>
        <v>0</v>
      </c>
      <c r="AA296" s="118">
        <f>SUM('5:6'!AA296)</f>
        <v>0</v>
      </c>
      <c r="AB296" s="107">
        <v>148</v>
      </c>
      <c r="AC296" s="61"/>
      <c r="AD296" s="336"/>
      <c r="AE296" s="61"/>
      <c r="AF296" s="61"/>
      <c r="AG296" s="61"/>
      <c r="AH296" s="61"/>
      <c r="AI296" s="64"/>
      <c r="AJ296" s="64"/>
      <c r="AK296" s="64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</row>
    <row r="297" spans="1:53" ht="15.75">
      <c r="A297" s="22">
        <v>200906</v>
      </c>
      <c r="B297" s="70" t="s">
        <v>97</v>
      </c>
      <c r="C297" s="17" t="s">
        <v>73</v>
      </c>
      <c r="D297" s="18">
        <v>5.03</v>
      </c>
      <c r="E297" s="18"/>
      <c r="F297" s="6"/>
      <c r="G297" s="118">
        <f>SUM('5:6'!G297)</f>
        <v>0</v>
      </c>
      <c r="H297" s="330">
        <f t="shared" si="105"/>
        <v>0</v>
      </c>
      <c r="I297" s="118">
        <f>SUM('5:6'!I297)</f>
        <v>0</v>
      </c>
      <c r="J297" s="38" t="str">
        <f t="array" ref="J297">IF(ISERROR(G297/I297),"",G297/I297)</f>
        <v/>
      </c>
      <c r="K297" s="42">
        <f t="array" ref="K297">IF(ISERROR(G297/L297),"",G297/L297)</f>
        <v>0</v>
      </c>
      <c r="L297" s="107">
        <v>4</v>
      </c>
      <c r="M297" s="43">
        <f t="shared" si="102"/>
        <v>0</v>
      </c>
      <c r="N297" s="38">
        <f t="shared" si="103"/>
        <v>0</v>
      </c>
      <c r="O297" s="118">
        <f>SUM('5:6'!O297)</f>
        <v>0</v>
      </c>
      <c r="P297" s="118">
        <f>SUM('5:6'!P297)</f>
        <v>0</v>
      </c>
      <c r="Q297" s="118">
        <f>SUM('5:6'!Q297)</f>
        <v>0</v>
      </c>
      <c r="R297" s="118">
        <f>SUM('5:6'!R297)</f>
        <v>0</v>
      </c>
      <c r="S297" s="118">
        <f>SUM('5:6'!S297)</f>
        <v>0</v>
      </c>
      <c r="T297" s="118">
        <f>SUM('5:6'!T297)</f>
        <v>0</v>
      </c>
      <c r="U297" s="118">
        <f>SUM('5:6'!U297)</f>
        <v>0</v>
      </c>
      <c r="V297" s="269">
        <f t="shared" si="104"/>
        <v>0</v>
      </c>
      <c r="W297" s="40" t="str">
        <f t="shared" si="100"/>
        <v/>
      </c>
      <c r="X297" s="118">
        <f>SUM('5:6'!X297)</f>
        <v>0</v>
      </c>
      <c r="Y297" s="118">
        <f>SUM('5:6'!Y297)</f>
        <v>0</v>
      </c>
      <c r="Z297" s="118">
        <f>SUM('5:6'!Z297)</f>
        <v>0</v>
      </c>
      <c r="AA297" s="118">
        <f>SUM('5:6'!AA297)</f>
        <v>0</v>
      </c>
      <c r="AB297" s="107">
        <v>73</v>
      </c>
      <c r="AC297" s="61"/>
      <c r="AD297" s="336"/>
      <c r="AE297" s="61"/>
      <c r="AF297" s="61"/>
      <c r="AG297" s="61"/>
      <c r="AH297" s="61"/>
      <c r="AI297" s="64"/>
      <c r="AJ297" s="64"/>
      <c r="AK297" s="64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</row>
    <row r="298" spans="1:53" ht="15.75">
      <c r="A298" s="22">
        <v>200907</v>
      </c>
      <c r="B298" s="70" t="s">
        <v>97</v>
      </c>
      <c r="C298" s="17" t="s">
        <v>60</v>
      </c>
      <c r="D298" s="18">
        <v>5.03</v>
      </c>
      <c r="E298" s="18"/>
      <c r="F298" s="6"/>
      <c r="G298" s="118">
        <f>SUM('5:6'!G298)</f>
        <v>0</v>
      </c>
      <c r="H298" s="330">
        <f t="shared" si="105"/>
        <v>0</v>
      </c>
      <c r="I298" s="118">
        <f>SUM('5:6'!I298)</f>
        <v>0</v>
      </c>
      <c r="J298" s="38" t="str">
        <f t="array" ref="J298">IF(ISERROR(G298/I298),"",G298/I298)</f>
        <v/>
      </c>
      <c r="K298" s="42">
        <f t="array" ref="K298">IF(ISERROR(G298/L298),"",G298/L298)</f>
        <v>0</v>
      </c>
      <c r="L298" s="107">
        <v>4</v>
      </c>
      <c r="M298" s="43">
        <f t="shared" si="102"/>
        <v>0</v>
      </c>
      <c r="N298" s="38">
        <f t="shared" si="103"/>
        <v>0</v>
      </c>
      <c r="O298" s="118">
        <f>SUM('5:6'!O298)</f>
        <v>0</v>
      </c>
      <c r="P298" s="118">
        <f>SUM('5:6'!P298)</f>
        <v>0</v>
      </c>
      <c r="Q298" s="118">
        <f>SUM('5:6'!Q298)</f>
        <v>0</v>
      </c>
      <c r="R298" s="118">
        <f>SUM('5:6'!R298)</f>
        <v>0</v>
      </c>
      <c r="S298" s="118">
        <f>SUM('5:6'!S298)</f>
        <v>0</v>
      </c>
      <c r="T298" s="118">
        <f>SUM('5:6'!T298)</f>
        <v>0</v>
      </c>
      <c r="U298" s="118">
        <f>SUM('5:6'!U298)</f>
        <v>0</v>
      </c>
      <c r="V298" s="269">
        <f t="shared" si="104"/>
        <v>0</v>
      </c>
      <c r="W298" s="40" t="str">
        <f t="shared" si="100"/>
        <v/>
      </c>
      <c r="X298" s="118">
        <f>SUM('5:6'!X298)</f>
        <v>0</v>
      </c>
      <c r="Y298" s="118">
        <f>SUM('5:6'!Y298)</f>
        <v>0</v>
      </c>
      <c r="Z298" s="118">
        <f>SUM('5:6'!Z298)</f>
        <v>0</v>
      </c>
      <c r="AA298" s="118">
        <f>SUM('5:6'!AA298)</f>
        <v>0</v>
      </c>
      <c r="AB298" s="107"/>
      <c r="AC298" s="61"/>
      <c r="AD298" s="336"/>
      <c r="AE298" s="61"/>
      <c r="AF298" s="61"/>
      <c r="AG298" s="61"/>
      <c r="AH298" s="61"/>
      <c r="AI298" s="64"/>
      <c r="AJ298" s="64"/>
      <c r="AK298" s="64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</row>
    <row r="299" spans="1:53" ht="15.75">
      <c r="A299" s="22">
        <v>200908</v>
      </c>
      <c r="B299" s="70" t="s">
        <v>97</v>
      </c>
      <c r="C299" s="331" t="s">
        <v>98</v>
      </c>
      <c r="D299" s="18">
        <v>5.03</v>
      </c>
      <c r="E299" s="18"/>
      <c r="F299" s="6"/>
      <c r="G299" s="118">
        <f>SUM('5:6'!G299)</f>
        <v>0</v>
      </c>
      <c r="H299" s="330">
        <f t="shared" si="105"/>
        <v>0</v>
      </c>
      <c r="I299" s="118">
        <f>SUM('5:6'!I299)</f>
        <v>0</v>
      </c>
      <c r="J299" s="38" t="str">
        <f t="array" ref="J299">IF(ISERROR(G299/I299),"",G299/I299)</f>
        <v/>
      </c>
      <c r="K299" s="42">
        <f t="array" ref="K299">IF(ISERROR(G299/L299),"",G299/L299)</f>
        <v>0</v>
      </c>
      <c r="L299" s="107">
        <v>4</v>
      </c>
      <c r="M299" s="43">
        <f t="shared" si="102"/>
        <v>0</v>
      </c>
      <c r="N299" s="38">
        <f t="shared" si="103"/>
        <v>0</v>
      </c>
      <c r="O299" s="118">
        <f>SUM('5:6'!O299)</f>
        <v>0</v>
      </c>
      <c r="P299" s="118">
        <f>SUM('5:6'!P299)</f>
        <v>0</v>
      </c>
      <c r="Q299" s="118">
        <f>SUM('5:6'!Q299)</f>
        <v>0</v>
      </c>
      <c r="R299" s="118">
        <f>SUM('5:6'!R299)</f>
        <v>0</v>
      </c>
      <c r="S299" s="118">
        <f>SUM('5:6'!S299)</f>
        <v>0</v>
      </c>
      <c r="T299" s="118">
        <f>SUM('5:6'!T299)</f>
        <v>0</v>
      </c>
      <c r="U299" s="118">
        <f>SUM('5:6'!U299)</f>
        <v>0</v>
      </c>
      <c r="V299" s="269">
        <f t="shared" si="104"/>
        <v>0</v>
      </c>
      <c r="W299" s="40" t="str">
        <f t="shared" si="100"/>
        <v/>
      </c>
      <c r="X299" s="118">
        <f>SUM('5:6'!X299)</f>
        <v>0</v>
      </c>
      <c r="Y299" s="118">
        <f>SUM('5:6'!Y299)</f>
        <v>0</v>
      </c>
      <c r="Z299" s="118">
        <f>SUM('5:6'!Z299)</f>
        <v>0</v>
      </c>
      <c r="AA299" s="118">
        <f>SUM('5:6'!AA299)</f>
        <v>0</v>
      </c>
      <c r="AB299" s="107"/>
      <c r="AC299" s="61"/>
      <c r="AD299" s="336"/>
      <c r="AE299" s="61"/>
      <c r="AF299" s="61"/>
      <c r="AG299" s="61"/>
      <c r="AH299" s="61"/>
      <c r="AI299" s="64"/>
      <c r="AJ299" s="64"/>
      <c r="AK299" s="64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</row>
    <row r="300" spans="1:53" ht="15.75">
      <c r="A300" s="22">
        <v>200904</v>
      </c>
      <c r="B300" s="70" t="s">
        <v>99</v>
      </c>
      <c r="C300" s="331" t="s">
        <v>82</v>
      </c>
      <c r="D300" s="18">
        <v>5.03</v>
      </c>
      <c r="E300" s="18"/>
      <c r="F300" s="6"/>
      <c r="G300" s="118">
        <f>SUM('5:6'!G300)</f>
        <v>0</v>
      </c>
      <c r="H300" s="330">
        <f t="shared" si="105"/>
        <v>0</v>
      </c>
      <c r="I300" s="118">
        <f>SUM('5:6'!I300)</f>
        <v>0</v>
      </c>
      <c r="J300" s="38" t="str">
        <f t="array" ref="J300">IF(ISERROR(G300/I300),"",G300/I300)</f>
        <v/>
      </c>
      <c r="K300" s="42" t="str">
        <f t="array" ref="K300">IF(ISERROR(G300/L300),"",G300/L300)</f>
        <v/>
      </c>
      <c r="L300" s="107"/>
      <c r="M300" s="43" t="str">
        <f t="shared" si="102"/>
        <v/>
      </c>
      <c r="N300" s="38">
        <f t="shared" si="103"/>
        <v>0</v>
      </c>
      <c r="O300" s="118">
        <f>SUM('5:6'!O300)</f>
        <v>0</v>
      </c>
      <c r="P300" s="118">
        <f>SUM('5:6'!P300)</f>
        <v>0</v>
      </c>
      <c r="Q300" s="118">
        <f>SUM('5:6'!Q300)</f>
        <v>0</v>
      </c>
      <c r="R300" s="118">
        <f>SUM('5:6'!R300)</f>
        <v>0</v>
      </c>
      <c r="S300" s="118">
        <f>SUM('5:6'!S300)</f>
        <v>0</v>
      </c>
      <c r="T300" s="118">
        <f>SUM('5:6'!T300)</f>
        <v>0</v>
      </c>
      <c r="U300" s="118">
        <f>SUM('5:6'!U300)</f>
        <v>0</v>
      </c>
      <c r="V300" s="269">
        <f t="shared" si="104"/>
        <v>0</v>
      </c>
      <c r="W300" s="40" t="str">
        <f t="shared" si="100"/>
        <v/>
      </c>
      <c r="X300" s="118">
        <f>SUM('5:6'!X300)</f>
        <v>0</v>
      </c>
      <c r="Y300" s="118">
        <f>SUM('5:6'!Y300)</f>
        <v>0</v>
      </c>
      <c r="Z300" s="118">
        <f>SUM('5:6'!Z300)</f>
        <v>0</v>
      </c>
      <c r="AA300" s="118">
        <f>SUM('5:6'!AA300)</f>
        <v>0</v>
      </c>
      <c r="AB300" s="107"/>
      <c r="AC300" s="61"/>
      <c r="AD300" s="336"/>
      <c r="AE300" s="61"/>
      <c r="AF300" s="61"/>
      <c r="AG300" s="61"/>
      <c r="AH300" s="61"/>
      <c r="AI300" s="64"/>
      <c r="AJ300" s="64"/>
      <c r="AK300" s="64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</row>
    <row r="301" spans="1:53" ht="15.75">
      <c r="A301" s="22">
        <v>200905</v>
      </c>
      <c r="B301" s="70" t="s">
        <v>99</v>
      </c>
      <c r="C301" s="331" t="s">
        <v>72</v>
      </c>
      <c r="D301" s="18">
        <v>5.03</v>
      </c>
      <c r="E301" s="18"/>
      <c r="F301" s="6"/>
      <c r="G301" s="118">
        <f>SUM('5:6'!G301)</f>
        <v>0</v>
      </c>
      <c r="H301" s="330">
        <f t="shared" si="105"/>
        <v>0</v>
      </c>
      <c r="I301" s="118">
        <f>SUM('5:6'!I301)</f>
        <v>0</v>
      </c>
      <c r="J301" s="38" t="str">
        <f t="array" ref="J301">IF(ISERROR(G301/I301),"",G301/I301)</f>
        <v/>
      </c>
      <c r="K301" s="42" t="str">
        <f t="array" ref="K301">IF(ISERROR(G301/L301),"",G301/L301)</f>
        <v/>
      </c>
      <c r="L301" s="107"/>
      <c r="M301" s="43" t="str">
        <f t="shared" si="102"/>
        <v/>
      </c>
      <c r="N301" s="38">
        <f t="shared" si="103"/>
        <v>0</v>
      </c>
      <c r="O301" s="118">
        <f>SUM('5:6'!O301)</f>
        <v>0</v>
      </c>
      <c r="P301" s="118">
        <f>SUM('5:6'!P301)</f>
        <v>0</v>
      </c>
      <c r="Q301" s="118">
        <f>SUM('5:6'!Q301)</f>
        <v>0</v>
      </c>
      <c r="R301" s="118">
        <f>SUM('5:6'!R301)</f>
        <v>0</v>
      </c>
      <c r="S301" s="118">
        <f>SUM('5:6'!S301)</f>
        <v>0</v>
      </c>
      <c r="T301" s="118">
        <f>SUM('5:6'!T301)</f>
        <v>0</v>
      </c>
      <c r="U301" s="118">
        <f>SUM('5:6'!U301)</f>
        <v>0</v>
      </c>
      <c r="V301" s="269">
        <f t="shared" si="104"/>
        <v>0</v>
      </c>
      <c r="W301" s="40" t="str">
        <f t="shared" si="100"/>
        <v/>
      </c>
      <c r="X301" s="118">
        <f>SUM('5:6'!X301)</f>
        <v>0</v>
      </c>
      <c r="Y301" s="118">
        <f>SUM('5:6'!Y301)</f>
        <v>0</v>
      </c>
      <c r="Z301" s="118">
        <f>SUM('5:6'!Z301)</f>
        <v>0</v>
      </c>
      <c r="AA301" s="118">
        <f>SUM('5:6'!AA301)</f>
        <v>0</v>
      </c>
      <c r="AB301" s="107">
        <v>73</v>
      </c>
      <c r="AC301" s="61"/>
      <c r="AD301" s="336"/>
      <c r="AE301" s="61"/>
      <c r="AF301" s="61"/>
      <c r="AG301" s="61"/>
      <c r="AH301" s="61"/>
      <c r="AI301" s="64"/>
      <c r="AJ301" s="64"/>
      <c r="AK301" s="64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</row>
    <row r="302" spans="1:53" ht="15.75">
      <c r="A302" s="22">
        <v>200904</v>
      </c>
      <c r="B302" s="70" t="s">
        <v>99</v>
      </c>
      <c r="C302" s="331" t="s">
        <v>60</v>
      </c>
      <c r="D302" s="18">
        <v>5.03</v>
      </c>
      <c r="E302" s="18"/>
      <c r="F302" s="6"/>
      <c r="G302" s="118">
        <f>SUM('5:6'!G302)</f>
        <v>0</v>
      </c>
      <c r="H302" s="330">
        <f t="shared" si="105"/>
        <v>0</v>
      </c>
      <c r="I302" s="118">
        <f>SUM('5:6'!I302)</f>
        <v>0</v>
      </c>
      <c r="J302" s="38" t="str">
        <f t="array" ref="J302">IF(ISERROR(G302/I302),"",G302/I302)</f>
        <v/>
      </c>
      <c r="K302" s="42" t="str">
        <f t="array" ref="K302">IF(ISERROR(G302/L302),"",G302/L302)</f>
        <v/>
      </c>
      <c r="L302" s="107"/>
      <c r="M302" s="43" t="str">
        <f t="shared" si="102"/>
        <v/>
      </c>
      <c r="N302" s="38">
        <f t="shared" si="103"/>
        <v>0</v>
      </c>
      <c r="O302" s="118">
        <f>SUM('5:6'!O302)</f>
        <v>0</v>
      </c>
      <c r="P302" s="118">
        <f>SUM('5:6'!P302)</f>
        <v>0</v>
      </c>
      <c r="Q302" s="118">
        <f>SUM('5:6'!Q302)</f>
        <v>0</v>
      </c>
      <c r="R302" s="118">
        <f>SUM('5:6'!R302)</f>
        <v>0</v>
      </c>
      <c r="S302" s="118">
        <f>SUM('5:6'!S302)</f>
        <v>0</v>
      </c>
      <c r="T302" s="118">
        <f>SUM('5:6'!T302)</f>
        <v>0</v>
      </c>
      <c r="U302" s="118">
        <f>SUM('5:6'!U302)</f>
        <v>0</v>
      </c>
      <c r="V302" s="269">
        <f t="shared" si="104"/>
        <v>0</v>
      </c>
      <c r="W302" s="40" t="str">
        <f t="shared" si="100"/>
        <v/>
      </c>
      <c r="X302" s="118">
        <f>SUM('5:6'!X302)</f>
        <v>0</v>
      </c>
      <c r="Y302" s="118">
        <f>SUM('5:6'!Y302)</f>
        <v>0</v>
      </c>
      <c r="Z302" s="118">
        <f>SUM('5:6'!Z302)</f>
        <v>0</v>
      </c>
      <c r="AA302" s="118">
        <f>SUM('5:6'!AA302)</f>
        <v>0</v>
      </c>
      <c r="AB302" s="107"/>
      <c r="AC302" s="61"/>
      <c r="AD302" s="336"/>
      <c r="AE302" s="61"/>
      <c r="AF302" s="61"/>
      <c r="AG302" s="61"/>
      <c r="AH302" s="61"/>
      <c r="AI302" s="64"/>
      <c r="AJ302" s="64"/>
      <c r="AK302" s="64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</row>
    <row r="303" spans="1:53" ht="15.75">
      <c r="A303" s="22">
        <v>200904</v>
      </c>
      <c r="B303" s="70" t="s">
        <v>99</v>
      </c>
      <c r="C303" s="331" t="s">
        <v>98</v>
      </c>
      <c r="D303" s="18">
        <v>5.03</v>
      </c>
      <c r="E303" s="18"/>
      <c r="F303" s="6"/>
      <c r="G303" s="118">
        <f>SUM('5:6'!G303)</f>
        <v>0</v>
      </c>
      <c r="H303" s="330">
        <f t="shared" si="105"/>
        <v>0</v>
      </c>
      <c r="I303" s="118">
        <f>SUM('5:6'!I303)</f>
        <v>0</v>
      </c>
      <c r="J303" s="38" t="str">
        <f t="array" ref="J303">IF(ISERROR(G303/I303),"",G303/I303)</f>
        <v/>
      </c>
      <c r="K303" s="42" t="str">
        <f t="array" ref="K303">IF(ISERROR(G303/L303),"",G303/L303)</f>
        <v/>
      </c>
      <c r="L303" s="107"/>
      <c r="M303" s="43" t="str">
        <f t="shared" si="102"/>
        <v/>
      </c>
      <c r="N303" s="38">
        <f t="shared" si="103"/>
        <v>0</v>
      </c>
      <c r="O303" s="118">
        <f>SUM('5:6'!O303)</f>
        <v>0</v>
      </c>
      <c r="P303" s="118">
        <f>SUM('5:6'!P303)</f>
        <v>0</v>
      </c>
      <c r="Q303" s="118">
        <f>SUM('5:6'!Q303)</f>
        <v>0</v>
      </c>
      <c r="R303" s="118">
        <f>SUM('5:6'!R303)</f>
        <v>0</v>
      </c>
      <c r="S303" s="118">
        <f>SUM('5:6'!S303)</f>
        <v>0</v>
      </c>
      <c r="T303" s="118">
        <f>SUM('5:6'!T303)</f>
        <v>0</v>
      </c>
      <c r="U303" s="118">
        <f>SUM('5:6'!U303)</f>
        <v>0</v>
      </c>
      <c r="V303" s="269">
        <f t="shared" si="104"/>
        <v>0</v>
      </c>
      <c r="W303" s="40" t="str">
        <f t="shared" si="100"/>
        <v/>
      </c>
      <c r="X303" s="118">
        <f>SUM('5:6'!X303)</f>
        <v>0</v>
      </c>
      <c r="Y303" s="118">
        <f>SUM('5:6'!Y303)</f>
        <v>0</v>
      </c>
      <c r="Z303" s="118">
        <f>SUM('5:6'!Z303)</f>
        <v>0</v>
      </c>
      <c r="AA303" s="118">
        <f>SUM('5:6'!AA303)</f>
        <v>0</v>
      </c>
      <c r="AB303" s="107"/>
      <c r="AC303" s="61"/>
      <c r="AD303" s="336"/>
      <c r="AE303" s="61"/>
      <c r="AF303" s="61"/>
      <c r="AG303" s="61"/>
      <c r="AH303" s="61"/>
      <c r="AI303" s="64"/>
      <c r="AJ303" s="64"/>
      <c r="AK303" s="64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</row>
    <row r="304" spans="1:53" ht="15.75">
      <c r="A304" s="22">
        <v>200908</v>
      </c>
      <c r="B304" s="70" t="s">
        <v>99</v>
      </c>
      <c r="C304" s="331" t="s">
        <v>73</v>
      </c>
      <c r="D304" s="18">
        <v>5.03</v>
      </c>
      <c r="E304" s="18"/>
      <c r="F304" s="6"/>
      <c r="G304" s="118">
        <f>SUM('5:6'!G304)</f>
        <v>0</v>
      </c>
      <c r="H304" s="330">
        <f t="shared" si="105"/>
        <v>0</v>
      </c>
      <c r="I304" s="118">
        <f>SUM('5:6'!I304)</f>
        <v>0</v>
      </c>
      <c r="J304" s="38" t="str">
        <f t="array" ref="J304">IF(ISERROR(G304/I304),"",G304/I304)</f>
        <v/>
      </c>
      <c r="K304" s="42" t="str">
        <f t="array" ref="K304">IF(ISERROR(G304/L304),"",G304/L304)</f>
        <v/>
      </c>
      <c r="L304" s="107"/>
      <c r="M304" s="43" t="str">
        <f t="shared" si="102"/>
        <v/>
      </c>
      <c r="N304" s="38">
        <f t="shared" si="103"/>
        <v>0</v>
      </c>
      <c r="O304" s="118">
        <f>SUM('5:6'!O304)</f>
        <v>0</v>
      </c>
      <c r="P304" s="118">
        <f>SUM('5:6'!P304)</f>
        <v>0</v>
      </c>
      <c r="Q304" s="118">
        <f>SUM('5:6'!Q304)</f>
        <v>0</v>
      </c>
      <c r="R304" s="118">
        <f>SUM('5:6'!R304)</f>
        <v>0</v>
      </c>
      <c r="S304" s="118">
        <f>SUM('5:6'!S304)</f>
        <v>0</v>
      </c>
      <c r="T304" s="118">
        <f>SUM('5:6'!T304)</f>
        <v>0</v>
      </c>
      <c r="U304" s="118">
        <f>SUM('5:6'!U304)</f>
        <v>0</v>
      </c>
      <c r="V304" s="269">
        <f t="shared" si="104"/>
        <v>0</v>
      </c>
      <c r="W304" s="40" t="str">
        <f t="shared" si="100"/>
        <v/>
      </c>
      <c r="X304" s="118">
        <f>SUM('5:6'!X304)</f>
        <v>0</v>
      </c>
      <c r="Y304" s="118">
        <f>SUM('5:6'!Y304)</f>
        <v>0</v>
      </c>
      <c r="Z304" s="118">
        <f>SUM('5:6'!Z304)</f>
        <v>0</v>
      </c>
      <c r="AA304" s="118">
        <f>SUM('5:6'!AA304)</f>
        <v>0</v>
      </c>
      <c r="AB304" s="107">
        <v>148</v>
      </c>
      <c r="AC304" s="61"/>
      <c r="AD304" s="336"/>
      <c r="AE304" s="61"/>
      <c r="AF304" s="61"/>
      <c r="AG304" s="61"/>
      <c r="AH304" s="61"/>
      <c r="AI304" s="64"/>
      <c r="AJ304" s="64"/>
      <c r="AK304" s="64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</row>
    <row r="305" spans="1:53" ht="15.75">
      <c r="A305" s="20">
        <v>200096</v>
      </c>
      <c r="B305" s="69" t="s">
        <v>100</v>
      </c>
      <c r="C305" s="17" t="s">
        <v>74</v>
      </c>
      <c r="D305" s="18">
        <v>5.0599999999999996</v>
      </c>
      <c r="E305" s="18"/>
      <c r="F305" s="6"/>
      <c r="G305" s="118">
        <f>SUM('5:6'!G305)</f>
        <v>0</v>
      </c>
      <c r="H305" s="330">
        <f t="shared" si="105"/>
        <v>0</v>
      </c>
      <c r="I305" s="118">
        <f>SUM('5:6'!I305)</f>
        <v>0</v>
      </c>
      <c r="J305" s="38" t="str">
        <f t="array" ref="J305">IF(ISERROR(G305/I305),"",G305/I305)</f>
        <v/>
      </c>
      <c r="K305" s="42">
        <f t="array" ref="K305">IF(ISERROR(G305/L305),"",G305/L305)</f>
        <v>0</v>
      </c>
      <c r="L305" s="107">
        <v>25</v>
      </c>
      <c r="M305" s="43">
        <f t="shared" si="102"/>
        <v>0</v>
      </c>
      <c r="N305" s="38">
        <f t="shared" si="103"/>
        <v>0</v>
      </c>
      <c r="O305" s="118">
        <f>SUM('5:6'!O305)</f>
        <v>0</v>
      </c>
      <c r="P305" s="118">
        <f>SUM('5:6'!P305)</f>
        <v>0</v>
      </c>
      <c r="Q305" s="118">
        <f>SUM('5:6'!Q305)</f>
        <v>0</v>
      </c>
      <c r="R305" s="118">
        <f>SUM('5:6'!R305)</f>
        <v>0</v>
      </c>
      <c r="S305" s="118">
        <f>SUM('5:6'!S305)</f>
        <v>0</v>
      </c>
      <c r="T305" s="118">
        <f>SUM('5:6'!T305)</f>
        <v>0</v>
      </c>
      <c r="U305" s="118">
        <f>SUM('5:6'!U305)</f>
        <v>0</v>
      </c>
      <c r="V305" s="269">
        <f t="shared" si="104"/>
        <v>0</v>
      </c>
      <c r="W305" s="40" t="str">
        <f t="shared" si="100"/>
        <v/>
      </c>
      <c r="X305" s="118">
        <f>SUM('5:6'!X305)</f>
        <v>0</v>
      </c>
      <c r="Y305" s="118">
        <f>SUM('5:6'!Y305)</f>
        <v>0</v>
      </c>
      <c r="Z305" s="118">
        <f>SUM('5:6'!Z305)</f>
        <v>0</v>
      </c>
      <c r="AA305" s="118">
        <f>SUM('5:6'!AA305)</f>
        <v>0</v>
      </c>
      <c r="AB305" s="107">
        <f>686+474</f>
        <v>1160</v>
      </c>
      <c r="AC305" s="61"/>
      <c r="AD305" s="336"/>
      <c r="AE305" s="61"/>
      <c r="AF305" s="61"/>
      <c r="AG305" s="61"/>
      <c r="AH305" s="61"/>
      <c r="AI305" s="64"/>
      <c r="AJ305" s="64"/>
      <c r="AK305" s="64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</row>
    <row r="306" spans="1:53" ht="15.75">
      <c r="A306" s="20">
        <v>200097</v>
      </c>
      <c r="B306" s="69" t="s">
        <v>100</v>
      </c>
      <c r="C306" s="17" t="s">
        <v>96</v>
      </c>
      <c r="D306" s="18">
        <v>5.0599999999999996</v>
      </c>
      <c r="E306" s="18"/>
      <c r="F306" s="6"/>
      <c r="G306" s="118">
        <f>SUM('5:6'!G306)</f>
        <v>90</v>
      </c>
      <c r="H306" s="330">
        <f t="shared" si="105"/>
        <v>455.4</v>
      </c>
      <c r="I306" s="118">
        <f>SUM('5:6'!I306)</f>
        <v>6</v>
      </c>
      <c r="J306" s="38">
        <f t="array" ref="J306">IF(ISERROR(G306/I306),"",G306/I306)</f>
        <v>15</v>
      </c>
      <c r="K306" s="42">
        <f t="array" ref="K306">IF(ISERROR(G306/L306),"",G306/L306)</f>
        <v>3.6</v>
      </c>
      <c r="L306" s="107">
        <v>25</v>
      </c>
      <c r="M306" s="43">
        <f t="shared" si="102"/>
        <v>2.4</v>
      </c>
      <c r="N306" s="38">
        <f t="shared" si="103"/>
        <v>0</v>
      </c>
      <c r="O306" s="118">
        <f>SUM('5:6'!O306)</f>
        <v>0</v>
      </c>
      <c r="P306" s="118">
        <f>SUM('5:6'!P306)</f>
        <v>0</v>
      </c>
      <c r="Q306" s="118">
        <f>SUM('5:6'!Q306)</f>
        <v>0</v>
      </c>
      <c r="R306" s="118">
        <f>SUM('5:6'!R306)</f>
        <v>0</v>
      </c>
      <c r="S306" s="118">
        <f>SUM('5:6'!S306)</f>
        <v>0</v>
      </c>
      <c r="T306" s="118">
        <f>SUM('5:6'!T306)</f>
        <v>0</v>
      </c>
      <c r="U306" s="118">
        <f>SUM('5:6'!U306)</f>
        <v>0</v>
      </c>
      <c r="V306" s="269">
        <f t="shared" si="104"/>
        <v>0</v>
      </c>
      <c r="W306" s="40">
        <f t="shared" si="100"/>
        <v>0</v>
      </c>
      <c r="X306" s="118">
        <f>SUM('5:6'!X306)</f>
        <v>0</v>
      </c>
      <c r="Y306" s="118">
        <f>SUM('5:6'!Y306)</f>
        <v>0</v>
      </c>
      <c r="Z306" s="118">
        <f>SUM('5:6'!Z306)</f>
        <v>0</v>
      </c>
      <c r="AA306" s="118">
        <f>SUM('5:6'!AA306)</f>
        <v>0</v>
      </c>
      <c r="AB306" s="107">
        <v>380</v>
      </c>
      <c r="AC306" s="61"/>
      <c r="AD306" s="336"/>
      <c r="AE306" s="61"/>
      <c r="AF306" s="61"/>
      <c r="AG306" s="61"/>
      <c r="AH306" s="61"/>
      <c r="AI306" s="64"/>
      <c r="AJ306" s="64"/>
      <c r="AK306" s="64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</row>
    <row r="307" spans="1:53" ht="15.75">
      <c r="A307" s="585" t="s">
        <v>101</v>
      </c>
      <c r="B307" s="586"/>
      <c r="C307" s="326" t="s">
        <v>71</v>
      </c>
      <c r="D307" s="27"/>
      <c r="E307" s="27"/>
      <c r="F307" s="39"/>
      <c r="G307" s="127">
        <f>SUM(G292:G306)</f>
        <v>90</v>
      </c>
      <c r="H307" s="37">
        <f>SUM(H292:H306)</f>
        <v>455.4</v>
      </c>
      <c r="I307" s="37">
        <f>SUM(I292:I306)</f>
        <v>6</v>
      </c>
      <c r="J307" s="38">
        <f t="array" ref="J307">IF(ISERROR(G307/I307),"",G307/I307)</f>
        <v>15</v>
      </c>
      <c r="K307" s="37">
        <f>SUM(K292:K306)</f>
        <v>3.6</v>
      </c>
      <c r="L307" s="37"/>
      <c r="M307" s="114">
        <f t="shared" ref="M307:V307" si="106">SUM(M292:M306)</f>
        <v>2.4</v>
      </c>
      <c r="N307" s="37">
        <f t="shared" si="106"/>
        <v>0</v>
      </c>
      <c r="O307" s="37">
        <f t="shared" si="106"/>
        <v>0</v>
      </c>
      <c r="P307" s="37">
        <f t="shared" si="106"/>
        <v>0</v>
      </c>
      <c r="Q307" s="37">
        <f t="shared" si="106"/>
        <v>0</v>
      </c>
      <c r="R307" s="37">
        <f t="shared" si="106"/>
        <v>0</v>
      </c>
      <c r="S307" s="37">
        <f t="shared" si="106"/>
        <v>0</v>
      </c>
      <c r="T307" s="37">
        <f t="shared" si="106"/>
        <v>0</v>
      </c>
      <c r="U307" s="37">
        <f t="shared" si="106"/>
        <v>0</v>
      </c>
      <c r="V307" s="271">
        <f t="shared" si="106"/>
        <v>0</v>
      </c>
      <c r="W307" s="40">
        <f t="shared" si="100"/>
        <v>0</v>
      </c>
      <c r="X307" s="119">
        <f>SUM(X292:X306)</f>
        <v>0</v>
      </c>
      <c r="Y307" s="119">
        <f>SUM(Y292:Y306)</f>
        <v>0</v>
      </c>
      <c r="Z307" s="119">
        <f>SUM(Z292:Z306)</f>
        <v>0</v>
      </c>
      <c r="AA307" s="119">
        <f>SUM(AA292:AA306)</f>
        <v>0</v>
      </c>
      <c r="AB307" s="127">
        <f>SUM(AB292:AB306)</f>
        <v>2420</v>
      </c>
      <c r="AC307" s="78"/>
      <c r="AD307" s="336"/>
      <c r="AE307" s="83"/>
      <c r="AF307" s="83"/>
      <c r="AG307" s="83"/>
      <c r="AH307" s="83"/>
      <c r="AI307" s="64"/>
      <c r="AJ307" s="64"/>
      <c r="AK307" s="64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</row>
    <row r="308" spans="1:53" ht="15.75">
      <c r="A308" s="20">
        <v>200544</v>
      </c>
      <c r="B308" s="69" t="s">
        <v>102</v>
      </c>
      <c r="C308" s="17" t="s">
        <v>53</v>
      </c>
      <c r="D308" s="18">
        <v>5.04</v>
      </c>
      <c r="E308" s="18"/>
      <c r="F308" s="6"/>
      <c r="G308" s="118">
        <f>SUM('5:6'!G308)</f>
        <v>0</v>
      </c>
      <c r="H308" s="330">
        <f t="shared" ref="H308:H314" si="107">D308*G308</f>
        <v>0</v>
      </c>
      <c r="I308" s="118">
        <f>SUM('5:6'!I308)</f>
        <v>0</v>
      </c>
      <c r="J308" s="38" t="str">
        <f t="array" ref="J308">IF(ISERROR(G308/I308),"",G308/I308)</f>
        <v/>
      </c>
      <c r="K308" s="42">
        <f t="array" ref="K308">IF(ISERROR(G308/L308),"",G308/L308)</f>
        <v>0</v>
      </c>
      <c r="L308" s="107">
        <v>22</v>
      </c>
      <c r="M308" s="43">
        <f t="shared" ref="M308:M314" si="108">IF(ISERROR(I308-K308),"",I308-K308)</f>
        <v>0</v>
      </c>
      <c r="N308" s="38">
        <f t="shared" ref="N308:N314" si="109">SUM(O308:U308)</f>
        <v>0</v>
      </c>
      <c r="O308" s="118">
        <f>SUM('5:6'!O308)</f>
        <v>0</v>
      </c>
      <c r="P308" s="118">
        <f>SUM('5:6'!P308)</f>
        <v>0</v>
      </c>
      <c r="Q308" s="118">
        <f>SUM('5:6'!Q308)</f>
        <v>0</v>
      </c>
      <c r="R308" s="118">
        <f>SUM('5:6'!R308)</f>
        <v>0</v>
      </c>
      <c r="S308" s="118">
        <f>SUM('5:6'!S308)</f>
        <v>0</v>
      </c>
      <c r="T308" s="118">
        <f>SUM('5:6'!T308)</f>
        <v>0</v>
      </c>
      <c r="U308" s="118">
        <f>SUM('5:6'!U308)</f>
        <v>0</v>
      </c>
      <c r="V308" s="269">
        <f t="shared" ref="V308:V314" si="110">SUM(X308:AA308)</f>
        <v>0</v>
      </c>
      <c r="W308" s="40" t="str">
        <f t="shared" si="100"/>
        <v/>
      </c>
      <c r="X308" s="118">
        <f>SUM('5:6'!X308)</f>
        <v>0</v>
      </c>
      <c r="Y308" s="118">
        <f>SUM('5:6'!Y308)</f>
        <v>0</v>
      </c>
      <c r="Z308" s="118">
        <f>SUM('5:6'!Z308)</f>
        <v>0</v>
      </c>
      <c r="AA308" s="118">
        <f>SUM('5:6'!AA308)</f>
        <v>0</v>
      </c>
      <c r="AB308" s="107">
        <v>434</v>
      </c>
      <c r="AC308" s="61"/>
      <c r="AD308" s="336"/>
      <c r="AE308" s="61"/>
      <c r="AF308" s="61"/>
      <c r="AG308" s="61"/>
      <c r="AH308" s="61"/>
      <c r="AI308" s="64"/>
      <c r="AJ308" s="64"/>
      <c r="AK308" s="64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</row>
    <row r="309" spans="1:53" ht="15.75">
      <c r="A309" s="20">
        <v>200545</v>
      </c>
      <c r="B309" s="69" t="s">
        <v>102</v>
      </c>
      <c r="C309" s="17" t="s">
        <v>60</v>
      </c>
      <c r="D309" s="18">
        <v>5.04</v>
      </c>
      <c r="E309" s="18"/>
      <c r="F309" s="6"/>
      <c r="G309" s="118">
        <f>SUM('5:6'!G309)</f>
        <v>0</v>
      </c>
      <c r="H309" s="330">
        <f t="shared" si="107"/>
        <v>0</v>
      </c>
      <c r="I309" s="118">
        <f>SUM('5:6'!I309)</f>
        <v>0</v>
      </c>
      <c r="J309" s="38" t="str">
        <f t="array" ref="J309">IF(ISERROR(G309/I309),"",G309/I309)</f>
        <v/>
      </c>
      <c r="K309" s="42">
        <f t="array" ref="K309">IF(ISERROR(G309/L309),"",G309/L309)</f>
        <v>0</v>
      </c>
      <c r="L309" s="107">
        <v>22</v>
      </c>
      <c r="M309" s="43">
        <f t="shared" si="108"/>
        <v>0</v>
      </c>
      <c r="N309" s="38">
        <f t="shared" si="109"/>
        <v>0</v>
      </c>
      <c r="O309" s="118">
        <f>SUM('5:6'!O309)</f>
        <v>0</v>
      </c>
      <c r="P309" s="118">
        <f>SUM('5:6'!P309)</f>
        <v>0</v>
      </c>
      <c r="Q309" s="118">
        <f>SUM('5:6'!Q309)</f>
        <v>0</v>
      </c>
      <c r="R309" s="118">
        <f>SUM('5:6'!R309)</f>
        <v>0</v>
      </c>
      <c r="S309" s="118">
        <f>SUM('5:6'!S309)</f>
        <v>0</v>
      </c>
      <c r="T309" s="118">
        <f>SUM('5:6'!T309)</f>
        <v>0</v>
      </c>
      <c r="U309" s="118">
        <f>SUM('5:6'!U309)</f>
        <v>0</v>
      </c>
      <c r="V309" s="269">
        <f t="shared" si="110"/>
        <v>0</v>
      </c>
      <c r="W309" s="40" t="str">
        <f t="shared" si="100"/>
        <v/>
      </c>
      <c r="X309" s="118">
        <f>SUM('5:6'!X309)</f>
        <v>0</v>
      </c>
      <c r="Y309" s="118">
        <f>SUM('5:6'!Y309)</f>
        <v>0</v>
      </c>
      <c r="Z309" s="118">
        <f>SUM('5:6'!Z309)</f>
        <v>0</v>
      </c>
      <c r="AA309" s="118">
        <f>SUM('5:6'!AA309)</f>
        <v>0</v>
      </c>
      <c r="AB309" s="107"/>
      <c r="AC309" s="61"/>
      <c r="AD309" s="336"/>
      <c r="AE309" s="61"/>
      <c r="AF309" s="61"/>
      <c r="AG309" s="61"/>
      <c r="AH309" s="61"/>
      <c r="AI309" s="64"/>
      <c r="AJ309" s="64"/>
      <c r="AK309" s="64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</row>
    <row r="310" spans="1:53" ht="15.75">
      <c r="A310" s="20">
        <v>200546</v>
      </c>
      <c r="B310" s="69" t="s">
        <v>102</v>
      </c>
      <c r="C310" s="17" t="s">
        <v>74</v>
      </c>
      <c r="D310" s="18">
        <v>5.04</v>
      </c>
      <c r="E310" s="18"/>
      <c r="F310" s="6"/>
      <c r="G310" s="118">
        <f>SUM('5:6'!G310)</f>
        <v>0</v>
      </c>
      <c r="H310" s="330">
        <f t="shared" si="107"/>
        <v>0</v>
      </c>
      <c r="I310" s="118">
        <f>SUM('5:6'!I310)</f>
        <v>0</v>
      </c>
      <c r="J310" s="38" t="str">
        <f t="array" ref="J310">IF(ISERROR(G310/I310),"",G310/I310)</f>
        <v/>
      </c>
      <c r="K310" s="42">
        <f t="array" ref="K310">IF(ISERROR(G310/L310),"",G310/L310)</f>
        <v>0</v>
      </c>
      <c r="L310" s="107">
        <v>22</v>
      </c>
      <c r="M310" s="43">
        <f t="shared" si="108"/>
        <v>0</v>
      </c>
      <c r="N310" s="38">
        <f t="shared" si="109"/>
        <v>0</v>
      </c>
      <c r="O310" s="118">
        <f>SUM('5:6'!O310)</f>
        <v>0</v>
      </c>
      <c r="P310" s="118">
        <f>SUM('5:6'!P310)</f>
        <v>0</v>
      </c>
      <c r="Q310" s="118">
        <f>SUM('5:6'!Q310)</f>
        <v>0</v>
      </c>
      <c r="R310" s="118">
        <f>SUM('5:6'!R310)</f>
        <v>0</v>
      </c>
      <c r="S310" s="118">
        <f>SUM('5:6'!S310)</f>
        <v>0</v>
      </c>
      <c r="T310" s="118">
        <f>SUM('5:6'!T310)</f>
        <v>0</v>
      </c>
      <c r="U310" s="118">
        <f>SUM('5:6'!U310)</f>
        <v>0</v>
      </c>
      <c r="V310" s="269">
        <f t="shared" si="110"/>
        <v>0</v>
      </c>
      <c r="W310" s="40" t="str">
        <f t="shared" si="100"/>
        <v/>
      </c>
      <c r="X310" s="118">
        <f>SUM('5:6'!X310)</f>
        <v>0</v>
      </c>
      <c r="Y310" s="118">
        <f>SUM('5:6'!Y310)</f>
        <v>0</v>
      </c>
      <c r="Z310" s="118">
        <f>SUM('5:6'!Z310)</f>
        <v>0</v>
      </c>
      <c r="AA310" s="118">
        <f>SUM('5:6'!AA310)</f>
        <v>0</v>
      </c>
      <c r="AB310" s="107">
        <v>946</v>
      </c>
      <c r="AC310" s="61"/>
      <c r="AD310" s="336"/>
      <c r="AE310" s="61"/>
      <c r="AF310" s="61"/>
      <c r="AG310" s="61"/>
      <c r="AH310" s="61"/>
      <c r="AI310" s="64"/>
      <c r="AJ310" s="64"/>
      <c r="AK310" s="64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</row>
    <row r="311" spans="1:53" ht="15.75">
      <c r="A311" s="20">
        <v>200547</v>
      </c>
      <c r="B311" s="69" t="s">
        <v>102</v>
      </c>
      <c r="C311" s="17" t="s">
        <v>66</v>
      </c>
      <c r="D311" s="18">
        <v>5.04</v>
      </c>
      <c r="E311" s="18"/>
      <c r="F311" s="6"/>
      <c r="G311" s="118">
        <f>SUM('5:6'!G311)</f>
        <v>0</v>
      </c>
      <c r="H311" s="330">
        <f t="shared" si="107"/>
        <v>0</v>
      </c>
      <c r="I311" s="118">
        <f>SUM('5:6'!I311)</f>
        <v>0</v>
      </c>
      <c r="J311" s="38" t="str">
        <f t="array" ref="J311">IF(ISERROR(G311/I311),"",G311/I311)</f>
        <v/>
      </c>
      <c r="K311" s="42">
        <f t="array" ref="K311">IF(ISERROR(G311/L311),"",G311/L311)</f>
        <v>0</v>
      </c>
      <c r="L311" s="107">
        <v>22</v>
      </c>
      <c r="M311" s="43">
        <f t="shared" si="108"/>
        <v>0</v>
      </c>
      <c r="N311" s="38">
        <f t="shared" si="109"/>
        <v>0</v>
      </c>
      <c r="O311" s="118">
        <f>SUM('5:6'!O311)</f>
        <v>0</v>
      </c>
      <c r="P311" s="118">
        <f>SUM('5:6'!P311)</f>
        <v>0</v>
      </c>
      <c r="Q311" s="118">
        <f>SUM('5:6'!Q311)</f>
        <v>0</v>
      </c>
      <c r="R311" s="118">
        <f>SUM('5:6'!R311)</f>
        <v>0</v>
      </c>
      <c r="S311" s="118">
        <f>SUM('5:6'!S311)</f>
        <v>0</v>
      </c>
      <c r="T311" s="118">
        <f>SUM('5:6'!T311)</f>
        <v>0</v>
      </c>
      <c r="U311" s="118">
        <f>SUM('5:6'!U311)</f>
        <v>0</v>
      </c>
      <c r="V311" s="269">
        <f t="shared" si="110"/>
        <v>0</v>
      </c>
      <c r="W311" s="40" t="str">
        <f t="shared" si="100"/>
        <v/>
      </c>
      <c r="X311" s="118">
        <f>SUM('5:6'!X311)</f>
        <v>0</v>
      </c>
      <c r="Y311" s="118">
        <f>SUM('5:6'!Y311)</f>
        <v>0</v>
      </c>
      <c r="Z311" s="118">
        <f>SUM('5:6'!Z311)</f>
        <v>0</v>
      </c>
      <c r="AA311" s="118">
        <f>SUM('5:6'!AA311)</f>
        <v>0</v>
      </c>
      <c r="AB311" s="107"/>
      <c r="AC311" s="61"/>
      <c r="AD311" s="336"/>
      <c r="AE311" s="61"/>
      <c r="AF311" s="61"/>
      <c r="AG311" s="61"/>
      <c r="AH311" s="61"/>
      <c r="AI311" s="64"/>
      <c r="AJ311" s="64"/>
      <c r="AK311" s="64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</row>
    <row r="312" spans="1:53" ht="15.75">
      <c r="A312" s="20">
        <v>200548</v>
      </c>
      <c r="B312" s="69" t="s">
        <v>102</v>
      </c>
      <c r="C312" s="17" t="s">
        <v>103</v>
      </c>
      <c r="D312" s="18">
        <v>5.04</v>
      </c>
      <c r="E312" s="18"/>
      <c r="F312" s="6"/>
      <c r="G312" s="118">
        <f>SUM('5:6'!G312)</f>
        <v>0</v>
      </c>
      <c r="H312" s="330">
        <f t="shared" si="107"/>
        <v>0</v>
      </c>
      <c r="I312" s="118">
        <f>SUM('5:6'!I312)</f>
        <v>0</v>
      </c>
      <c r="J312" s="38" t="str">
        <f t="array" ref="J312">IF(ISERROR(G312/I312),"",G312/I312)</f>
        <v/>
      </c>
      <c r="K312" s="42">
        <f t="array" ref="K312">IF(ISERROR(G312/L312),"",G312/L312)</f>
        <v>0</v>
      </c>
      <c r="L312" s="107">
        <v>22</v>
      </c>
      <c r="M312" s="43">
        <f t="shared" si="108"/>
        <v>0</v>
      </c>
      <c r="N312" s="38">
        <f t="shared" si="109"/>
        <v>0</v>
      </c>
      <c r="O312" s="118">
        <f>SUM('5:6'!O312)</f>
        <v>0</v>
      </c>
      <c r="P312" s="118">
        <f>SUM('5:6'!P312)</f>
        <v>0</v>
      </c>
      <c r="Q312" s="118">
        <f>SUM('5:6'!Q312)</f>
        <v>0</v>
      </c>
      <c r="R312" s="118">
        <f>SUM('5:6'!R312)</f>
        <v>0</v>
      </c>
      <c r="S312" s="118">
        <f>SUM('5:6'!S312)</f>
        <v>0</v>
      </c>
      <c r="T312" s="118">
        <f>SUM('5:6'!T312)</f>
        <v>0</v>
      </c>
      <c r="U312" s="118">
        <f>SUM('5:6'!U312)</f>
        <v>0</v>
      </c>
      <c r="V312" s="269">
        <f t="shared" si="110"/>
        <v>0</v>
      </c>
      <c r="W312" s="40" t="str">
        <f t="shared" si="100"/>
        <v/>
      </c>
      <c r="X312" s="118">
        <f>SUM('5:6'!X312)</f>
        <v>0</v>
      </c>
      <c r="Y312" s="118">
        <f>SUM('5:6'!Y312)</f>
        <v>0</v>
      </c>
      <c r="Z312" s="118">
        <f>SUM('5:6'!Z312)</f>
        <v>0</v>
      </c>
      <c r="AA312" s="118">
        <f>SUM('5:6'!AA312)</f>
        <v>0</v>
      </c>
      <c r="AB312" s="107"/>
      <c r="AC312" s="61"/>
      <c r="AD312" s="336"/>
      <c r="AE312" s="61"/>
      <c r="AF312" s="61"/>
      <c r="AG312" s="61"/>
      <c r="AH312" s="61"/>
      <c r="AI312" s="64"/>
      <c r="AJ312" s="64"/>
      <c r="AK312" s="64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</row>
    <row r="313" spans="1:53" ht="15.75">
      <c r="A313" s="20">
        <v>201407</v>
      </c>
      <c r="B313" s="242" t="s">
        <v>476</v>
      </c>
      <c r="C313" s="232" t="s">
        <v>478</v>
      </c>
      <c r="D313" s="18">
        <v>5.03</v>
      </c>
      <c r="E313" s="18"/>
      <c r="F313" s="6"/>
      <c r="G313" s="118">
        <f>SUM('5:6'!G313)</f>
        <v>0</v>
      </c>
      <c r="H313" s="358"/>
      <c r="I313" s="118"/>
      <c r="J313" s="38"/>
      <c r="K313" s="42"/>
      <c r="L313" s="107"/>
      <c r="M313" s="43"/>
      <c r="N313" s="38"/>
      <c r="O313" s="118"/>
      <c r="P313" s="118"/>
      <c r="Q313" s="118"/>
      <c r="R313" s="118"/>
      <c r="S313" s="118"/>
      <c r="T313" s="118"/>
      <c r="U313" s="118"/>
      <c r="V313" s="269"/>
      <c r="W313" s="40"/>
      <c r="X313" s="118"/>
      <c r="Y313" s="118"/>
      <c r="Z313" s="118"/>
      <c r="AA313" s="118"/>
      <c r="AB313" s="107">
        <v>661</v>
      </c>
      <c r="AC313" s="61"/>
      <c r="AD313" s="359"/>
      <c r="AE313" s="61"/>
      <c r="AF313" s="61"/>
      <c r="AG313" s="61"/>
      <c r="AH313" s="61"/>
      <c r="AI313" s="64"/>
      <c r="AJ313" s="64"/>
      <c r="AK313" s="64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</row>
    <row r="314" spans="1:53" ht="15.75">
      <c r="A314" s="20">
        <v>200549</v>
      </c>
      <c r="B314" s="69" t="s">
        <v>102</v>
      </c>
      <c r="C314" s="17" t="s">
        <v>55</v>
      </c>
      <c r="D314" s="18">
        <v>5.04</v>
      </c>
      <c r="E314" s="18"/>
      <c r="F314" s="6"/>
      <c r="G314" s="118">
        <f>SUM('5:6'!G314)</f>
        <v>0</v>
      </c>
      <c r="H314" s="330">
        <f t="shared" si="107"/>
        <v>0</v>
      </c>
      <c r="I314" s="118">
        <f>SUM('5:6'!I314)</f>
        <v>0</v>
      </c>
      <c r="J314" s="38" t="str">
        <f t="array" ref="J314">IF(ISERROR(G314/I314),"",G314/I314)</f>
        <v/>
      </c>
      <c r="K314" s="42">
        <f t="array" ref="K314">IF(ISERROR(G314/L314),"",G314/L314)</f>
        <v>0</v>
      </c>
      <c r="L314" s="107">
        <v>22</v>
      </c>
      <c r="M314" s="43">
        <f t="shared" si="108"/>
        <v>0</v>
      </c>
      <c r="N314" s="38">
        <f t="shared" si="109"/>
        <v>0</v>
      </c>
      <c r="O314" s="118">
        <f>SUM('5:6'!O314)</f>
        <v>0</v>
      </c>
      <c r="P314" s="118">
        <f>SUM('5:6'!P314)</f>
        <v>0</v>
      </c>
      <c r="Q314" s="118">
        <f>SUM('5:6'!Q314)</f>
        <v>0</v>
      </c>
      <c r="R314" s="118">
        <f>SUM('5:6'!R314)</f>
        <v>0</v>
      </c>
      <c r="S314" s="118">
        <f>SUM('5:6'!S314)</f>
        <v>0</v>
      </c>
      <c r="T314" s="118">
        <f>SUM('5:6'!T314)</f>
        <v>0</v>
      </c>
      <c r="U314" s="118">
        <f>SUM('5:6'!U314)</f>
        <v>0</v>
      </c>
      <c r="V314" s="269">
        <f t="shared" si="110"/>
        <v>0</v>
      </c>
      <c r="W314" s="40" t="str">
        <f t="shared" si="100"/>
        <v/>
      </c>
      <c r="X314" s="118">
        <f>SUM('5:6'!X314)</f>
        <v>0</v>
      </c>
      <c r="Y314" s="118">
        <f>SUM('5:6'!Y314)</f>
        <v>0</v>
      </c>
      <c r="Z314" s="118">
        <f>SUM('5:6'!Z314)</f>
        <v>0</v>
      </c>
      <c r="AA314" s="118">
        <f>SUM('5:6'!AA314)</f>
        <v>0</v>
      </c>
      <c r="AB314" s="107">
        <v>954</v>
      </c>
      <c r="AC314" s="61"/>
      <c r="AD314" s="336"/>
      <c r="AE314" s="61"/>
      <c r="AF314" s="61"/>
      <c r="AG314" s="61"/>
      <c r="AH314" s="61"/>
      <c r="AI314" s="64"/>
      <c r="AJ314" s="64"/>
      <c r="AK314" s="64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</row>
    <row r="315" spans="1:53" ht="15.75">
      <c r="A315" s="585" t="s">
        <v>104</v>
      </c>
      <c r="B315" s="586"/>
      <c r="C315" s="326" t="s">
        <v>71</v>
      </c>
      <c r="D315" s="27"/>
      <c r="E315" s="27"/>
      <c r="F315" s="39"/>
      <c r="G315" s="133">
        <f>SUM(G308:G314)</f>
        <v>0</v>
      </c>
      <c r="H315" s="37">
        <f>SUM(H308:H314)</f>
        <v>0</v>
      </c>
      <c r="I315" s="37">
        <f>SUM(I308:I314)</f>
        <v>0</v>
      </c>
      <c r="J315" s="38" t="str">
        <f t="array" ref="J315">IF(ISERROR(G315/I315),"",G315/I315)</f>
        <v/>
      </c>
      <c r="K315" s="37">
        <f>SUM(K308:K314)</f>
        <v>0</v>
      </c>
      <c r="L315" s="123"/>
      <c r="M315" s="114">
        <f>SUM(M308:M314)</f>
        <v>0</v>
      </c>
      <c r="N315" s="37">
        <f>SUM(N308:N314)</f>
        <v>0</v>
      </c>
      <c r="O315" s="116">
        <f>SUM(O308:O314)</f>
        <v>0</v>
      </c>
      <c r="P315" s="116">
        <f>SUM(P308:P314)</f>
        <v>0</v>
      </c>
      <c r="Q315" s="116">
        <f>SUM(Q308:Q314)</f>
        <v>0</v>
      </c>
      <c r="R315" s="116"/>
      <c r="S315" s="117">
        <f>SUM(S308:S314)</f>
        <v>0</v>
      </c>
      <c r="T315" s="116">
        <f>SUM(T308:T314)</f>
        <v>0</v>
      </c>
      <c r="U315" s="116">
        <f>SUM(U308:U314)</f>
        <v>0</v>
      </c>
      <c r="V315" s="269">
        <f>SUM(V308:V314)</f>
        <v>0</v>
      </c>
      <c r="W315" s="40" t="str">
        <f t="shared" si="100"/>
        <v/>
      </c>
      <c r="X315" s="117">
        <f>SUM(X308:X314)</f>
        <v>0</v>
      </c>
      <c r="Y315" s="117">
        <f>SUM(Y308:Y314)</f>
        <v>0</v>
      </c>
      <c r="Z315" s="117">
        <f>SUM(Z308:Z314)</f>
        <v>0</v>
      </c>
      <c r="AA315" s="117">
        <f>SUM(AA308:AA314)</f>
        <v>0</v>
      </c>
      <c r="AB315" s="133">
        <f>SUM(AB308:AB314)</f>
        <v>2995</v>
      </c>
      <c r="AC315" s="78"/>
      <c r="AD315" s="336"/>
      <c r="AE315" s="83"/>
      <c r="AF315" s="83"/>
      <c r="AG315" s="83"/>
      <c r="AH315" s="83"/>
      <c r="AI315" s="64"/>
      <c r="AJ315" s="64"/>
      <c r="AK315" s="64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</row>
    <row r="316" spans="1:53" ht="15.75">
      <c r="A316" s="17">
        <v>200112</v>
      </c>
      <c r="B316" s="71" t="s">
        <v>105</v>
      </c>
      <c r="C316" s="325"/>
      <c r="D316" s="18">
        <v>3.65</v>
      </c>
      <c r="E316" s="18"/>
      <c r="F316" s="60"/>
      <c r="G316" s="118">
        <f>SUM('5:6'!G316)</f>
        <v>0</v>
      </c>
      <c r="H316" s="330">
        <f>D316*G316</f>
        <v>0</v>
      </c>
      <c r="I316" s="118">
        <f>SUM('5:6'!I316)</f>
        <v>0</v>
      </c>
      <c r="J316" s="38" t="str">
        <f t="array" ref="J316">IF(ISERROR(G316/I316),"",G316/I316)</f>
        <v/>
      </c>
      <c r="K316" s="330">
        <f t="array" ref="K316">IF(ISERROR(G316/L316),"",G316/L316)</f>
        <v>0</v>
      </c>
      <c r="L316" s="107">
        <v>5</v>
      </c>
      <c r="M316" s="43">
        <f t="shared" ref="M316:M319" si="111">IF(ISERROR(I316-K316),"",I316-K316)</f>
        <v>0</v>
      </c>
      <c r="N316" s="38">
        <f t="shared" ref="N316:N319" si="112">SUM(O316:U316)</f>
        <v>0</v>
      </c>
      <c r="O316" s="118">
        <f>SUM('5:6'!O316)</f>
        <v>0</v>
      </c>
      <c r="P316" s="118">
        <f>SUM('5:6'!P316)</f>
        <v>0</v>
      </c>
      <c r="Q316" s="118">
        <f>SUM('5:6'!Q316)</f>
        <v>0</v>
      </c>
      <c r="R316" s="118">
        <f>SUM('5:6'!R316)</f>
        <v>0</v>
      </c>
      <c r="S316" s="118">
        <f>SUM('5:6'!S316)</f>
        <v>0</v>
      </c>
      <c r="T316" s="118">
        <f>SUM('5:6'!T316)</f>
        <v>0</v>
      </c>
      <c r="U316" s="118">
        <f>SUM('5:6'!U316)</f>
        <v>0</v>
      </c>
      <c r="V316" s="269">
        <f t="shared" ref="V316:V319" si="113">SUM(X316:AA316)</f>
        <v>0</v>
      </c>
      <c r="W316" s="40" t="str">
        <f t="shared" si="100"/>
        <v/>
      </c>
      <c r="X316" s="118">
        <f>SUM('5:6'!X316)</f>
        <v>0</v>
      </c>
      <c r="Y316" s="118">
        <f>SUM('5:6'!Y316)</f>
        <v>0</v>
      </c>
      <c r="Z316" s="118">
        <f>SUM('5:6'!Z316)</f>
        <v>0</v>
      </c>
      <c r="AA316" s="118">
        <f>SUM('5:6'!AA316)</f>
        <v>0</v>
      </c>
      <c r="AB316" s="107"/>
      <c r="AC316" s="61"/>
      <c r="AD316" s="336"/>
      <c r="AE316" s="61"/>
      <c r="AF316" s="61"/>
      <c r="AG316" s="61"/>
      <c r="AH316" s="61"/>
      <c r="AI316" s="64"/>
      <c r="AJ316" s="64"/>
      <c r="AK316" s="64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</row>
    <row r="317" spans="1:53" ht="15.75">
      <c r="A317" s="17">
        <v>200116</v>
      </c>
      <c r="B317" s="71" t="s">
        <v>0</v>
      </c>
      <c r="C317" s="325"/>
      <c r="D317" s="18">
        <v>6.58</v>
      </c>
      <c r="E317" s="18"/>
      <c r="F317" s="6"/>
      <c r="G317" s="118">
        <f>SUM('5:6'!G317)</f>
        <v>0</v>
      </c>
      <c r="H317" s="330">
        <f t="shared" ref="H317:H319" si="114">D317*G317</f>
        <v>0</v>
      </c>
      <c r="I317" s="118">
        <f>SUM('5:6'!I317)</f>
        <v>0</v>
      </c>
      <c r="J317" s="38" t="str">
        <f t="array" ref="J317">IF(ISERROR(G317/I317),"",G317/I317)</f>
        <v/>
      </c>
      <c r="K317" s="42">
        <f t="array" ref="K317">IF(ISERROR(G317/L317),"",G317/L317)</f>
        <v>0</v>
      </c>
      <c r="L317" s="107">
        <v>5</v>
      </c>
      <c r="M317" s="43">
        <f t="shared" si="111"/>
        <v>0</v>
      </c>
      <c r="N317" s="38">
        <f t="shared" si="112"/>
        <v>0</v>
      </c>
      <c r="O317" s="118">
        <f>SUM('5:6'!O317)</f>
        <v>0</v>
      </c>
      <c r="P317" s="118">
        <f>SUM('5:6'!P317)</f>
        <v>0</v>
      </c>
      <c r="Q317" s="118">
        <f>SUM('5:6'!Q317)</f>
        <v>0</v>
      </c>
      <c r="R317" s="118">
        <f>SUM('5:6'!R317)</f>
        <v>0</v>
      </c>
      <c r="S317" s="118">
        <f>SUM('5:6'!S317)</f>
        <v>0</v>
      </c>
      <c r="T317" s="118">
        <f>SUM('5:6'!T317)</f>
        <v>0</v>
      </c>
      <c r="U317" s="118">
        <f>SUM('5:6'!U317)</f>
        <v>0</v>
      </c>
      <c r="V317" s="269">
        <f t="shared" si="113"/>
        <v>0</v>
      </c>
      <c r="W317" s="40" t="str">
        <f t="shared" si="100"/>
        <v/>
      </c>
      <c r="X317" s="118">
        <f>SUM('5:6'!X317)</f>
        <v>0</v>
      </c>
      <c r="Y317" s="118">
        <f>SUM('5:6'!Y317)</f>
        <v>0</v>
      </c>
      <c r="Z317" s="118">
        <f>SUM('5:6'!Z317)</f>
        <v>0</v>
      </c>
      <c r="AA317" s="118">
        <f>SUM('5:6'!AA317)</f>
        <v>0</v>
      </c>
      <c r="AB317" s="107"/>
      <c r="AC317" s="61"/>
      <c r="AD317" s="336"/>
      <c r="AE317" s="61"/>
      <c r="AF317" s="61"/>
      <c r="AG317" s="61"/>
      <c r="AH317" s="61"/>
      <c r="AI317" s="64"/>
      <c r="AJ317" s="64"/>
      <c r="AK317" s="64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</row>
    <row r="318" spans="1:53" ht="15.75">
      <c r="A318" s="17">
        <v>200120</v>
      </c>
      <c r="B318" s="71" t="s">
        <v>1</v>
      </c>
      <c r="C318" s="325"/>
      <c r="D318" s="18">
        <v>7.8</v>
      </c>
      <c r="E318" s="18"/>
      <c r="F318" s="6"/>
      <c r="G318" s="118">
        <f>SUM('5:6'!G318)</f>
        <v>0</v>
      </c>
      <c r="H318" s="330">
        <f t="shared" si="114"/>
        <v>0</v>
      </c>
      <c r="I318" s="118">
        <f>SUM('5:6'!I318)</f>
        <v>0</v>
      </c>
      <c r="J318" s="38" t="str">
        <f t="array" ref="J318">IF(ISERROR(G318/I318),"",G318/I318)</f>
        <v/>
      </c>
      <c r="K318" s="42">
        <f t="array" ref="K318">IF(ISERROR(G318/L318),"",G318/L318)</f>
        <v>0</v>
      </c>
      <c r="L318" s="107">
        <v>4.5999999999999996</v>
      </c>
      <c r="M318" s="43">
        <f t="shared" si="111"/>
        <v>0</v>
      </c>
      <c r="N318" s="38">
        <f t="shared" si="112"/>
        <v>0</v>
      </c>
      <c r="O318" s="118">
        <f>SUM('5:6'!O318)</f>
        <v>0</v>
      </c>
      <c r="P318" s="118">
        <f>SUM('5:6'!P318)</f>
        <v>0</v>
      </c>
      <c r="Q318" s="118">
        <f>SUM('5:6'!Q318)</f>
        <v>0</v>
      </c>
      <c r="R318" s="118">
        <f>SUM('5:6'!R318)</f>
        <v>0</v>
      </c>
      <c r="S318" s="118">
        <f>SUM('5:6'!S318)</f>
        <v>0</v>
      </c>
      <c r="T318" s="118">
        <f>SUM('5:6'!T318)</f>
        <v>0</v>
      </c>
      <c r="U318" s="118">
        <f>SUM('5:6'!U318)</f>
        <v>0</v>
      </c>
      <c r="V318" s="269">
        <f t="shared" si="113"/>
        <v>0</v>
      </c>
      <c r="W318" s="40" t="str">
        <f t="shared" si="100"/>
        <v/>
      </c>
      <c r="X318" s="118">
        <f>SUM('5:6'!X318)</f>
        <v>0</v>
      </c>
      <c r="Y318" s="118">
        <f>SUM('5:6'!Y318)</f>
        <v>0</v>
      </c>
      <c r="Z318" s="118">
        <f>SUM('5:6'!Z318)</f>
        <v>0</v>
      </c>
      <c r="AA318" s="118">
        <f>SUM('5:6'!AA318)</f>
        <v>0</v>
      </c>
      <c r="AB318" s="107"/>
      <c r="AC318" s="61"/>
      <c r="AD318" s="336"/>
      <c r="AE318" s="61"/>
      <c r="AF318" s="61"/>
      <c r="AG318" s="61"/>
      <c r="AH318" s="61"/>
      <c r="AI318" s="64"/>
      <c r="AJ318" s="64"/>
      <c r="AK318" s="64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</row>
    <row r="319" spans="1:53" ht="15.75">
      <c r="A319" s="17">
        <v>200528</v>
      </c>
      <c r="B319" s="71" t="s">
        <v>2</v>
      </c>
      <c r="C319" s="325"/>
      <c r="D319" s="18">
        <v>4.4000000000000004</v>
      </c>
      <c r="E319" s="18"/>
      <c r="F319" s="6"/>
      <c r="G319" s="118">
        <f>SUM('5:6'!G319)</f>
        <v>0</v>
      </c>
      <c r="H319" s="330">
        <f t="shared" si="114"/>
        <v>0</v>
      </c>
      <c r="I319" s="118">
        <f>SUM('5:6'!I319)</f>
        <v>0</v>
      </c>
      <c r="J319" s="38" t="str">
        <f t="array" ref="J319">IF(ISERROR(G319/I319),"",G319/I319)</f>
        <v/>
      </c>
      <c r="K319" s="42">
        <f t="array" ref="K319">IF(ISERROR(G319/L319),"",G319/L319)</f>
        <v>0</v>
      </c>
      <c r="L319" s="107">
        <v>5.8</v>
      </c>
      <c r="M319" s="43">
        <f t="shared" si="111"/>
        <v>0</v>
      </c>
      <c r="N319" s="38">
        <f t="shared" si="112"/>
        <v>0</v>
      </c>
      <c r="O319" s="118">
        <f>SUM('5:6'!O319)</f>
        <v>0</v>
      </c>
      <c r="P319" s="118">
        <f>SUM('5:6'!P319)</f>
        <v>0</v>
      </c>
      <c r="Q319" s="118">
        <f>SUM('5:6'!Q319)</f>
        <v>0</v>
      </c>
      <c r="R319" s="118">
        <f>SUM('5:6'!R319)</f>
        <v>0</v>
      </c>
      <c r="S319" s="118">
        <f>SUM('5:6'!S319)</f>
        <v>0</v>
      </c>
      <c r="T319" s="118">
        <f>SUM('5:6'!T319)</f>
        <v>0</v>
      </c>
      <c r="U319" s="118">
        <f>SUM('5:6'!U319)</f>
        <v>0</v>
      </c>
      <c r="V319" s="269">
        <f t="shared" si="113"/>
        <v>0</v>
      </c>
      <c r="W319" s="40" t="str">
        <f t="shared" si="100"/>
        <v/>
      </c>
      <c r="X319" s="118">
        <f>SUM('5:6'!X319)</f>
        <v>0</v>
      </c>
      <c r="Y319" s="118">
        <f>SUM('5:6'!Y319)</f>
        <v>0</v>
      </c>
      <c r="Z319" s="118">
        <f>SUM('5:6'!Z319)</f>
        <v>0</v>
      </c>
      <c r="AA319" s="118">
        <f>SUM('5:6'!AA319)</f>
        <v>0</v>
      </c>
      <c r="AB319" s="107"/>
      <c r="AC319" s="61"/>
      <c r="AD319" s="336"/>
      <c r="AE319" s="61"/>
      <c r="AF319" s="61"/>
      <c r="AG319" s="61"/>
      <c r="AH319" s="61"/>
      <c r="AI319" s="64"/>
      <c r="AJ319" s="64"/>
      <c r="AK319" s="64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</row>
    <row r="320" spans="1:53" ht="15.75">
      <c r="A320" s="17">
        <v>201062</v>
      </c>
      <c r="B320" s="241" t="s">
        <v>379</v>
      </c>
      <c r="C320" s="325"/>
      <c r="D320" s="18"/>
      <c r="E320" s="18"/>
      <c r="F320" s="6"/>
      <c r="G320" s="118">
        <f>SUM('5:6'!G320)</f>
        <v>0</v>
      </c>
      <c r="H320" s="330"/>
      <c r="I320" s="118">
        <f>SUM('5:6'!I320)</f>
        <v>0</v>
      </c>
      <c r="J320" s="38"/>
      <c r="K320" s="42"/>
      <c r="L320" s="107">
        <v>6</v>
      </c>
      <c r="M320" s="43"/>
      <c r="N320" s="38"/>
      <c r="O320" s="118">
        <f>SUM('5:6'!O320)</f>
        <v>0</v>
      </c>
      <c r="P320" s="118">
        <f>SUM('5:6'!P320)</f>
        <v>0</v>
      </c>
      <c r="Q320" s="118">
        <f>SUM('5:6'!Q320)</f>
        <v>0</v>
      </c>
      <c r="R320" s="118">
        <f>SUM('5:6'!R320)</f>
        <v>0</v>
      </c>
      <c r="S320" s="118">
        <f>SUM('5:6'!S320)</f>
        <v>0</v>
      </c>
      <c r="T320" s="118">
        <f>SUM('5:6'!T320)</f>
        <v>0</v>
      </c>
      <c r="U320" s="118">
        <f>SUM('5:6'!U320)</f>
        <v>0</v>
      </c>
      <c r="V320" s="269"/>
      <c r="W320" s="40"/>
      <c r="X320" s="118">
        <f>SUM('5:6'!X320)</f>
        <v>0</v>
      </c>
      <c r="Y320" s="118">
        <f>SUM('5:6'!Y320)</f>
        <v>0</v>
      </c>
      <c r="Z320" s="118">
        <f>SUM('5:6'!Z320)</f>
        <v>0</v>
      </c>
      <c r="AA320" s="118">
        <f>SUM('5:6'!AA320)</f>
        <v>0</v>
      </c>
      <c r="AB320" s="107"/>
      <c r="AC320" s="61"/>
      <c r="AD320" s="336"/>
      <c r="AE320" s="61"/>
      <c r="AF320" s="61"/>
      <c r="AG320" s="61"/>
      <c r="AH320" s="61"/>
      <c r="AI320" s="64"/>
      <c r="AJ320" s="64"/>
      <c r="AK320" s="64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</row>
    <row r="321" spans="1:53" ht="15.75">
      <c r="A321" s="19">
        <v>200298</v>
      </c>
      <c r="B321" s="73" t="s">
        <v>106</v>
      </c>
      <c r="C321" s="325" t="s">
        <v>53</v>
      </c>
      <c r="D321" s="18">
        <v>6.04</v>
      </c>
      <c r="E321" s="18"/>
      <c r="F321" s="6"/>
      <c r="G321" s="118">
        <f>SUM('5:6'!G321)</f>
        <v>0</v>
      </c>
      <c r="H321" s="330">
        <f t="shared" ref="H321:H328" si="115">D321*G321</f>
        <v>0</v>
      </c>
      <c r="I321" s="118">
        <f>SUM('5:6'!I321)</f>
        <v>0</v>
      </c>
      <c r="J321" s="38" t="str">
        <f t="array" ref="J321">IF(ISERROR(G321/I321),"",G321/I321)</f>
        <v/>
      </c>
      <c r="K321" s="42">
        <f t="array" ref="K321">IF(ISERROR(G321/L321),"",G321/L321)</f>
        <v>0</v>
      </c>
      <c r="L321" s="107">
        <v>6</v>
      </c>
      <c r="M321" s="43">
        <f t="shared" ref="M321:M322" si="116">IF(ISERROR(I321-K321),"",I321-K321)</f>
        <v>0</v>
      </c>
      <c r="N321" s="38">
        <f t="shared" ref="N321:N322" si="117">SUM(O321:U321)</f>
        <v>0</v>
      </c>
      <c r="O321" s="118">
        <f>SUM('5:6'!O321)</f>
        <v>0</v>
      </c>
      <c r="P321" s="118">
        <f>SUM('5:6'!P321)</f>
        <v>0</v>
      </c>
      <c r="Q321" s="118">
        <f>SUM('5:6'!Q321)</f>
        <v>0</v>
      </c>
      <c r="R321" s="118">
        <f>SUM('5:6'!R321)</f>
        <v>0</v>
      </c>
      <c r="S321" s="118">
        <f>SUM('5:6'!S321)</f>
        <v>0</v>
      </c>
      <c r="T321" s="118">
        <f>SUM('5:6'!T321)</f>
        <v>0</v>
      </c>
      <c r="U321" s="118">
        <f>SUM('5:6'!U321)</f>
        <v>0</v>
      </c>
      <c r="V321" s="269">
        <f t="shared" ref="V321:V322" si="118">SUM(X321:AA321)</f>
        <v>0</v>
      </c>
      <c r="W321" s="40" t="str">
        <f t="shared" ref="W321:W322" si="119">IF(ISERROR(V321/G321),"",V321/G321)</f>
        <v/>
      </c>
      <c r="X321" s="118">
        <f>SUM('5:6'!X321)</f>
        <v>0</v>
      </c>
      <c r="Y321" s="118">
        <f>SUM('5:6'!Y321)</f>
        <v>0</v>
      </c>
      <c r="Z321" s="118">
        <f>SUM('5:6'!Z321)</f>
        <v>0</v>
      </c>
      <c r="AA321" s="118">
        <f>SUM('5:6'!AA321)</f>
        <v>0</v>
      </c>
      <c r="AB321" s="107">
        <v>321</v>
      </c>
      <c r="AC321" s="61"/>
      <c r="AD321" s="336"/>
      <c r="AE321" s="61"/>
      <c r="AF321" s="61"/>
      <c r="AG321" s="61"/>
      <c r="AH321" s="61"/>
      <c r="AI321" s="64"/>
      <c r="AJ321" s="64"/>
      <c r="AK321" s="64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</row>
    <row r="322" spans="1:53" ht="15.75">
      <c r="A322" s="19">
        <v>200299</v>
      </c>
      <c r="B322" s="73" t="s">
        <v>106</v>
      </c>
      <c r="C322" s="325" t="s">
        <v>60</v>
      </c>
      <c r="D322" s="18">
        <v>6.04</v>
      </c>
      <c r="E322" s="18"/>
      <c r="F322" s="6"/>
      <c r="G322" s="118">
        <f>SUM('5:6'!G322)</f>
        <v>0</v>
      </c>
      <c r="H322" s="330">
        <f t="shared" si="115"/>
        <v>0</v>
      </c>
      <c r="I322" s="118">
        <f>SUM('5:6'!I322)</f>
        <v>0</v>
      </c>
      <c r="J322" s="38" t="str">
        <f t="array" ref="J322">IF(ISERROR(G322/I322),"",G322/I322)</f>
        <v/>
      </c>
      <c r="K322" s="42">
        <f t="array" ref="K322">IF(ISERROR(G322/L322),"",G322/L322)</f>
        <v>0</v>
      </c>
      <c r="L322" s="107">
        <v>6</v>
      </c>
      <c r="M322" s="43">
        <f t="shared" si="116"/>
        <v>0</v>
      </c>
      <c r="N322" s="38">
        <f t="shared" si="117"/>
        <v>0</v>
      </c>
      <c r="O322" s="118">
        <f>SUM('5:6'!O322)</f>
        <v>0</v>
      </c>
      <c r="P322" s="118">
        <f>SUM('5:6'!P322)</f>
        <v>0</v>
      </c>
      <c r="Q322" s="118">
        <f>SUM('5:6'!Q322)</f>
        <v>0</v>
      </c>
      <c r="R322" s="118">
        <f>SUM('5:6'!R322)</f>
        <v>0</v>
      </c>
      <c r="S322" s="118">
        <f>SUM('5:6'!S322)</f>
        <v>0</v>
      </c>
      <c r="T322" s="118">
        <f>SUM('5:6'!T322)</f>
        <v>0</v>
      </c>
      <c r="U322" s="118">
        <f>SUM('5:6'!U322)</f>
        <v>0</v>
      </c>
      <c r="V322" s="269">
        <f t="shared" si="118"/>
        <v>0</v>
      </c>
      <c r="W322" s="40" t="str">
        <f t="shared" si="119"/>
        <v/>
      </c>
      <c r="X322" s="118">
        <f>SUM('5:6'!X322)</f>
        <v>0</v>
      </c>
      <c r="Y322" s="118">
        <f>SUM('5:6'!Y322)</f>
        <v>0</v>
      </c>
      <c r="Z322" s="118">
        <f>SUM('5:6'!Z322)</f>
        <v>0</v>
      </c>
      <c r="AA322" s="118">
        <f>SUM('5:6'!AA322)</f>
        <v>0</v>
      </c>
      <c r="AB322" s="107"/>
      <c r="AC322" s="61"/>
      <c r="AD322" s="336"/>
      <c r="AE322" s="61"/>
      <c r="AF322" s="61"/>
      <c r="AG322" s="61"/>
      <c r="AH322" s="61"/>
      <c r="AI322" s="64"/>
      <c r="AJ322" s="64"/>
      <c r="AK322" s="64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</row>
    <row r="323" spans="1:53" ht="15.75">
      <c r="A323" s="19">
        <v>201492</v>
      </c>
      <c r="B323" s="409" t="s">
        <v>480</v>
      </c>
      <c r="C323" s="408" t="s">
        <v>53</v>
      </c>
      <c r="D323" s="18">
        <v>6</v>
      </c>
      <c r="E323" s="18"/>
      <c r="F323" s="6"/>
      <c r="G323" s="118"/>
      <c r="H323" s="406">
        <f t="shared" si="115"/>
        <v>0</v>
      </c>
      <c r="I323" s="118"/>
      <c r="J323" s="38"/>
      <c r="K323" s="42"/>
      <c r="L323" s="107"/>
      <c r="M323" s="43"/>
      <c r="N323" s="38"/>
      <c r="O323" s="118"/>
      <c r="P323" s="118"/>
      <c r="Q323" s="118"/>
      <c r="R323" s="118"/>
      <c r="S323" s="118"/>
      <c r="T323" s="118"/>
      <c r="U323" s="118"/>
      <c r="V323" s="269"/>
      <c r="W323" s="40"/>
      <c r="X323" s="118"/>
      <c r="Y323" s="118"/>
      <c r="Z323" s="118"/>
      <c r="AA323" s="118"/>
      <c r="AB323" s="107"/>
      <c r="AC323" s="61"/>
      <c r="AD323" s="407"/>
      <c r="AE323" s="61"/>
      <c r="AF323" s="61"/>
      <c r="AG323" s="61"/>
      <c r="AH323" s="61"/>
      <c r="AI323" s="64"/>
      <c r="AJ323" s="64"/>
      <c r="AK323" s="64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</row>
    <row r="324" spans="1:53" ht="15.75">
      <c r="A324" s="19">
        <v>201491</v>
      </c>
      <c r="B324" s="409" t="s">
        <v>479</v>
      </c>
      <c r="C324" s="411" t="s">
        <v>481</v>
      </c>
      <c r="D324" s="18">
        <v>6</v>
      </c>
      <c r="E324" s="18"/>
      <c r="F324" s="6"/>
      <c r="G324" s="118">
        <f>SUM('5:6'!G324)</f>
        <v>180</v>
      </c>
      <c r="H324" s="348">
        <f t="shared" si="115"/>
        <v>1080</v>
      </c>
      <c r="I324" s="118">
        <f>SUM('5:6'!I324)</f>
        <v>57.5</v>
      </c>
      <c r="J324" s="38"/>
      <c r="K324" s="42" t="str">
        <f t="array" ref="K324">IF(ISERROR(G324/L324),"",G324/L324)</f>
        <v/>
      </c>
      <c r="L324" s="107"/>
      <c r="M324" s="43"/>
      <c r="N324" s="38"/>
      <c r="O324" s="118">
        <f>SUM('5:6'!O324)</f>
        <v>0</v>
      </c>
      <c r="P324" s="118">
        <f>SUM('5:6'!P324)</f>
        <v>0</v>
      </c>
      <c r="Q324" s="118">
        <f>SUM('5:6'!Q324)</f>
        <v>0</v>
      </c>
      <c r="R324" s="118">
        <f>SUM('5:6'!R324)</f>
        <v>0</v>
      </c>
      <c r="S324" s="118">
        <f>SUM('5:6'!S324)</f>
        <v>0</v>
      </c>
      <c r="T324" s="118">
        <f>SUM('5:6'!T324)</f>
        <v>0</v>
      </c>
      <c r="U324" s="118">
        <f>SUM('5:6'!U324)</f>
        <v>0</v>
      </c>
      <c r="V324" s="269"/>
      <c r="W324" s="40"/>
      <c r="X324" s="118">
        <f>SUM('5:6'!X324)</f>
        <v>0</v>
      </c>
      <c r="Y324" s="118">
        <f>SUM('5:6'!Y324)</f>
        <v>0</v>
      </c>
      <c r="Z324" s="118">
        <f>SUM('5:6'!Z324)</f>
        <v>0</v>
      </c>
      <c r="AA324" s="118">
        <f>SUM('5:6'!AA324)</f>
        <v>0</v>
      </c>
      <c r="AB324" s="107">
        <v>357</v>
      </c>
      <c r="AC324" s="61"/>
      <c r="AD324" s="336"/>
      <c r="AE324" s="61"/>
      <c r="AF324" s="61"/>
      <c r="AG324" s="61"/>
      <c r="AH324" s="61"/>
      <c r="AI324" s="64"/>
      <c r="AJ324" s="64"/>
      <c r="AK324" s="64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</row>
    <row r="325" spans="1:53" ht="15.75">
      <c r="A325" s="17">
        <v>200948</v>
      </c>
      <c r="B325" s="68" t="s">
        <v>107</v>
      </c>
      <c r="C325" s="17"/>
      <c r="D325" s="18">
        <f>78*120/1000</f>
        <v>9.36</v>
      </c>
      <c r="E325" s="18"/>
      <c r="F325" s="6"/>
      <c r="G325" s="118">
        <f>SUM('5:6'!G325)</f>
        <v>0</v>
      </c>
      <c r="H325" s="348">
        <f t="shared" si="115"/>
        <v>0</v>
      </c>
      <c r="I325" s="118">
        <f>SUM('5:6'!I325)</f>
        <v>0</v>
      </c>
      <c r="J325" s="38" t="str">
        <f t="array" ref="J325">IF(ISERROR(G325/I325),"",G325/I325)</f>
        <v/>
      </c>
      <c r="K325" s="42">
        <f t="array" ref="K325">IF(ISERROR(G325/L325),"",G325/L325)</f>
        <v>0</v>
      </c>
      <c r="L325" s="107">
        <v>7.5</v>
      </c>
      <c r="M325" s="43">
        <f t="shared" ref="M325" si="120">IF(ISERROR(I325-K325),"",I325-K325)</f>
        <v>0</v>
      </c>
      <c r="N325" s="38">
        <f t="shared" ref="N325" si="121">SUM(O325:U325)</f>
        <v>0</v>
      </c>
      <c r="O325" s="118">
        <f>SUM('5:6'!O325)</f>
        <v>0</v>
      </c>
      <c r="P325" s="118">
        <f>SUM('5:6'!P325)</f>
        <v>0</v>
      </c>
      <c r="Q325" s="118">
        <f>SUM('5:6'!Q325)</f>
        <v>0</v>
      </c>
      <c r="R325" s="118">
        <f>SUM('5:6'!R325)</f>
        <v>0</v>
      </c>
      <c r="S325" s="118">
        <f>SUM('5:6'!S325)</f>
        <v>0</v>
      </c>
      <c r="T325" s="118">
        <f>SUM('5:6'!T325)</f>
        <v>0</v>
      </c>
      <c r="U325" s="118">
        <f>SUM('5:6'!U325)</f>
        <v>0</v>
      </c>
      <c r="V325" s="269">
        <f t="shared" ref="V325" si="122">SUM(X325:AA325)</f>
        <v>0</v>
      </c>
      <c r="W325" s="40" t="str">
        <f t="shared" ref="W325" si="123">IF(ISERROR(V325/G325),"",V325/G325)</f>
        <v/>
      </c>
      <c r="X325" s="118">
        <f>SUM('5:6'!X325)</f>
        <v>0</v>
      </c>
      <c r="Y325" s="118">
        <f>SUM('5:6'!Y325)</f>
        <v>0</v>
      </c>
      <c r="Z325" s="118">
        <f>SUM('5:6'!Z325)</f>
        <v>0</v>
      </c>
      <c r="AA325" s="118">
        <f>SUM('5:6'!AA325)</f>
        <v>0</v>
      </c>
      <c r="AB325" s="107">
        <v>500</v>
      </c>
      <c r="AC325" s="61"/>
      <c r="AD325" s="336"/>
      <c r="AE325" s="61"/>
      <c r="AF325" s="61"/>
      <c r="AG325" s="61"/>
      <c r="AH325" s="61"/>
      <c r="AI325" s="64"/>
      <c r="AJ325" s="64"/>
      <c r="AK325" s="64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</row>
    <row r="326" spans="1:53" ht="15.75">
      <c r="A326" s="17">
        <v>201012</v>
      </c>
      <c r="B326" s="254" t="s">
        <v>397</v>
      </c>
      <c r="C326" s="17"/>
      <c r="D326" s="18"/>
      <c r="E326" s="18"/>
      <c r="F326" s="6"/>
      <c r="G326" s="118">
        <f>SUM('5:6'!G326)</f>
        <v>0</v>
      </c>
      <c r="H326" s="348">
        <f t="shared" si="115"/>
        <v>0</v>
      </c>
      <c r="I326" s="118">
        <f>SUM('5:6'!I326)</f>
        <v>0</v>
      </c>
      <c r="J326" s="38"/>
      <c r="K326" s="42" t="str">
        <f t="array" ref="K326">IF(ISERROR(G326/L326),"",G326/L326)</f>
        <v/>
      </c>
      <c r="L326" s="107"/>
      <c r="M326" s="43"/>
      <c r="N326" s="38"/>
      <c r="O326" s="118">
        <f>SUM('5:6'!O326)</f>
        <v>0</v>
      </c>
      <c r="P326" s="118">
        <f>SUM('5:6'!P326)</f>
        <v>0</v>
      </c>
      <c r="Q326" s="118">
        <f>SUM('5:6'!Q326)</f>
        <v>0</v>
      </c>
      <c r="R326" s="118">
        <f>SUM('5:6'!R326)</f>
        <v>0</v>
      </c>
      <c r="S326" s="118">
        <f>SUM('5:6'!S326)</f>
        <v>0</v>
      </c>
      <c r="T326" s="118">
        <f>SUM('5:6'!T326)</f>
        <v>0</v>
      </c>
      <c r="U326" s="118">
        <f>SUM('5:6'!U326)</f>
        <v>0</v>
      </c>
      <c r="V326" s="269"/>
      <c r="W326" s="40"/>
      <c r="X326" s="118">
        <f>SUM('5:6'!X326)</f>
        <v>0</v>
      </c>
      <c r="Y326" s="118">
        <f>SUM('5:6'!Y326)</f>
        <v>0</v>
      </c>
      <c r="Z326" s="118">
        <f>SUM('5:6'!Z326)</f>
        <v>0</v>
      </c>
      <c r="AA326" s="118">
        <f>SUM('5:6'!AA326)</f>
        <v>0</v>
      </c>
      <c r="AB326" s="107"/>
      <c r="AC326" s="61"/>
      <c r="AD326" s="336"/>
      <c r="AE326" s="61"/>
      <c r="AF326" s="61"/>
      <c r="AG326" s="61"/>
      <c r="AH326" s="61"/>
      <c r="AI326" s="64"/>
      <c r="AJ326" s="64"/>
      <c r="AK326" s="64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</row>
    <row r="327" spans="1:53" ht="15.75">
      <c r="A327" s="17">
        <v>201010</v>
      </c>
      <c r="B327" s="327" t="s">
        <v>165</v>
      </c>
      <c r="C327" s="17"/>
      <c r="D327" s="18">
        <v>4.5</v>
      </c>
      <c r="E327" s="18"/>
      <c r="F327" s="6"/>
      <c r="G327" s="118">
        <f>SUM('5:6'!G327)</f>
        <v>0</v>
      </c>
      <c r="H327" s="348">
        <f t="shared" si="115"/>
        <v>0</v>
      </c>
      <c r="I327" s="118">
        <f>SUM('5:6'!I327)</f>
        <v>0</v>
      </c>
      <c r="J327" s="38"/>
      <c r="K327" s="42">
        <f t="array" ref="K327">IF(ISERROR(G327/L327),"",G327/L327)</f>
        <v>0</v>
      </c>
      <c r="L327" s="107">
        <v>6.5</v>
      </c>
      <c r="M327" s="43">
        <f>IF(ISERROR(I327-K327),"",I327-K327)</f>
        <v>0</v>
      </c>
      <c r="N327" s="38"/>
      <c r="O327" s="118">
        <f>SUM('5:6'!O327)</f>
        <v>0</v>
      </c>
      <c r="P327" s="118">
        <f>SUM('5:6'!P327)</f>
        <v>0</v>
      </c>
      <c r="Q327" s="118">
        <f>SUM('5:6'!Q327)</f>
        <v>0</v>
      </c>
      <c r="R327" s="118">
        <f>SUM('5:6'!R327)</f>
        <v>0</v>
      </c>
      <c r="S327" s="118">
        <f>SUM('5:6'!S327)</f>
        <v>0</v>
      </c>
      <c r="T327" s="118">
        <f>SUM('5:6'!T327)</f>
        <v>0</v>
      </c>
      <c r="U327" s="118">
        <f>SUM('5:6'!U327)</f>
        <v>0</v>
      </c>
      <c r="V327" s="269"/>
      <c r="W327" s="40"/>
      <c r="X327" s="118">
        <f>SUM('5:6'!X327)</f>
        <v>0</v>
      </c>
      <c r="Y327" s="118">
        <f>SUM('5:6'!Y327)</f>
        <v>0</v>
      </c>
      <c r="Z327" s="118">
        <f>SUM('5:6'!Z327)</f>
        <v>0</v>
      </c>
      <c r="AA327" s="118">
        <f>SUM('5:6'!AA327)</f>
        <v>0</v>
      </c>
      <c r="AB327" s="107"/>
      <c r="AC327" s="61"/>
      <c r="AD327" s="336"/>
      <c r="AE327" s="61"/>
      <c r="AF327" s="61"/>
      <c r="AG327" s="61"/>
      <c r="AH327" s="61"/>
      <c r="AI327" s="64"/>
      <c r="AJ327" s="64"/>
      <c r="AK327" s="64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</row>
    <row r="328" spans="1:53" ht="15.75">
      <c r="A328" s="17"/>
      <c r="B328" s="253" t="s">
        <v>474</v>
      </c>
      <c r="C328" s="17"/>
      <c r="D328" s="18">
        <v>4.5</v>
      </c>
      <c r="E328" s="18"/>
      <c r="F328" s="6"/>
      <c r="G328" s="118">
        <f>SUM('5:6'!G328)</f>
        <v>0</v>
      </c>
      <c r="H328" s="348">
        <f t="shared" si="115"/>
        <v>0</v>
      </c>
      <c r="I328" s="118">
        <f>SUM('5:6'!I328)</f>
        <v>0</v>
      </c>
      <c r="J328" s="38"/>
      <c r="K328" s="42">
        <f t="array" ref="K328">IF(ISERROR(G328/L328),"",G328/L328)</f>
        <v>0</v>
      </c>
      <c r="L328" s="107">
        <v>7.5</v>
      </c>
      <c r="M328" s="43">
        <f>IF(ISERROR(I328-K328),"",I328-K328)</f>
        <v>0</v>
      </c>
      <c r="N328" s="38"/>
      <c r="O328" s="118">
        <f>SUM('5:6'!O328)</f>
        <v>0</v>
      </c>
      <c r="P328" s="118">
        <f>SUM('5:6'!P328)</f>
        <v>0</v>
      </c>
      <c r="Q328" s="118">
        <f>SUM('5:6'!Q328)</f>
        <v>0</v>
      </c>
      <c r="R328" s="118">
        <f>SUM('5:6'!R328)</f>
        <v>0</v>
      </c>
      <c r="S328" s="118">
        <f>SUM('5:6'!S328)</f>
        <v>0</v>
      </c>
      <c r="T328" s="118">
        <f>SUM('5:6'!T328)</f>
        <v>0</v>
      </c>
      <c r="U328" s="118">
        <f>SUM('5:6'!U328)</f>
        <v>0</v>
      </c>
      <c r="V328" s="269"/>
      <c r="W328" s="40"/>
      <c r="X328" s="118">
        <f>SUM('5:6'!X328)</f>
        <v>0</v>
      </c>
      <c r="Y328" s="118">
        <f>SUM('5:6'!Y328)</f>
        <v>0</v>
      </c>
      <c r="Z328" s="118">
        <f>SUM('5:6'!Z328)</f>
        <v>0</v>
      </c>
      <c r="AA328" s="118">
        <f>SUM('5:6'!AA328)</f>
        <v>0</v>
      </c>
      <c r="AB328" s="107"/>
      <c r="AC328" s="61"/>
      <c r="AD328" s="336"/>
      <c r="AE328" s="61"/>
      <c r="AF328" s="61"/>
      <c r="AG328" s="61"/>
      <c r="AH328" s="61"/>
      <c r="AI328" s="64"/>
      <c r="AJ328" s="64"/>
      <c r="AK328" s="64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</row>
    <row r="329" spans="1:53" ht="15.75">
      <c r="A329" s="585" t="s">
        <v>108</v>
      </c>
      <c r="B329" s="586"/>
      <c r="C329" s="326" t="s">
        <v>71</v>
      </c>
      <c r="D329" s="27"/>
      <c r="E329" s="27"/>
      <c r="F329" s="39"/>
      <c r="G329" s="119">
        <f>SUM(G316:G328)</f>
        <v>180</v>
      </c>
      <c r="H329" s="37">
        <f>SUM(H316:H328)</f>
        <v>1080</v>
      </c>
      <c r="I329" s="37">
        <f>SUM(I316:I328)</f>
        <v>57.5</v>
      </c>
      <c r="J329" s="38">
        <f t="array" ref="J329">IF(ISERROR(G329/I329),"",G329/I329)</f>
        <v>3.1304347826086958</v>
      </c>
      <c r="K329" s="37">
        <f>SUM(K316:K325)</f>
        <v>0</v>
      </c>
      <c r="L329" s="123"/>
      <c r="M329" s="114">
        <f t="shared" ref="M329:V329" si="124">SUM(M316:M325)</f>
        <v>0</v>
      </c>
      <c r="N329" s="27">
        <f t="shared" si="124"/>
        <v>0</v>
      </c>
      <c r="O329" s="116">
        <f t="shared" si="124"/>
        <v>0</v>
      </c>
      <c r="P329" s="116">
        <f t="shared" si="124"/>
        <v>0</v>
      </c>
      <c r="Q329" s="116">
        <f t="shared" si="124"/>
        <v>0</v>
      </c>
      <c r="R329" s="116">
        <f t="shared" si="124"/>
        <v>0</v>
      </c>
      <c r="S329" s="117">
        <f t="shared" si="124"/>
        <v>0</v>
      </c>
      <c r="T329" s="116">
        <f t="shared" si="124"/>
        <v>0</v>
      </c>
      <c r="U329" s="116">
        <f t="shared" si="124"/>
        <v>0</v>
      </c>
      <c r="V329" s="269">
        <f t="shared" si="124"/>
        <v>0</v>
      </c>
      <c r="W329" s="40">
        <f t="shared" ref="W329" si="125">IF(ISERROR(V329/G329),"",V329/G329)</f>
        <v>0</v>
      </c>
      <c r="X329" s="117">
        <f>SUM(X316:X325)</f>
        <v>0</v>
      </c>
      <c r="Y329" s="117">
        <f>SUM(Y316:Y325)</f>
        <v>0</v>
      </c>
      <c r="Z329" s="117">
        <f>SUM(Z316:Z325)</f>
        <v>0</v>
      </c>
      <c r="AA329" s="117">
        <f>SUM(AA316:AA325)</f>
        <v>0</v>
      </c>
      <c r="AB329" s="119">
        <f>SUM(AB316:AB328)</f>
        <v>1178</v>
      </c>
      <c r="AC329" s="78"/>
      <c r="AD329" s="65"/>
      <c r="AE329" s="78"/>
      <c r="AF329" s="78"/>
      <c r="AG329" s="78"/>
      <c r="AH329" s="78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</row>
    <row r="330" spans="1:53" ht="15.75">
      <c r="A330" s="587" t="s">
        <v>110</v>
      </c>
      <c r="B330" s="588"/>
      <c r="C330" s="588"/>
      <c r="D330" s="588"/>
      <c r="E330" s="588"/>
      <c r="F330" s="589"/>
      <c r="G330" s="243">
        <f>SUM(G198,G256,G291,G307,G315,G329)</f>
        <v>1664</v>
      </c>
      <c r="H330" s="243">
        <f>SUM(H198,H256,H291,H307,H315,H329)</f>
        <v>8609.1299999999992</v>
      </c>
      <c r="I330" s="243">
        <f>SUM(I198,I256,I291,I307,I315,I329)</f>
        <v>158</v>
      </c>
      <c r="J330" s="59">
        <f t="array" ref="J330">IF(ISERROR(G330/I330),"",G330/I330)</f>
        <v>10.531645569620252</v>
      </c>
      <c r="K330" s="243">
        <f>SUM(K198,K256,K291,K307,K315,K329)</f>
        <v>69.172716958636997</v>
      </c>
      <c r="L330" s="59">
        <f>IF(ISERROR(G330/K330),"",G330/K330)</f>
        <v>24.055727072207056</v>
      </c>
      <c r="M330" s="243">
        <f t="shared" ref="M330:AB330" si="126">SUM(M198,M256,M291,M307,M315,M329)</f>
        <v>31.327283041362996</v>
      </c>
      <c r="N330" s="243">
        <f t="shared" si="126"/>
        <v>0</v>
      </c>
      <c r="O330" s="243">
        <f t="shared" si="126"/>
        <v>0</v>
      </c>
      <c r="P330" s="243">
        <f t="shared" si="126"/>
        <v>0</v>
      </c>
      <c r="Q330" s="243">
        <f t="shared" si="126"/>
        <v>0</v>
      </c>
      <c r="R330" s="243">
        <f t="shared" si="126"/>
        <v>0</v>
      </c>
      <c r="S330" s="243">
        <f t="shared" si="126"/>
        <v>0</v>
      </c>
      <c r="T330" s="243">
        <f t="shared" si="126"/>
        <v>0</v>
      </c>
      <c r="U330" s="243">
        <f t="shared" si="126"/>
        <v>0</v>
      </c>
      <c r="V330" s="243">
        <f t="shared" si="126"/>
        <v>0</v>
      </c>
      <c r="W330" s="243">
        <f t="shared" si="126"/>
        <v>0</v>
      </c>
      <c r="X330" s="243">
        <f t="shared" si="126"/>
        <v>0</v>
      </c>
      <c r="Y330" s="243">
        <f t="shared" si="126"/>
        <v>0</v>
      </c>
      <c r="Z330" s="243">
        <f t="shared" si="126"/>
        <v>0</v>
      </c>
      <c r="AA330" s="243">
        <f t="shared" si="126"/>
        <v>0</v>
      </c>
      <c r="AB330" s="243">
        <f t="shared" si="126"/>
        <v>38425</v>
      </c>
      <c r="AC330" s="79"/>
      <c r="AD330" s="336"/>
      <c r="AE330" s="86"/>
      <c r="AF330" s="86"/>
      <c r="AG330" s="86"/>
      <c r="AH330" s="86"/>
      <c r="AI330" s="64"/>
      <c r="AJ330" s="64"/>
      <c r="AK330" s="64"/>
      <c r="AL330" s="549"/>
      <c r="AM330" s="549"/>
      <c r="AN330" s="549"/>
      <c r="AO330" s="549"/>
      <c r="AP330" s="549"/>
      <c r="AQ330" s="549"/>
      <c r="AR330" s="549"/>
      <c r="AS330" s="549"/>
      <c r="AT330" s="549"/>
      <c r="AU330" s="549"/>
      <c r="AV330" s="549"/>
      <c r="AW330" s="549"/>
      <c r="AX330" s="549"/>
      <c r="AY330" s="549"/>
      <c r="AZ330" s="549"/>
      <c r="BA330" s="549"/>
    </row>
    <row r="331" spans="1:53" ht="15.75" hidden="1" customHeight="1">
      <c r="A331" s="579" t="s">
        <v>111</v>
      </c>
      <c r="B331" s="328" t="s">
        <v>112</v>
      </c>
      <c r="C331" s="545" t="s">
        <v>113</v>
      </c>
      <c r="D331" s="545"/>
      <c r="E331" s="546" t="s">
        <v>114</v>
      </c>
      <c r="F331" s="546"/>
      <c r="G331" s="541" t="s">
        <v>115</v>
      </c>
      <c r="H331" s="541"/>
      <c r="I331" s="546" t="s">
        <v>116</v>
      </c>
      <c r="J331" s="546"/>
      <c r="K331" s="546" t="s">
        <v>36</v>
      </c>
      <c r="L331" s="546"/>
      <c r="M331" s="546" t="s">
        <v>117</v>
      </c>
      <c r="N331" s="546"/>
      <c r="O331" s="546" t="s">
        <v>118</v>
      </c>
      <c r="P331" s="541" t="s">
        <v>119</v>
      </c>
      <c r="Q331" s="541"/>
      <c r="R331" s="541" t="s">
        <v>36</v>
      </c>
      <c r="S331" s="541"/>
      <c r="T331" s="541" t="s">
        <v>120</v>
      </c>
      <c r="U331" s="541"/>
      <c r="V331" s="541" t="s">
        <v>121</v>
      </c>
      <c r="W331" s="541"/>
      <c r="X331" s="541" t="s">
        <v>36</v>
      </c>
      <c r="Y331" s="541"/>
      <c r="Z331" s="541" t="s">
        <v>120</v>
      </c>
      <c r="AA331" s="541"/>
      <c r="AB331" s="12"/>
      <c r="AC331" s="12"/>
      <c r="AD331" s="12"/>
      <c r="AE331" s="3"/>
      <c r="AF331" s="3"/>
      <c r="AG331" s="3"/>
      <c r="AH331" s="334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28"/>
      <c r="AV331" s="28"/>
      <c r="AW331" s="28"/>
      <c r="AX331" s="28"/>
      <c r="AY331" s="28"/>
      <c r="AZ331" s="28"/>
      <c r="BA331" s="28"/>
    </row>
    <row r="332" spans="1:53" ht="15.75" hidden="1" customHeight="1">
      <c r="A332" s="580"/>
      <c r="B332" s="328" t="s">
        <v>122</v>
      </c>
      <c r="C332" s="557">
        <f>SUM('5:6'!C332)</f>
        <v>2</v>
      </c>
      <c r="D332" s="558"/>
      <c r="E332" s="559">
        <f>D332*11</f>
        <v>0</v>
      </c>
      <c r="F332" s="559"/>
      <c r="G332" s="557">
        <f>SUM('5:6'!G332)</f>
        <v>2</v>
      </c>
      <c r="H332" s="558"/>
      <c r="I332" s="546">
        <f>G332*11</f>
        <v>22</v>
      </c>
      <c r="J332" s="546"/>
      <c r="K332" s="546">
        <f>E332-I332</f>
        <v>-22</v>
      </c>
      <c r="L332" s="546"/>
      <c r="M332" s="547" t="str">
        <f>IF(ISERROR(K332/E332),"",K332/E332)</f>
        <v/>
      </c>
      <c r="N332" s="547"/>
      <c r="O332" s="546"/>
      <c r="P332" s="541" t="s">
        <v>70</v>
      </c>
      <c r="Q332" s="541"/>
      <c r="R332" s="548">
        <f>SUM(O198:U198)</f>
        <v>0</v>
      </c>
      <c r="S332" s="548"/>
      <c r="T332" s="543" t="str">
        <f t="array" ref="T332">IF(ISERROR(R332/R339),"",R332/R339)</f>
        <v/>
      </c>
      <c r="U332" s="543"/>
      <c r="V332" s="541" t="s">
        <v>41</v>
      </c>
      <c r="W332" s="541"/>
      <c r="X332" s="539">
        <f>SUM(P197,P255,P290,P306,P314,P328)</f>
        <v>0</v>
      </c>
      <c r="Y332" s="540"/>
      <c r="Z332" s="543" t="str">
        <f t="array" ref="Z332">IF(ISERROR(X332/X339),"",X332/X339)</f>
        <v/>
      </c>
      <c r="AA332" s="543"/>
      <c r="AB332" s="12"/>
      <c r="AC332" s="29"/>
      <c r="AD332" s="29"/>
      <c r="AE332" s="3"/>
      <c r="AF332" s="3"/>
      <c r="AG332" s="3"/>
      <c r="AH332" s="336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28"/>
      <c r="AV332" s="28"/>
      <c r="AW332" s="28"/>
      <c r="AX332" s="28"/>
      <c r="AY332" s="28"/>
      <c r="AZ332" s="28"/>
      <c r="BA332" s="28"/>
    </row>
    <row r="333" spans="1:53" ht="15.75" hidden="1">
      <c r="A333" s="580"/>
      <c r="B333" s="328" t="s">
        <v>123</v>
      </c>
      <c r="C333" s="557">
        <f>SUM('5:6'!C333)</f>
        <v>0</v>
      </c>
      <c r="D333" s="558"/>
      <c r="E333" s="559">
        <f>D333*11</f>
        <v>0</v>
      </c>
      <c r="F333" s="559"/>
      <c r="G333" s="557">
        <f>SUM('5:6'!G333)</f>
        <v>0</v>
      </c>
      <c r="H333" s="558"/>
      <c r="I333" s="546">
        <f>G333*11</f>
        <v>0</v>
      </c>
      <c r="J333" s="546"/>
      <c r="K333" s="546">
        <f>E333-I333</f>
        <v>0</v>
      </c>
      <c r="L333" s="546"/>
      <c r="M333" s="547" t="str">
        <f>IF(ISERROR(K333/E333),"",K333/E333)</f>
        <v/>
      </c>
      <c r="N333" s="547"/>
      <c r="O333" s="546"/>
      <c r="P333" s="541" t="s">
        <v>86</v>
      </c>
      <c r="Q333" s="541"/>
      <c r="R333" s="548">
        <f>SUM(O256:U256)</f>
        <v>0</v>
      </c>
      <c r="S333" s="548"/>
      <c r="T333" s="543" t="str">
        <f>IF(ISERROR(R333/R339),"",R333/R339)</f>
        <v/>
      </c>
      <c r="U333" s="543"/>
      <c r="V333" s="541" t="s">
        <v>42</v>
      </c>
      <c r="W333" s="541"/>
      <c r="X333" s="539">
        <f>SUM(P198,P256,P291,P307,P315,P329)</f>
        <v>0</v>
      </c>
      <c r="Y333" s="540"/>
      <c r="Z333" s="543" t="str">
        <f>IF(ISERROR(X333/X339),"",X333/X339)</f>
        <v/>
      </c>
      <c r="AA333" s="543"/>
      <c r="AB333" s="12"/>
      <c r="AC333" s="29"/>
      <c r="AD333" s="29"/>
      <c r="AE333" s="3"/>
      <c r="AF333" s="3"/>
      <c r="AG333" s="3"/>
      <c r="AH333" s="336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28"/>
      <c r="AV333" s="28"/>
      <c r="AW333" s="28"/>
      <c r="AX333" s="28"/>
      <c r="AY333" s="28"/>
      <c r="AZ333" s="28"/>
      <c r="BA333" s="28"/>
    </row>
    <row r="334" spans="1:53" ht="15.75" hidden="1">
      <c r="A334" s="580"/>
      <c r="B334" s="328" t="s">
        <v>124</v>
      </c>
      <c r="C334" s="557">
        <f>SUM('5:6'!C334)</f>
        <v>0</v>
      </c>
      <c r="D334" s="558"/>
      <c r="E334" s="559">
        <f>D334*11</f>
        <v>0</v>
      </c>
      <c r="F334" s="559"/>
      <c r="G334" s="557">
        <f>SUM('5:6'!G334)</f>
        <v>2</v>
      </c>
      <c r="H334" s="558"/>
      <c r="I334" s="546">
        <f>G334*8</f>
        <v>16</v>
      </c>
      <c r="J334" s="546"/>
      <c r="K334" s="546">
        <f>E334-I334</f>
        <v>-16</v>
      </c>
      <c r="L334" s="546"/>
      <c r="M334" s="547" t="str">
        <f>IF(ISERROR(K334/E334),"",K334/E334)</f>
        <v/>
      </c>
      <c r="N334" s="547"/>
      <c r="O334" s="546"/>
      <c r="P334" s="541" t="s">
        <v>94</v>
      </c>
      <c r="Q334" s="541"/>
      <c r="R334" s="548">
        <f>SUM(O291:U291)</f>
        <v>0</v>
      </c>
      <c r="S334" s="548"/>
      <c r="T334" s="543" t="str">
        <f>IF(ISERROR(R334/R339),"",R334/R339)</f>
        <v/>
      </c>
      <c r="U334" s="543"/>
      <c r="V334" s="541" t="s">
        <v>43</v>
      </c>
      <c r="W334" s="541"/>
      <c r="X334" s="539">
        <f>SUM(P199,P257,P292,P308,P316,P330)</f>
        <v>0</v>
      </c>
      <c r="Y334" s="540"/>
      <c r="Z334" s="543" t="str">
        <f>IF(ISERROR(X334/X339),"",X334/X339)</f>
        <v/>
      </c>
      <c r="AA334" s="543"/>
      <c r="AB334" s="12"/>
      <c r="AC334" s="29"/>
      <c r="AD334" s="29"/>
      <c r="AE334" s="3"/>
      <c r="AF334" s="3"/>
      <c r="AG334" s="336"/>
      <c r="AH334" s="336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28"/>
      <c r="AV334" s="28"/>
      <c r="AW334" s="28"/>
      <c r="AX334" s="28"/>
      <c r="AY334" s="28"/>
      <c r="AZ334" s="28"/>
      <c r="BA334" s="28"/>
    </row>
    <row r="335" spans="1:53" ht="15.75" hidden="1">
      <c r="A335" s="580"/>
      <c r="B335" s="328" t="s">
        <v>47</v>
      </c>
      <c r="C335" s="557">
        <f>SUM('5:6'!C335)</f>
        <v>2</v>
      </c>
      <c r="D335" s="558"/>
      <c r="E335" s="559">
        <f>D335*11</f>
        <v>0</v>
      </c>
      <c r="F335" s="559"/>
      <c r="G335" s="557">
        <f>SUM('5:6'!G335)</f>
        <v>2</v>
      </c>
      <c r="H335" s="558"/>
      <c r="I335" s="546">
        <f>G335*11</f>
        <v>22</v>
      </c>
      <c r="J335" s="546"/>
      <c r="K335" s="546">
        <f>E335-I335</f>
        <v>-22</v>
      </c>
      <c r="L335" s="546"/>
      <c r="M335" s="547" t="str">
        <f>IF(ISERROR(K335/E335),"",K335/E335)</f>
        <v/>
      </c>
      <c r="N335" s="547"/>
      <c r="O335" s="546"/>
      <c r="P335" s="541" t="s">
        <v>101</v>
      </c>
      <c r="Q335" s="541"/>
      <c r="R335" s="548">
        <f>SUM(O307:U307)</f>
        <v>0</v>
      </c>
      <c r="S335" s="548"/>
      <c r="T335" s="543" t="str">
        <f>IF(ISERROR(R335/R339),"",R335/R339)</f>
        <v/>
      </c>
      <c r="U335" s="543"/>
      <c r="V335" s="541" t="s">
        <v>44</v>
      </c>
      <c r="W335" s="541"/>
      <c r="X335" s="539">
        <f>SUM(P201,P258,P293,P309,P317,P331)</f>
        <v>0</v>
      </c>
      <c r="Y335" s="540"/>
      <c r="Z335" s="543" t="str">
        <f>IF(ISERROR(X335/X339),"",X335/X339)</f>
        <v/>
      </c>
      <c r="AA335" s="543"/>
      <c r="AB335" s="12"/>
      <c r="AC335" s="29"/>
      <c r="AD335" s="29"/>
      <c r="AE335" s="3"/>
      <c r="AF335" s="3"/>
      <c r="AG335" s="336"/>
      <c r="AH335" s="336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28"/>
      <c r="AV335" s="28"/>
      <c r="AW335" s="28"/>
      <c r="AX335" s="28"/>
      <c r="AY335" s="28"/>
      <c r="AZ335" s="28"/>
      <c r="BA335" s="28"/>
    </row>
    <row r="336" spans="1:53" ht="15.75" hidden="1">
      <c r="A336" s="581"/>
      <c r="B336" s="328" t="s">
        <v>125</v>
      </c>
      <c r="C336" s="556">
        <f>SUM(C332:D335)</f>
        <v>4</v>
      </c>
      <c r="D336" s="546"/>
      <c r="E336" s="559">
        <f>SUM(F332:F335)</f>
        <v>0</v>
      </c>
      <c r="F336" s="546"/>
      <c r="G336" s="556">
        <f>SUM(G332:H335)</f>
        <v>6</v>
      </c>
      <c r="H336" s="546"/>
      <c r="I336" s="546">
        <f>SUM(I332:J335)</f>
        <v>60</v>
      </c>
      <c r="J336" s="546"/>
      <c r="K336" s="546">
        <f>SUM(K332:L335)</f>
        <v>-60</v>
      </c>
      <c r="L336" s="546"/>
      <c r="M336" s="547" t="str">
        <f>IF(ISERROR(K336/E336),"",K336/E336)</f>
        <v/>
      </c>
      <c r="N336" s="547"/>
      <c r="O336" s="546"/>
      <c r="P336" s="541" t="s">
        <v>104</v>
      </c>
      <c r="Q336" s="541"/>
      <c r="R336" s="548">
        <f>SUM(O315:U315)</f>
        <v>0</v>
      </c>
      <c r="S336" s="548"/>
      <c r="T336" s="543" t="str">
        <f>IF(ISERROR(R336/R339),"",R336/R339)</f>
        <v/>
      </c>
      <c r="U336" s="543"/>
      <c r="V336" s="541" t="s">
        <v>45</v>
      </c>
      <c r="W336" s="541"/>
      <c r="X336" s="539">
        <f>SUM(P202,P259,P294,P310,P318,P332)</f>
        <v>0</v>
      </c>
      <c r="Y336" s="540"/>
      <c r="Z336" s="543" t="str">
        <f>IF(ISERROR(X336/X339),"",X336/X339)</f>
        <v/>
      </c>
      <c r="AA336" s="543"/>
      <c r="AB336" s="12"/>
      <c r="AC336" s="29"/>
      <c r="AD336" s="29"/>
      <c r="AE336" s="3"/>
      <c r="AF336" s="3"/>
      <c r="AG336" s="336"/>
      <c r="AH336" s="336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333"/>
      <c r="AV336" s="333"/>
      <c r="AW336" s="333"/>
      <c r="AX336" s="333"/>
      <c r="AY336" s="333"/>
      <c r="AZ336" s="333"/>
      <c r="BA336" s="333"/>
    </row>
    <row r="337" spans="1:53" ht="15.75" hidden="1">
      <c r="A337" s="81" t="s">
        <v>158</v>
      </c>
      <c r="B337" s="328">
        <f>G330</f>
        <v>1664</v>
      </c>
      <c r="C337" s="548" t="s">
        <v>161</v>
      </c>
      <c r="D337" s="548"/>
      <c r="E337" s="541">
        <f>H330</f>
        <v>8609.1299999999992</v>
      </c>
      <c r="F337" s="541"/>
      <c r="G337" s="541" t="s">
        <v>34</v>
      </c>
      <c r="H337" s="541"/>
      <c r="I337" s="560">
        <f>L330</f>
        <v>24.055727072207056</v>
      </c>
      <c r="J337" s="560"/>
      <c r="K337" s="546" t="s">
        <v>32</v>
      </c>
      <c r="L337" s="546"/>
      <c r="M337" s="560">
        <f>J330</f>
        <v>10.531645569620252</v>
      </c>
      <c r="N337" s="560"/>
      <c r="O337" s="546"/>
      <c r="P337" s="541" t="s">
        <v>108</v>
      </c>
      <c r="Q337" s="541"/>
      <c r="R337" s="548">
        <f>SUM(O329:U329)</f>
        <v>0</v>
      </c>
      <c r="S337" s="548"/>
      <c r="T337" s="543" t="str">
        <f>IF(ISERROR(R337/R339),"",R337/R339)</f>
        <v/>
      </c>
      <c r="U337" s="543"/>
      <c r="V337" s="541" t="s">
        <v>46</v>
      </c>
      <c r="W337" s="541"/>
      <c r="X337" s="539">
        <f>SUM(P203,P260,P295,P311,P319,P333)</f>
        <v>0</v>
      </c>
      <c r="Y337" s="540"/>
      <c r="Z337" s="543" t="str">
        <f>IF(ISERROR(X337/X339),"",X337/X339)</f>
        <v/>
      </c>
      <c r="AA337" s="543"/>
      <c r="AB337" s="12"/>
      <c r="AC337" s="29"/>
      <c r="AD337" s="29"/>
      <c r="AE337" s="3"/>
      <c r="AF337" s="3"/>
      <c r="AG337" s="336"/>
      <c r="AH337" s="336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333"/>
      <c r="AV337" s="333"/>
      <c r="AW337" s="333"/>
      <c r="AX337" s="333"/>
      <c r="AY337" s="333"/>
      <c r="AZ337" s="333"/>
      <c r="BA337" s="333"/>
    </row>
    <row r="338" spans="1:53" ht="15.75" hidden="1" customHeight="1">
      <c r="A338" s="77" t="s">
        <v>159</v>
      </c>
      <c r="B338" s="328">
        <f>I330+C336</f>
        <v>162</v>
      </c>
      <c r="C338" s="541" t="s">
        <v>116</v>
      </c>
      <c r="D338" s="541"/>
      <c r="E338" s="545">
        <f>K330+I336</f>
        <v>129.17271695863701</v>
      </c>
      <c r="F338" s="545"/>
      <c r="G338" s="541" t="s">
        <v>156</v>
      </c>
      <c r="H338" s="541"/>
      <c r="I338" s="560">
        <f>B338-E338</f>
        <v>32.827283041362989</v>
      </c>
      <c r="J338" s="560"/>
      <c r="K338" s="546" t="s">
        <v>157</v>
      </c>
      <c r="L338" s="546"/>
      <c r="M338" s="547">
        <f>IF(ISERROR(I338/B338),"",I338/B338)</f>
        <v>0.20263754963804315</v>
      </c>
      <c r="N338" s="547"/>
      <c r="O338" s="546"/>
      <c r="P338" s="541" t="s">
        <v>109</v>
      </c>
      <c r="Q338" s="541"/>
      <c r="R338" s="548"/>
      <c r="S338" s="548"/>
      <c r="T338" s="543" t="str">
        <f>IF(ISERROR(R338/R339),"",R338/R339)</f>
        <v/>
      </c>
      <c r="U338" s="543"/>
      <c r="V338" s="541" t="s">
        <v>47</v>
      </c>
      <c r="W338" s="541"/>
      <c r="X338" s="539">
        <f>SUM(P204,P261,P296,P312,P320,P334)</f>
        <v>0</v>
      </c>
      <c r="Y338" s="540"/>
      <c r="Z338" s="543" t="str">
        <f>IF(ISERROR(X338/X339),"",X338/X339)</f>
        <v/>
      </c>
      <c r="AA338" s="543"/>
      <c r="AB338" s="12"/>
      <c r="AC338" s="29"/>
      <c r="AD338" s="29"/>
      <c r="AE338" s="3"/>
      <c r="AF338" s="3"/>
      <c r="AG338" s="336"/>
      <c r="AH338" s="336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333"/>
      <c r="AV338" s="333"/>
      <c r="AW338" s="333"/>
      <c r="AX338" s="333"/>
      <c r="AY338" s="333"/>
      <c r="AZ338" s="333"/>
      <c r="BA338" s="333"/>
    </row>
    <row r="339" spans="1:53" ht="1.5" customHeight="1">
      <c r="A339" s="77" t="s">
        <v>160</v>
      </c>
      <c r="B339" s="328">
        <f>N330</f>
        <v>0</v>
      </c>
      <c r="C339" s="541" t="s">
        <v>155</v>
      </c>
      <c r="D339" s="541"/>
      <c r="E339" s="543">
        <f>IF(ISERROR(B339/B338),"",B339/B338)</f>
        <v>0</v>
      </c>
      <c r="F339" s="543"/>
      <c r="G339" s="541" t="s">
        <v>164</v>
      </c>
      <c r="H339" s="541"/>
      <c r="I339" s="546">
        <f>V330</f>
        <v>0</v>
      </c>
      <c r="J339" s="546"/>
      <c r="K339" s="546" t="s">
        <v>162</v>
      </c>
      <c r="L339" s="546"/>
      <c r="M339" s="547">
        <f t="array" ref="M339">IF(ISERROR(I339/B337),"",I339/B337)</f>
        <v>0</v>
      </c>
      <c r="N339" s="547"/>
      <c r="O339" s="546"/>
      <c r="P339" s="541" t="s">
        <v>125</v>
      </c>
      <c r="Q339" s="541"/>
      <c r="R339" s="548">
        <f>SUM(R332:S338)</f>
        <v>0</v>
      </c>
      <c r="S339" s="548"/>
      <c r="T339" s="543">
        <f>SUM(T332:U338)</f>
        <v>0</v>
      </c>
      <c r="U339" s="543"/>
      <c r="V339" s="541" t="s">
        <v>125</v>
      </c>
      <c r="W339" s="541"/>
      <c r="X339" s="548">
        <f>SUM(X332:Y338)</f>
        <v>0</v>
      </c>
      <c r="Y339" s="548"/>
      <c r="Z339" s="543">
        <f>SUM(Z332:AA338)</f>
        <v>0</v>
      </c>
      <c r="AA339" s="543"/>
      <c r="AB339" s="12"/>
      <c r="AC339" s="29"/>
      <c r="AD339" s="29"/>
      <c r="AE339" s="3"/>
      <c r="AF339" s="3"/>
      <c r="AG339" s="336"/>
      <c r="AH339" s="336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333"/>
      <c r="AV339" s="333"/>
      <c r="AW339" s="333"/>
      <c r="AX339" s="333"/>
      <c r="AY339" s="333"/>
      <c r="AZ339" s="333"/>
      <c r="BA339" s="333"/>
    </row>
    <row r="340" spans="1:53" ht="15.75" customHeight="1">
      <c r="A340" s="572" t="s">
        <v>131</v>
      </c>
      <c r="B340" s="572"/>
      <c r="C340" s="572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  <c r="AM340" s="572"/>
      <c r="AN340" s="572"/>
      <c r="AO340" s="572"/>
      <c r="AP340" s="572"/>
      <c r="AQ340" s="572"/>
      <c r="AR340" s="572"/>
      <c r="AS340" s="572"/>
      <c r="AT340" s="572"/>
      <c r="AU340" s="572"/>
      <c r="AV340" s="572"/>
      <c r="AW340" s="572"/>
      <c r="AX340" s="572"/>
      <c r="AY340" s="572"/>
      <c r="AZ340" s="572"/>
      <c r="BA340" s="572"/>
    </row>
    <row r="341" spans="1:53" ht="15.75">
      <c r="A341" s="567" t="s">
        <v>12</v>
      </c>
      <c r="B341" s="567" t="s">
        <v>25</v>
      </c>
      <c r="C341" s="567" t="s">
        <v>26</v>
      </c>
      <c r="D341" s="567" t="s">
        <v>27</v>
      </c>
      <c r="E341" s="573" t="s">
        <v>28</v>
      </c>
      <c r="F341" s="576" t="s">
        <v>29</v>
      </c>
      <c r="G341" s="546" t="s">
        <v>30</v>
      </c>
      <c r="H341" s="546"/>
      <c r="I341" s="567" t="s">
        <v>31</v>
      </c>
      <c r="J341" s="561" t="s">
        <v>32</v>
      </c>
      <c r="K341" s="564" t="s">
        <v>33</v>
      </c>
      <c r="L341" s="567" t="s">
        <v>34</v>
      </c>
      <c r="M341" s="570" t="s">
        <v>35</v>
      </c>
      <c r="N341" s="553" t="s">
        <v>36</v>
      </c>
      <c r="O341" s="546" t="s">
        <v>37</v>
      </c>
      <c r="P341" s="546"/>
      <c r="Q341" s="546"/>
      <c r="R341" s="546"/>
      <c r="S341" s="546"/>
      <c r="T341" s="546"/>
      <c r="U341" s="546"/>
      <c r="V341" s="552" t="s">
        <v>38</v>
      </c>
      <c r="W341" s="553" t="s">
        <v>39</v>
      </c>
      <c r="X341" s="546" t="s">
        <v>40</v>
      </c>
      <c r="Y341" s="546"/>
      <c r="Z341" s="546"/>
      <c r="AA341" s="546"/>
      <c r="AB341" s="338"/>
      <c r="AC341" s="28"/>
      <c r="AD341" s="28"/>
      <c r="AE341" s="28"/>
      <c r="AF341" s="28"/>
      <c r="AG341" s="28"/>
      <c r="AH341" s="28"/>
      <c r="AI341" s="554"/>
      <c r="AJ341" s="551"/>
      <c r="AK341" s="551"/>
      <c r="AL341" s="551"/>
      <c r="AM341" s="551"/>
      <c r="AN341" s="551"/>
      <c r="AO341" s="551"/>
      <c r="AP341" s="551"/>
      <c r="AQ341" s="551"/>
      <c r="AR341" s="551"/>
      <c r="AS341" s="551"/>
      <c r="AT341" s="551"/>
      <c r="AU341" s="551"/>
      <c r="AV341" s="551"/>
      <c r="AW341" s="551"/>
      <c r="AX341" s="551"/>
      <c r="AY341" s="551"/>
      <c r="AZ341" s="551"/>
      <c r="BA341" s="551"/>
    </row>
    <row r="342" spans="1:53" ht="15.75">
      <c r="A342" s="568"/>
      <c r="B342" s="568"/>
      <c r="C342" s="568"/>
      <c r="D342" s="568"/>
      <c r="E342" s="574"/>
      <c r="F342" s="577"/>
      <c r="G342" s="546"/>
      <c r="H342" s="546"/>
      <c r="I342" s="568"/>
      <c r="J342" s="562"/>
      <c r="K342" s="565"/>
      <c r="L342" s="568"/>
      <c r="M342" s="571"/>
      <c r="N342" s="553"/>
      <c r="O342" s="546" t="s">
        <v>41</v>
      </c>
      <c r="P342" s="546" t="s">
        <v>42</v>
      </c>
      <c r="Q342" s="546" t="s">
        <v>43</v>
      </c>
      <c r="R342" s="550" t="s">
        <v>44</v>
      </c>
      <c r="S342" s="541" t="s">
        <v>45</v>
      </c>
      <c r="T342" s="546" t="s">
        <v>46</v>
      </c>
      <c r="U342" s="546" t="s">
        <v>47</v>
      </c>
      <c r="V342" s="552"/>
      <c r="W342" s="553"/>
      <c r="X342" s="546" t="s">
        <v>13</v>
      </c>
      <c r="Y342" s="546" t="s">
        <v>48</v>
      </c>
      <c r="Z342" s="546" t="s">
        <v>49</v>
      </c>
      <c r="AA342" s="546" t="s">
        <v>47</v>
      </c>
      <c r="AB342" s="338"/>
      <c r="AC342" s="28"/>
      <c r="AD342" s="28"/>
      <c r="AE342" s="28"/>
      <c r="AF342" s="28"/>
      <c r="AG342" s="28"/>
      <c r="AH342" s="28"/>
      <c r="AI342" s="554"/>
      <c r="AJ342" s="551"/>
      <c r="AK342" s="551"/>
      <c r="AL342" s="551"/>
      <c r="AM342" s="551"/>
      <c r="AN342" s="551"/>
      <c r="AO342" s="551"/>
      <c r="AP342" s="551"/>
      <c r="AQ342" s="551"/>
      <c r="AR342" s="551"/>
      <c r="AS342" s="555"/>
      <c r="AT342" s="555"/>
      <c r="AU342" s="555"/>
      <c r="AV342" s="555"/>
      <c r="AW342" s="555"/>
      <c r="AX342" s="555"/>
      <c r="AY342" s="555"/>
      <c r="AZ342" s="555"/>
      <c r="BA342" s="555"/>
    </row>
    <row r="343" spans="1:53" ht="15.75" customHeight="1">
      <c r="A343" s="569"/>
      <c r="B343" s="569"/>
      <c r="C343" s="569"/>
      <c r="D343" s="569"/>
      <c r="E343" s="575"/>
      <c r="F343" s="578"/>
      <c r="G343" s="325" t="s">
        <v>50</v>
      </c>
      <c r="H343" s="325" t="s">
        <v>51</v>
      </c>
      <c r="I343" s="569"/>
      <c r="J343" s="563"/>
      <c r="K343" s="566"/>
      <c r="L343" s="569"/>
      <c r="M343" s="571"/>
      <c r="N343" s="553"/>
      <c r="O343" s="546"/>
      <c r="P343" s="546"/>
      <c r="Q343" s="546"/>
      <c r="R343" s="550"/>
      <c r="S343" s="541"/>
      <c r="T343" s="546"/>
      <c r="U343" s="546"/>
      <c r="V343" s="552"/>
      <c r="W343" s="553"/>
      <c r="X343" s="546"/>
      <c r="Y343" s="546"/>
      <c r="Z343" s="546"/>
      <c r="AA343" s="546"/>
      <c r="AB343" s="338"/>
      <c r="AC343" s="28"/>
      <c r="AD343" s="28"/>
      <c r="AE343" s="28"/>
      <c r="AF343" s="28"/>
      <c r="AG343" s="28"/>
      <c r="AH343" s="28"/>
      <c r="AI343" s="554"/>
      <c r="AJ343" s="551"/>
      <c r="AK343" s="551"/>
      <c r="AL343" s="333"/>
      <c r="AM343" s="333"/>
      <c r="AN343" s="333"/>
      <c r="AO343" s="333"/>
      <c r="AP343" s="333"/>
      <c r="AQ343" s="333"/>
      <c r="AR343" s="333"/>
      <c r="AS343" s="28"/>
      <c r="AT343" s="28"/>
      <c r="AU343" s="28"/>
      <c r="AV343" s="334"/>
      <c r="AW343" s="333"/>
      <c r="AX343" s="333"/>
      <c r="AY343" s="333"/>
      <c r="AZ343" s="333"/>
      <c r="BA343" s="333"/>
    </row>
    <row r="344" spans="1:53" ht="15.75">
      <c r="A344" s="90">
        <v>200032</v>
      </c>
      <c r="B344" s="91" t="s">
        <v>52</v>
      </c>
      <c r="C344" s="90" t="s">
        <v>53</v>
      </c>
      <c r="D344" s="89">
        <v>5.03</v>
      </c>
      <c r="E344" s="89"/>
      <c r="F344" s="92"/>
      <c r="G344" s="118">
        <f>SUM('5:6'!G344)</f>
        <v>0</v>
      </c>
      <c r="H344" s="120">
        <f t="shared" ref="H344:H362" si="127">D344*G344</f>
        <v>0</v>
      </c>
      <c r="I344" s="118">
        <f>SUM('5:6'!I344)</f>
        <v>0</v>
      </c>
      <c r="J344" s="38" t="str">
        <f t="array" ref="J344">IF(ISERROR(G344/I344),"",G344/I344)</f>
        <v/>
      </c>
      <c r="K344" s="121">
        <f t="array" ref="K344">IF(ISERROR(G344/L344),"",G344/L344)</f>
        <v>0</v>
      </c>
      <c r="L344" s="93">
        <v>16</v>
      </c>
      <c r="M344" s="122">
        <f t="shared" ref="M344:M357" si="128">IF(ISERROR(I344-K344),"",I344-K344)</f>
        <v>0</v>
      </c>
      <c r="N344" s="93">
        <f>SUM(O344:U344)</f>
        <v>0</v>
      </c>
      <c r="O344" s="118">
        <f>SUM('5:6'!O344)</f>
        <v>0</v>
      </c>
      <c r="P344" s="118">
        <f>SUM('5:6'!P344)</f>
        <v>0</v>
      </c>
      <c r="Q344" s="118">
        <f>SUM('5:6'!Q344)</f>
        <v>0</v>
      </c>
      <c r="R344" s="118">
        <f>SUM('5:6'!R344)</f>
        <v>0</v>
      </c>
      <c r="S344" s="118">
        <f>SUM('5:6'!S344)</f>
        <v>0</v>
      </c>
      <c r="T344" s="118">
        <f>SUM('5:6'!T344)</f>
        <v>0</v>
      </c>
      <c r="U344" s="118">
        <f>SUM('5:6'!U344)</f>
        <v>0</v>
      </c>
      <c r="V344" s="269">
        <f t="shared" ref="V344:V357" si="129">SUM(X344:AA344)</f>
        <v>0</v>
      </c>
      <c r="W344" s="40" t="str">
        <f t="shared" ref="W344:W357" si="130">IF(ISERROR(V344/G344),"",V344/G344)</f>
        <v/>
      </c>
      <c r="X344" s="118">
        <f>SUM('5:6'!X344)</f>
        <v>0</v>
      </c>
      <c r="Y344" s="118">
        <f>SUM('5:6'!Y344)</f>
        <v>0</v>
      </c>
      <c r="Z344" s="118">
        <f>SUM('5:6'!Z344)</f>
        <v>0</v>
      </c>
      <c r="AA344" s="118">
        <f>SUM('5:6'!AA344)</f>
        <v>0</v>
      </c>
      <c r="AB344" s="107"/>
      <c r="AC344" s="61"/>
      <c r="AD344" s="336"/>
      <c r="AE344" s="61"/>
      <c r="AF344" s="61"/>
      <c r="AG344" s="61"/>
      <c r="AH344" s="61"/>
      <c r="AI344" s="64"/>
      <c r="AJ344" s="64"/>
      <c r="AK344" s="64"/>
      <c r="AL344" s="335"/>
      <c r="AM344" s="61"/>
      <c r="AN344" s="335"/>
      <c r="AO344" s="335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</row>
    <row r="345" spans="1:53" ht="15.75">
      <c r="A345" s="20">
        <v>200038</v>
      </c>
      <c r="B345" s="69" t="s">
        <v>54</v>
      </c>
      <c r="C345" s="17" t="s">
        <v>53</v>
      </c>
      <c r="D345" s="18">
        <v>5.03</v>
      </c>
      <c r="E345" s="18"/>
      <c r="F345" s="6"/>
      <c r="G345" s="118">
        <f>SUM('5:6'!G345)</f>
        <v>0</v>
      </c>
      <c r="H345" s="120">
        <f t="shared" si="127"/>
        <v>0</v>
      </c>
      <c r="I345" s="118">
        <f>SUM('5:6'!I345)</f>
        <v>0</v>
      </c>
      <c r="J345" s="38" t="str">
        <f t="array" ref="J345">IF(ISERROR(G345/I345),"",G345/I345)</f>
        <v/>
      </c>
      <c r="K345" s="42">
        <f>IF(ISERROR(G345/L345),"",G345/L345)</f>
        <v>0</v>
      </c>
      <c r="L345" s="107">
        <v>19</v>
      </c>
      <c r="M345" s="43">
        <f t="shared" si="128"/>
        <v>0</v>
      </c>
      <c r="N345" s="38">
        <f t="shared" ref="N345:N357" si="131">SUM(O345:U345)</f>
        <v>0</v>
      </c>
      <c r="O345" s="118">
        <f>SUM('5:6'!O345)</f>
        <v>0</v>
      </c>
      <c r="P345" s="118">
        <f>SUM('5:6'!P345)</f>
        <v>0</v>
      </c>
      <c r="Q345" s="118">
        <f>SUM('5:6'!Q345)</f>
        <v>0</v>
      </c>
      <c r="R345" s="118">
        <f>SUM('5:6'!R345)</f>
        <v>0</v>
      </c>
      <c r="S345" s="118">
        <f>SUM('5:6'!S345)</f>
        <v>0</v>
      </c>
      <c r="T345" s="118">
        <f>SUM('5:6'!T345)</f>
        <v>0</v>
      </c>
      <c r="U345" s="118">
        <f>SUM('5:6'!U345)</f>
        <v>0</v>
      </c>
      <c r="V345" s="269">
        <f t="shared" si="129"/>
        <v>0</v>
      </c>
      <c r="W345" s="40" t="str">
        <f t="shared" si="130"/>
        <v/>
      </c>
      <c r="X345" s="118">
        <f>SUM('5:6'!X345)</f>
        <v>0</v>
      </c>
      <c r="Y345" s="118">
        <f>SUM('5:6'!Y345)</f>
        <v>0</v>
      </c>
      <c r="Z345" s="118">
        <f>SUM('5:6'!Z345)</f>
        <v>0</v>
      </c>
      <c r="AA345" s="118">
        <f>SUM('5:6'!AA345)</f>
        <v>0</v>
      </c>
      <c r="AB345" s="107"/>
      <c r="AC345" s="61"/>
      <c r="AD345" s="336"/>
      <c r="AE345" s="61"/>
      <c r="AF345" s="61"/>
      <c r="AG345" s="61"/>
      <c r="AH345" s="61"/>
      <c r="AI345" s="64"/>
      <c r="AJ345" s="64"/>
      <c r="AK345" s="64"/>
      <c r="AL345" s="61"/>
      <c r="AM345" s="61"/>
      <c r="AN345" s="335"/>
      <c r="AO345" s="61"/>
      <c r="AP345" s="335"/>
      <c r="AQ345" s="61"/>
      <c r="AR345" s="61"/>
      <c r="AS345" s="335"/>
      <c r="AT345" s="335"/>
      <c r="AU345" s="335"/>
      <c r="AV345" s="335"/>
      <c r="AW345" s="62"/>
      <c r="AX345" s="61"/>
      <c r="AY345" s="61"/>
      <c r="AZ345" s="61"/>
      <c r="BA345" s="61"/>
    </row>
    <row r="346" spans="1:53" ht="15.75">
      <c r="A346" s="21">
        <v>200039</v>
      </c>
      <c r="B346" s="69" t="s">
        <v>54</v>
      </c>
      <c r="C346" s="17" t="s">
        <v>55</v>
      </c>
      <c r="D346" s="18">
        <v>5.03</v>
      </c>
      <c r="E346" s="18"/>
      <c r="F346" s="6"/>
      <c r="G346" s="118">
        <f>SUM('5:6'!G346)</f>
        <v>0</v>
      </c>
      <c r="H346" s="120">
        <f t="shared" si="127"/>
        <v>0</v>
      </c>
      <c r="I346" s="118">
        <f>SUM('5:6'!I346)</f>
        <v>0</v>
      </c>
      <c r="J346" s="38" t="str">
        <f t="array" ref="J346">IF(ISERROR(G346/I346),"",G346/I346)</f>
        <v/>
      </c>
      <c r="K346" s="42">
        <f>IF(ISERROR(G346/L346),"",G346/L346)</f>
        <v>0</v>
      </c>
      <c r="L346" s="107">
        <v>19</v>
      </c>
      <c r="M346" s="43">
        <f t="shared" si="128"/>
        <v>0</v>
      </c>
      <c r="N346" s="38">
        <f t="shared" si="131"/>
        <v>0</v>
      </c>
      <c r="O346" s="118">
        <f>SUM('5:6'!O346)</f>
        <v>0</v>
      </c>
      <c r="P346" s="118">
        <f>SUM('5:6'!P346)</f>
        <v>0</v>
      </c>
      <c r="Q346" s="118">
        <f>SUM('5:6'!Q346)</f>
        <v>0</v>
      </c>
      <c r="R346" s="118">
        <f>SUM('5:6'!R346)</f>
        <v>0</v>
      </c>
      <c r="S346" s="118">
        <f>SUM('5:6'!S346)</f>
        <v>0</v>
      </c>
      <c r="T346" s="118">
        <f>SUM('5:6'!T346)</f>
        <v>0</v>
      </c>
      <c r="U346" s="118">
        <f>SUM('5:6'!U346)</f>
        <v>0</v>
      </c>
      <c r="V346" s="269">
        <f t="shared" si="129"/>
        <v>0</v>
      </c>
      <c r="W346" s="40" t="str">
        <f t="shared" si="130"/>
        <v/>
      </c>
      <c r="X346" s="118">
        <f>SUM('5:6'!X346)</f>
        <v>0</v>
      </c>
      <c r="Y346" s="118">
        <f>SUM('5:6'!Y346)</f>
        <v>0</v>
      </c>
      <c r="Z346" s="118">
        <f>SUM('5:6'!Z346)</f>
        <v>0</v>
      </c>
      <c r="AA346" s="118">
        <f>SUM('5:6'!AA346)</f>
        <v>0</v>
      </c>
      <c r="AB346" s="107"/>
      <c r="AC346" s="61"/>
      <c r="AD346" s="336"/>
      <c r="AE346" s="61"/>
      <c r="AF346" s="61"/>
      <c r="AG346" s="61"/>
      <c r="AH346" s="61"/>
      <c r="AI346" s="64"/>
      <c r="AJ346" s="64"/>
      <c r="AK346" s="64"/>
      <c r="AL346" s="61"/>
      <c r="AM346" s="61"/>
      <c r="AN346" s="61"/>
      <c r="AO346" s="335"/>
      <c r="AP346" s="61"/>
      <c r="AQ346" s="61"/>
      <c r="AR346" s="61"/>
      <c r="AS346" s="63"/>
      <c r="AT346" s="63"/>
      <c r="AU346" s="63"/>
      <c r="AV346" s="61"/>
      <c r="AW346" s="61"/>
      <c r="AX346" s="61"/>
      <c r="AY346" s="61"/>
      <c r="AZ346" s="61"/>
      <c r="BA346" s="61"/>
    </row>
    <row r="347" spans="1:53" ht="15.75">
      <c r="A347" s="20">
        <v>200045</v>
      </c>
      <c r="B347" s="69" t="s">
        <v>56</v>
      </c>
      <c r="C347" s="17" t="s">
        <v>53</v>
      </c>
      <c r="D347" s="18">
        <v>5.03</v>
      </c>
      <c r="E347" s="18"/>
      <c r="F347" s="6"/>
      <c r="G347" s="118">
        <f>SUM('5:6'!G347)</f>
        <v>0</v>
      </c>
      <c r="H347" s="120">
        <f t="shared" si="127"/>
        <v>0</v>
      </c>
      <c r="I347" s="118">
        <f>SUM('5:6'!I347)</f>
        <v>0</v>
      </c>
      <c r="J347" s="38" t="str">
        <f t="array" ref="J347">IF(ISERROR(G347/I347),"",G347/I347)</f>
        <v/>
      </c>
      <c r="K347" s="42">
        <f t="array" ref="K347">IF(ISERROR(G347/L347),"",G347/L347)</f>
        <v>0</v>
      </c>
      <c r="L347" s="107">
        <v>19</v>
      </c>
      <c r="M347" s="43">
        <f t="shared" si="128"/>
        <v>0</v>
      </c>
      <c r="N347" s="38">
        <f t="shared" si="131"/>
        <v>0</v>
      </c>
      <c r="O347" s="118">
        <f>SUM('5:6'!O347)</f>
        <v>0</v>
      </c>
      <c r="P347" s="118">
        <f>SUM('5:6'!P347)</f>
        <v>0</v>
      </c>
      <c r="Q347" s="118">
        <f>SUM('5:6'!Q347)</f>
        <v>0</v>
      </c>
      <c r="R347" s="118">
        <f>SUM('5:6'!R347)</f>
        <v>0</v>
      </c>
      <c r="S347" s="118">
        <f>SUM('5:6'!S347)</f>
        <v>0</v>
      </c>
      <c r="T347" s="118">
        <f>SUM('5:6'!T347)</f>
        <v>0</v>
      </c>
      <c r="U347" s="118">
        <f>SUM('5:6'!U347)</f>
        <v>0</v>
      </c>
      <c r="V347" s="269">
        <f t="shared" si="129"/>
        <v>0</v>
      </c>
      <c r="W347" s="40" t="str">
        <f t="shared" si="130"/>
        <v/>
      </c>
      <c r="X347" s="118">
        <f>SUM('5:6'!X347)</f>
        <v>0</v>
      </c>
      <c r="Y347" s="118">
        <f>SUM('5:6'!Y347)</f>
        <v>0</v>
      </c>
      <c r="Z347" s="118">
        <f>SUM('5:6'!Z347)</f>
        <v>0</v>
      </c>
      <c r="AA347" s="118">
        <f>SUM('5:6'!AA347)</f>
        <v>0</v>
      </c>
      <c r="AB347" s="107"/>
      <c r="AC347" s="61"/>
      <c r="AD347" s="336"/>
      <c r="AE347" s="61"/>
      <c r="AF347" s="61"/>
      <c r="AG347" s="61"/>
      <c r="AH347" s="61"/>
      <c r="AI347" s="64"/>
      <c r="AJ347" s="64"/>
      <c r="AK347" s="64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2"/>
      <c r="AW347" s="62"/>
      <c r="AX347" s="62"/>
      <c r="AY347" s="61"/>
      <c r="AZ347" s="61"/>
      <c r="BA347" s="61"/>
    </row>
    <row r="348" spans="1:53" ht="15.75">
      <c r="A348" s="20">
        <v>200050</v>
      </c>
      <c r="B348" s="69" t="s">
        <v>56</v>
      </c>
      <c r="C348" s="17" t="s">
        <v>57</v>
      </c>
      <c r="D348" s="18">
        <v>5.03</v>
      </c>
      <c r="E348" s="18"/>
      <c r="F348" s="6"/>
      <c r="G348" s="118">
        <f>SUM('5:6'!G348)</f>
        <v>0</v>
      </c>
      <c r="H348" s="120">
        <f t="shared" si="127"/>
        <v>0</v>
      </c>
      <c r="I348" s="118">
        <f>SUM('5:6'!I348)</f>
        <v>0</v>
      </c>
      <c r="J348" s="38" t="str">
        <f t="array" ref="J348">IF(ISERROR(G348/I348),"",G348/I348)</f>
        <v/>
      </c>
      <c r="K348" s="42">
        <f t="array" ref="K348">IF(ISERROR(G348/L348),"",G348/L348)</f>
        <v>0</v>
      </c>
      <c r="L348" s="107">
        <v>20</v>
      </c>
      <c r="M348" s="43">
        <f t="shared" si="128"/>
        <v>0</v>
      </c>
      <c r="N348" s="38">
        <f t="shared" si="131"/>
        <v>0</v>
      </c>
      <c r="O348" s="118">
        <f>SUM('5:6'!O348)</f>
        <v>0</v>
      </c>
      <c r="P348" s="118">
        <f>SUM('5:6'!P348)</f>
        <v>0</v>
      </c>
      <c r="Q348" s="118">
        <f>SUM('5:6'!Q348)</f>
        <v>0</v>
      </c>
      <c r="R348" s="118">
        <f>SUM('5:6'!R348)</f>
        <v>0</v>
      </c>
      <c r="S348" s="118">
        <f>SUM('5:6'!S348)</f>
        <v>0</v>
      </c>
      <c r="T348" s="118">
        <f>SUM('5:6'!T348)</f>
        <v>0</v>
      </c>
      <c r="U348" s="118">
        <f>SUM('5:6'!U348)</f>
        <v>0</v>
      </c>
      <c r="V348" s="269">
        <f t="shared" si="129"/>
        <v>0</v>
      </c>
      <c r="W348" s="40" t="str">
        <f t="shared" si="130"/>
        <v/>
      </c>
      <c r="X348" s="118">
        <f>SUM('5:6'!X348)</f>
        <v>0</v>
      </c>
      <c r="Y348" s="118">
        <f>SUM('5:6'!Y348)</f>
        <v>0</v>
      </c>
      <c r="Z348" s="118">
        <f>SUM('5:6'!Z348)</f>
        <v>0</v>
      </c>
      <c r="AA348" s="118">
        <f>SUM('5:6'!AA348)</f>
        <v>0</v>
      </c>
      <c r="AB348" s="107"/>
      <c r="AC348" s="61"/>
      <c r="AD348" s="336"/>
      <c r="AE348" s="61"/>
      <c r="AF348" s="61"/>
      <c r="AG348" s="61"/>
      <c r="AH348" s="61"/>
      <c r="AI348" s="64"/>
      <c r="AJ348" s="64"/>
      <c r="AK348" s="64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</row>
    <row r="349" spans="1:53" ht="15.75">
      <c r="A349" s="20">
        <v>200076</v>
      </c>
      <c r="B349" s="69" t="s">
        <v>58</v>
      </c>
      <c r="C349" s="17" t="s">
        <v>53</v>
      </c>
      <c r="D349" s="18">
        <v>5.04</v>
      </c>
      <c r="E349" s="18"/>
      <c r="F349" s="6"/>
      <c r="G349" s="118">
        <f>SUM('5:6'!G349)</f>
        <v>0</v>
      </c>
      <c r="H349" s="120">
        <f t="shared" si="127"/>
        <v>0</v>
      </c>
      <c r="I349" s="118">
        <f>SUM('5:6'!I349)</f>
        <v>0</v>
      </c>
      <c r="J349" s="38" t="str">
        <f t="array" ref="J349">IF(ISERROR(G349/I349),"",G349/I349)</f>
        <v/>
      </c>
      <c r="K349" s="42">
        <f t="array" ref="K349">IF(ISERROR(G349/L349),"",G349/L349)</f>
        <v>0</v>
      </c>
      <c r="L349" s="107">
        <v>19</v>
      </c>
      <c r="M349" s="43">
        <f t="shared" si="128"/>
        <v>0</v>
      </c>
      <c r="N349" s="38">
        <f t="shared" si="131"/>
        <v>0</v>
      </c>
      <c r="O349" s="118">
        <f>SUM('5:6'!O349)</f>
        <v>0</v>
      </c>
      <c r="P349" s="118">
        <f>SUM('5:6'!P349)</f>
        <v>0</v>
      </c>
      <c r="Q349" s="118">
        <f>SUM('5:6'!Q349)</f>
        <v>0</v>
      </c>
      <c r="R349" s="118">
        <f>SUM('5:6'!R349)</f>
        <v>0</v>
      </c>
      <c r="S349" s="118">
        <f>SUM('5:6'!S349)</f>
        <v>0</v>
      </c>
      <c r="T349" s="118">
        <f>SUM('5:6'!T349)</f>
        <v>0</v>
      </c>
      <c r="U349" s="118">
        <f>SUM('5:6'!U349)</f>
        <v>0</v>
      </c>
      <c r="V349" s="269">
        <f t="shared" si="129"/>
        <v>0</v>
      </c>
      <c r="W349" s="40" t="str">
        <f t="shared" si="130"/>
        <v/>
      </c>
      <c r="X349" s="118">
        <f>SUM('5:6'!X349)</f>
        <v>0</v>
      </c>
      <c r="Y349" s="118">
        <f>SUM('5:6'!Y349)</f>
        <v>0</v>
      </c>
      <c r="Z349" s="118">
        <f>SUM('5:6'!Z349)</f>
        <v>0</v>
      </c>
      <c r="AA349" s="118">
        <f>SUM('5:6'!AA349)</f>
        <v>0</v>
      </c>
      <c r="AB349" s="107"/>
      <c r="AC349" s="61"/>
      <c r="AD349" s="336"/>
      <c r="AE349" s="61"/>
      <c r="AF349" s="61"/>
      <c r="AG349" s="61"/>
      <c r="AH349" s="61"/>
      <c r="AI349" s="64"/>
      <c r="AJ349" s="64"/>
      <c r="AK349" s="64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</row>
    <row r="350" spans="1:53" ht="15.75">
      <c r="A350" s="22">
        <v>200898</v>
      </c>
      <c r="B350" s="69" t="s">
        <v>59</v>
      </c>
      <c r="C350" s="17" t="s">
        <v>60</v>
      </c>
      <c r="D350" s="18">
        <v>5.03</v>
      </c>
      <c r="E350" s="18"/>
      <c r="F350" s="6"/>
      <c r="G350" s="118">
        <f>SUM('5:6'!G350)</f>
        <v>0</v>
      </c>
      <c r="H350" s="120">
        <f t="shared" si="127"/>
        <v>0</v>
      </c>
      <c r="I350" s="118">
        <f>SUM('5:6'!I350)</f>
        <v>0</v>
      </c>
      <c r="J350" s="38" t="str">
        <f t="array" ref="J350">IF(ISERROR(G350/I350),"",G350/I350)</f>
        <v/>
      </c>
      <c r="K350" s="42">
        <f t="array" ref="K350">IF(ISERROR(G350/L350),"",G350/L350)</f>
        <v>0</v>
      </c>
      <c r="L350" s="107">
        <v>3</v>
      </c>
      <c r="M350" s="43">
        <f t="shared" si="128"/>
        <v>0</v>
      </c>
      <c r="N350" s="38">
        <f t="shared" si="131"/>
        <v>0</v>
      </c>
      <c r="O350" s="118">
        <f>SUM('5:6'!O350)</f>
        <v>0</v>
      </c>
      <c r="P350" s="118">
        <f>SUM('5:6'!P350)</f>
        <v>0</v>
      </c>
      <c r="Q350" s="118">
        <f>SUM('5:6'!Q350)</f>
        <v>0</v>
      </c>
      <c r="R350" s="118">
        <f>SUM('5:6'!R350)</f>
        <v>0</v>
      </c>
      <c r="S350" s="118">
        <f>SUM('5:6'!S350)</f>
        <v>0</v>
      </c>
      <c r="T350" s="118">
        <f>SUM('5:6'!T350)</f>
        <v>0</v>
      </c>
      <c r="U350" s="118">
        <f>SUM('5:6'!U350)</f>
        <v>0</v>
      </c>
      <c r="V350" s="269">
        <f t="shared" si="129"/>
        <v>0</v>
      </c>
      <c r="W350" s="40" t="str">
        <f t="shared" si="130"/>
        <v/>
      </c>
      <c r="X350" s="118">
        <f>SUM('5:6'!X350)</f>
        <v>0</v>
      </c>
      <c r="Y350" s="118">
        <f>SUM('5:6'!Y350)</f>
        <v>0</v>
      </c>
      <c r="Z350" s="118">
        <f>SUM('5:6'!Z350)</f>
        <v>0</v>
      </c>
      <c r="AA350" s="118">
        <f>SUM('5:6'!AA350)</f>
        <v>0</v>
      </c>
      <c r="AB350" s="107"/>
      <c r="AC350" s="61"/>
      <c r="AD350" s="364"/>
      <c r="AE350" s="61"/>
      <c r="AF350" s="61"/>
      <c r="AG350" s="61"/>
      <c r="AH350" s="61"/>
      <c r="AI350" s="64"/>
      <c r="AJ350" s="64"/>
      <c r="AK350" s="64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</row>
    <row r="351" spans="1:53" ht="15.75">
      <c r="A351" s="22">
        <v>200899</v>
      </c>
      <c r="B351" s="69" t="s">
        <v>59</v>
      </c>
      <c r="C351" s="17" t="s">
        <v>61</v>
      </c>
      <c r="D351" s="18">
        <v>5.03</v>
      </c>
      <c r="E351" s="18"/>
      <c r="F351" s="6"/>
      <c r="G351" s="118">
        <f>SUM('5:6'!G351)</f>
        <v>0</v>
      </c>
      <c r="H351" s="120">
        <f t="shared" si="127"/>
        <v>0</v>
      </c>
      <c r="I351" s="118">
        <f>SUM('5:6'!I351)</f>
        <v>0</v>
      </c>
      <c r="J351" s="38" t="str">
        <f t="array" ref="J351">IF(ISERROR(G351/I351),"",G351/I351)</f>
        <v/>
      </c>
      <c r="K351" s="42">
        <f t="array" ref="K351">IF(ISERROR(G351/L351),"",G351/L351)</f>
        <v>0</v>
      </c>
      <c r="L351" s="107">
        <v>3</v>
      </c>
      <c r="M351" s="43">
        <f t="shared" si="128"/>
        <v>0</v>
      </c>
      <c r="N351" s="38">
        <f t="shared" si="131"/>
        <v>0</v>
      </c>
      <c r="O351" s="118">
        <f>SUM('5:6'!O351)</f>
        <v>0</v>
      </c>
      <c r="P351" s="118">
        <f>SUM('5:6'!P351)</f>
        <v>0</v>
      </c>
      <c r="Q351" s="118">
        <f>SUM('5:6'!Q351)</f>
        <v>0</v>
      </c>
      <c r="R351" s="118">
        <f>SUM('5:6'!R351)</f>
        <v>0</v>
      </c>
      <c r="S351" s="118">
        <f>SUM('5:6'!S351)</f>
        <v>0</v>
      </c>
      <c r="T351" s="118">
        <f>SUM('5:6'!T351)</f>
        <v>0</v>
      </c>
      <c r="U351" s="118">
        <f>SUM('5:6'!U351)</f>
        <v>0</v>
      </c>
      <c r="V351" s="269">
        <f t="shared" si="129"/>
        <v>0</v>
      </c>
      <c r="W351" s="40" t="str">
        <f t="shared" si="130"/>
        <v/>
      </c>
      <c r="X351" s="118">
        <f>SUM('5:6'!X351)</f>
        <v>0</v>
      </c>
      <c r="Y351" s="118">
        <f>SUM('5:6'!Y351)</f>
        <v>0</v>
      </c>
      <c r="Z351" s="118">
        <f>SUM('5:6'!Z351)</f>
        <v>0</v>
      </c>
      <c r="AA351" s="118">
        <f>SUM('5:6'!AA351)</f>
        <v>0</v>
      </c>
      <c r="AB351" s="107"/>
      <c r="AC351" s="61"/>
      <c r="AD351" s="61"/>
      <c r="AE351" s="61"/>
      <c r="AF351" s="61"/>
      <c r="AG351" s="61"/>
      <c r="AH351" s="61"/>
      <c r="AI351" s="64"/>
      <c r="AJ351" s="64"/>
      <c r="AK351" s="64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</row>
    <row r="352" spans="1:53" ht="15.75">
      <c r="A352" s="20">
        <v>200085</v>
      </c>
      <c r="B352" s="69" t="s">
        <v>62</v>
      </c>
      <c r="C352" s="17" t="s">
        <v>63</v>
      </c>
      <c r="D352" s="18">
        <v>5.04</v>
      </c>
      <c r="E352" s="18"/>
      <c r="F352" s="88"/>
      <c r="G352" s="118">
        <f>SUM('5:6'!G352)</f>
        <v>0</v>
      </c>
      <c r="H352" s="120">
        <f t="shared" si="127"/>
        <v>0</v>
      </c>
      <c r="I352" s="118">
        <f>SUM('5:6'!I352)</f>
        <v>0</v>
      </c>
      <c r="J352" s="38" t="str">
        <f t="array" ref="J352">IF(ISERROR(G352/I352),"",G352/I352)</f>
        <v/>
      </c>
      <c r="K352" s="42">
        <f t="array" ref="K352">IF(ISERROR(G352/L352),"",G352/L352)</f>
        <v>0</v>
      </c>
      <c r="L352" s="107">
        <v>17</v>
      </c>
      <c r="M352" s="43">
        <f t="shared" si="128"/>
        <v>0</v>
      </c>
      <c r="N352" s="38">
        <f t="shared" si="131"/>
        <v>0</v>
      </c>
      <c r="O352" s="118">
        <f>SUM('5:6'!O352)</f>
        <v>0</v>
      </c>
      <c r="P352" s="118">
        <f>SUM('5:6'!P352)</f>
        <v>0</v>
      </c>
      <c r="Q352" s="118">
        <f>SUM('5:6'!Q352)</f>
        <v>0</v>
      </c>
      <c r="R352" s="118">
        <f>SUM('5:6'!R352)</f>
        <v>0</v>
      </c>
      <c r="S352" s="118">
        <f>SUM('5:6'!S352)</f>
        <v>0</v>
      </c>
      <c r="T352" s="118">
        <f>SUM('5:6'!T352)</f>
        <v>0</v>
      </c>
      <c r="U352" s="118">
        <f>SUM('5:6'!U352)</f>
        <v>0</v>
      </c>
      <c r="V352" s="269">
        <f t="shared" si="129"/>
        <v>0</v>
      </c>
      <c r="W352" s="40" t="str">
        <f t="shared" si="130"/>
        <v/>
      </c>
      <c r="X352" s="118">
        <f>SUM('5:6'!X352)</f>
        <v>0</v>
      </c>
      <c r="Y352" s="118">
        <f>SUM('5:6'!Y352)</f>
        <v>0</v>
      </c>
      <c r="Z352" s="118">
        <f>SUM('5:6'!Z352)</f>
        <v>0</v>
      </c>
      <c r="AA352" s="118">
        <f>SUM('5:6'!AA352)</f>
        <v>0</v>
      </c>
      <c r="AB352" s="107"/>
      <c r="AC352" s="61"/>
      <c r="AD352" s="336"/>
      <c r="AE352" s="61"/>
      <c r="AF352" s="61"/>
      <c r="AG352" s="61"/>
      <c r="AH352" s="61"/>
      <c r="AI352" s="64"/>
      <c r="AJ352" s="64"/>
      <c r="AK352" s="64"/>
      <c r="AL352" s="335"/>
      <c r="AM352" s="61"/>
      <c r="AN352" s="61"/>
      <c r="AO352" s="61"/>
      <c r="AP352" s="335"/>
      <c r="AQ352" s="335"/>
      <c r="AR352" s="335"/>
      <c r="AS352" s="61"/>
      <c r="AT352" s="61"/>
      <c r="AU352" s="61"/>
      <c r="AV352" s="61"/>
      <c r="AW352" s="61"/>
      <c r="AX352" s="61"/>
      <c r="AY352" s="61"/>
      <c r="AZ352" s="61"/>
      <c r="BA352" s="61"/>
    </row>
    <row r="353" spans="1:53" ht="15.75">
      <c r="A353" s="20">
        <v>200087</v>
      </c>
      <c r="B353" s="69" t="s">
        <v>62</v>
      </c>
      <c r="C353" s="17" t="s">
        <v>64</v>
      </c>
      <c r="D353" s="18">
        <v>5.04</v>
      </c>
      <c r="E353" s="18"/>
      <c r="F353" s="88"/>
      <c r="G353" s="118">
        <f>SUM('5:6'!G353)</f>
        <v>0</v>
      </c>
      <c r="H353" s="120">
        <f t="shared" si="127"/>
        <v>0</v>
      </c>
      <c r="I353" s="118">
        <f>SUM('5:6'!I353)</f>
        <v>0</v>
      </c>
      <c r="J353" s="38" t="str">
        <f t="array" ref="J353">IF(ISERROR(G353/I353),"",G353/I353)</f>
        <v/>
      </c>
      <c r="K353" s="42">
        <f t="array" ref="K353">IF(ISERROR(G353/L353),"",G353/L353)</f>
        <v>0</v>
      </c>
      <c r="L353" s="107">
        <v>17</v>
      </c>
      <c r="M353" s="43">
        <f t="shared" si="128"/>
        <v>0</v>
      </c>
      <c r="N353" s="38">
        <f t="shared" si="131"/>
        <v>0</v>
      </c>
      <c r="O353" s="118">
        <f>SUM('5:6'!O353)</f>
        <v>0</v>
      </c>
      <c r="P353" s="118">
        <f>SUM('5:6'!P353)</f>
        <v>0</v>
      </c>
      <c r="Q353" s="118">
        <f>SUM('5:6'!Q353)</f>
        <v>0</v>
      </c>
      <c r="R353" s="118">
        <f>SUM('5:6'!R353)</f>
        <v>0</v>
      </c>
      <c r="S353" s="118">
        <f>SUM('5:6'!S353)</f>
        <v>0</v>
      </c>
      <c r="T353" s="118">
        <f>SUM('5:6'!T353)</f>
        <v>0</v>
      </c>
      <c r="U353" s="118">
        <f>SUM('5:6'!U353)</f>
        <v>0</v>
      </c>
      <c r="V353" s="269">
        <f t="shared" si="129"/>
        <v>0</v>
      </c>
      <c r="W353" s="40" t="str">
        <f t="shared" si="130"/>
        <v/>
      </c>
      <c r="X353" s="118">
        <f>SUM('5:6'!X353)</f>
        <v>0</v>
      </c>
      <c r="Y353" s="118">
        <f>SUM('5:6'!Y353)</f>
        <v>0</v>
      </c>
      <c r="Z353" s="118">
        <f>SUM('5:6'!Z353)</f>
        <v>0</v>
      </c>
      <c r="AA353" s="118">
        <f>SUM('5:6'!AA353)</f>
        <v>0</v>
      </c>
      <c r="AB353" s="107"/>
      <c r="AC353" s="61"/>
      <c r="AD353" s="336"/>
      <c r="AE353" s="61"/>
      <c r="AF353" s="61"/>
      <c r="AG353" s="61"/>
      <c r="AH353" s="61"/>
      <c r="AI353" s="64"/>
      <c r="AJ353" s="64"/>
      <c r="AK353" s="64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</row>
    <row r="354" spans="1:53" ht="15.75">
      <c r="A354" s="20">
        <v>200171</v>
      </c>
      <c r="B354" s="69" t="s">
        <v>67</v>
      </c>
      <c r="C354" s="17" t="s">
        <v>63</v>
      </c>
      <c r="D354" s="18">
        <v>5.0599999999999996</v>
      </c>
      <c r="E354" s="18"/>
      <c r="F354" s="6"/>
      <c r="G354" s="118">
        <f>SUM('5:6'!G354)</f>
        <v>0</v>
      </c>
      <c r="H354" s="120">
        <f t="shared" si="127"/>
        <v>0</v>
      </c>
      <c r="I354" s="118">
        <f>SUM('5:6'!I354)</f>
        <v>0</v>
      </c>
      <c r="J354" s="38" t="str">
        <f t="array" ref="J354">IF(ISERROR(G354/I354),"",G354/I354)</f>
        <v/>
      </c>
      <c r="K354" s="42">
        <f t="array" ref="K354">IF(ISERROR(G354/L354),"",G354/L354)</f>
        <v>0</v>
      </c>
      <c r="L354" s="107">
        <v>19</v>
      </c>
      <c r="M354" s="43">
        <f t="shared" si="128"/>
        <v>0</v>
      </c>
      <c r="N354" s="38">
        <f t="shared" si="131"/>
        <v>0</v>
      </c>
      <c r="O354" s="118">
        <f>SUM('5:6'!O354)</f>
        <v>0</v>
      </c>
      <c r="P354" s="118">
        <f>SUM('5:6'!P354)</f>
        <v>0</v>
      </c>
      <c r="Q354" s="118">
        <f>SUM('5:6'!Q354)</f>
        <v>0</v>
      </c>
      <c r="R354" s="118">
        <f>SUM('5:6'!R354)</f>
        <v>0</v>
      </c>
      <c r="S354" s="118">
        <f>SUM('5:6'!S354)</f>
        <v>0</v>
      </c>
      <c r="T354" s="118">
        <f>SUM('5:6'!T354)</f>
        <v>0</v>
      </c>
      <c r="U354" s="118">
        <f>SUM('5:6'!U354)</f>
        <v>0</v>
      </c>
      <c r="V354" s="269">
        <f t="shared" si="129"/>
        <v>0</v>
      </c>
      <c r="W354" s="40" t="str">
        <f t="shared" si="130"/>
        <v/>
      </c>
      <c r="X354" s="118">
        <f>SUM('5:6'!X354)</f>
        <v>0</v>
      </c>
      <c r="Y354" s="118">
        <f>SUM('5:6'!Y354)</f>
        <v>0</v>
      </c>
      <c r="Z354" s="118">
        <f>SUM('5:6'!Z354)</f>
        <v>0</v>
      </c>
      <c r="AA354" s="118">
        <f>SUM('5:6'!AA354)</f>
        <v>0</v>
      </c>
      <c r="AB354" s="107"/>
      <c r="AC354" s="61"/>
      <c r="AD354" s="336"/>
      <c r="AE354" s="61"/>
      <c r="AF354" s="61"/>
      <c r="AG354" s="61"/>
      <c r="AH354" s="61"/>
      <c r="AI354" s="64"/>
      <c r="AJ354" s="64"/>
      <c r="AK354" s="64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</row>
    <row r="355" spans="1:53" ht="15.75">
      <c r="A355" s="20">
        <v>200009</v>
      </c>
      <c r="B355" s="69" t="s">
        <v>68</v>
      </c>
      <c r="C355" s="17" t="s">
        <v>63</v>
      </c>
      <c r="D355" s="18">
        <v>5.09</v>
      </c>
      <c r="E355" s="18"/>
      <c r="F355" s="6"/>
      <c r="G355" s="118">
        <f>SUM('5:6'!G355)</f>
        <v>0</v>
      </c>
      <c r="H355" s="120">
        <f t="shared" si="127"/>
        <v>0</v>
      </c>
      <c r="I355" s="118">
        <f>SUM('5:6'!I355)</f>
        <v>0</v>
      </c>
      <c r="J355" s="38" t="str">
        <f t="array" ref="J355">IF(ISERROR(G355/I355),"",G355/I355)</f>
        <v/>
      </c>
      <c r="K355" s="42">
        <f t="array" ref="K355">IF(ISERROR(G355/L355),"",G355/L355)</f>
        <v>0</v>
      </c>
      <c r="L355" s="107">
        <v>23</v>
      </c>
      <c r="M355" s="43">
        <f t="shared" si="128"/>
        <v>0</v>
      </c>
      <c r="N355" s="38">
        <f t="shared" si="131"/>
        <v>0</v>
      </c>
      <c r="O355" s="118">
        <f>SUM('5:6'!O355)</f>
        <v>0</v>
      </c>
      <c r="P355" s="118">
        <f>SUM('5:6'!P355)</f>
        <v>0</v>
      </c>
      <c r="Q355" s="118">
        <f>SUM('5:6'!Q355)</f>
        <v>0</v>
      </c>
      <c r="R355" s="118">
        <f>SUM('5:6'!R355)</f>
        <v>0</v>
      </c>
      <c r="S355" s="118">
        <f>SUM('5:6'!S355)</f>
        <v>0</v>
      </c>
      <c r="T355" s="118">
        <f>SUM('5:6'!T355)</f>
        <v>0</v>
      </c>
      <c r="U355" s="118">
        <f>SUM('5:6'!U355)</f>
        <v>0</v>
      </c>
      <c r="V355" s="269">
        <f t="shared" si="129"/>
        <v>0</v>
      </c>
      <c r="W355" s="40" t="str">
        <f t="shared" si="130"/>
        <v/>
      </c>
      <c r="X355" s="118">
        <f>SUM('5:6'!X355)</f>
        <v>0</v>
      </c>
      <c r="Y355" s="118">
        <f>SUM('5:6'!Y355)</f>
        <v>0</v>
      </c>
      <c r="Z355" s="118">
        <f>SUM('5:6'!Z355)</f>
        <v>0</v>
      </c>
      <c r="AA355" s="118">
        <f>SUM('5:6'!AA355)</f>
        <v>0</v>
      </c>
      <c r="AB355" s="107"/>
      <c r="AC355" s="61"/>
      <c r="AD355" s="336"/>
      <c r="AE355" s="61"/>
      <c r="AF355" s="61"/>
      <c r="AG355" s="61"/>
      <c r="AH355" s="61"/>
      <c r="AI355" s="64"/>
      <c r="AJ355" s="64"/>
      <c r="AK355" s="64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</row>
    <row r="356" spans="1:53" ht="15.75">
      <c r="A356" s="20">
        <v>200010</v>
      </c>
      <c r="B356" s="69" t="s">
        <v>68</v>
      </c>
      <c r="C356" s="17" t="s">
        <v>64</v>
      </c>
      <c r="D356" s="18">
        <v>5.09</v>
      </c>
      <c r="E356" s="18"/>
      <c r="F356" s="6"/>
      <c r="G356" s="118">
        <f>SUM('5:6'!G356)</f>
        <v>0</v>
      </c>
      <c r="H356" s="120">
        <f t="shared" si="127"/>
        <v>0</v>
      </c>
      <c r="I356" s="118">
        <f>SUM('5:6'!I356)</f>
        <v>0</v>
      </c>
      <c r="J356" s="38" t="str">
        <f t="array" ref="J356">IF(ISERROR(G356/I356),"",G356/I356)</f>
        <v/>
      </c>
      <c r="K356" s="42">
        <f t="array" ref="K356">IF(ISERROR(G356/L356),"",G356/L356)</f>
        <v>0</v>
      </c>
      <c r="L356" s="107">
        <v>23</v>
      </c>
      <c r="M356" s="43">
        <f t="shared" si="128"/>
        <v>0</v>
      </c>
      <c r="N356" s="38">
        <f t="shared" si="131"/>
        <v>0</v>
      </c>
      <c r="O356" s="118">
        <f>SUM('5:6'!O356)</f>
        <v>0</v>
      </c>
      <c r="P356" s="118">
        <f>SUM('5:6'!P356)</f>
        <v>0</v>
      </c>
      <c r="Q356" s="118">
        <f>SUM('5:6'!Q356)</f>
        <v>0</v>
      </c>
      <c r="R356" s="118">
        <f>SUM('5:6'!R356)</f>
        <v>0</v>
      </c>
      <c r="S356" s="118">
        <f>SUM('5:6'!S356)</f>
        <v>0</v>
      </c>
      <c r="T356" s="118">
        <f>SUM('5:6'!T356)</f>
        <v>0</v>
      </c>
      <c r="U356" s="118">
        <f>SUM('5:6'!U356)</f>
        <v>0</v>
      </c>
      <c r="V356" s="269">
        <f t="shared" si="129"/>
        <v>0</v>
      </c>
      <c r="W356" s="40" t="str">
        <f t="shared" si="130"/>
        <v/>
      </c>
      <c r="X356" s="118">
        <f>SUM('5:6'!X356)</f>
        <v>0</v>
      </c>
      <c r="Y356" s="118">
        <f>SUM('5:6'!Y356)</f>
        <v>0</v>
      </c>
      <c r="Z356" s="118">
        <f>SUM('5:6'!Z356)</f>
        <v>0</v>
      </c>
      <c r="AA356" s="118">
        <f>SUM('5:6'!AA356)</f>
        <v>0</v>
      </c>
      <c r="AB356" s="107"/>
      <c r="AC356" s="61"/>
      <c r="AD356" s="336"/>
      <c r="AE356" s="61"/>
      <c r="AF356" s="61"/>
      <c r="AG356" s="61"/>
      <c r="AH356" s="61"/>
      <c r="AI356" s="64"/>
      <c r="AJ356" s="64"/>
      <c r="AK356" s="64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</row>
    <row r="357" spans="1:53" ht="15.75">
      <c r="A357" s="165">
        <v>200342</v>
      </c>
      <c r="B357" s="175" t="s">
        <v>205</v>
      </c>
      <c r="C357" s="324" t="s">
        <v>197</v>
      </c>
      <c r="D357" s="139">
        <v>4.8</v>
      </c>
      <c r="E357" s="18"/>
      <c r="F357" s="6"/>
      <c r="G357" s="118">
        <f>SUM('5:6'!G357)</f>
        <v>0</v>
      </c>
      <c r="H357" s="120">
        <f t="shared" si="127"/>
        <v>0</v>
      </c>
      <c r="I357" s="118">
        <f>SUM('5:6'!I357)</f>
        <v>0</v>
      </c>
      <c r="J357" s="38" t="str">
        <f t="array" ref="J357">IF(ISERROR(G357/I357),"",G357/I357)</f>
        <v/>
      </c>
      <c r="K357" s="42">
        <f t="array" ref="K357">IF(ISERROR(G357/L357),"",G357/L357)</f>
        <v>0</v>
      </c>
      <c r="L357" s="107">
        <v>4</v>
      </c>
      <c r="M357" s="43">
        <f t="shared" si="128"/>
        <v>0</v>
      </c>
      <c r="N357" s="38">
        <f t="shared" si="131"/>
        <v>0</v>
      </c>
      <c r="O357" s="118">
        <f>SUM('5:6'!O357)</f>
        <v>0</v>
      </c>
      <c r="P357" s="118">
        <f>SUM('5:6'!P357)</f>
        <v>0</v>
      </c>
      <c r="Q357" s="118">
        <f>SUM('5:6'!Q357)</f>
        <v>0</v>
      </c>
      <c r="R357" s="118">
        <f>SUM('5:6'!R357)</f>
        <v>0</v>
      </c>
      <c r="S357" s="118">
        <f>SUM('5:6'!S357)</f>
        <v>0</v>
      </c>
      <c r="T357" s="118">
        <f>SUM('5:6'!T357)</f>
        <v>0</v>
      </c>
      <c r="U357" s="118">
        <f>SUM('5:6'!U357)</f>
        <v>0</v>
      </c>
      <c r="V357" s="269">
        <f t="shared" si="129"/>
        <v>0</v>
      </c>
      <c r="W357" s="40" t="str">
        <f t="shared" si="130"/>
        <v/>
      </c>
      <c r="X357" s="118">
        <f>SUM('5:6'!X357)</f>
        <v>0</v>
      </c>
      <c r="Y357" s="118">
        <f>SUM('5:6'!Y357)</f>
        <v>0</v>
      </c>
      <c r="Z357" s="118">
        <f>SUM('5:6'!Z357)</f>
        <v>0</v>
      </c>
      <c r="AA357" s="118">
        <f>SUM('5:6'!AA357)</f>
        <v>0</v>
      </c>
      <c r="AB357" s="107"/>
      <c r="AC357" s="61"/>
      <c r="AD357" s="336"/>
      <c r="AE357" s="61"/>
      <c r="AF357" s="61"/>
      <c r="AG357" s="61"/>
      <c r="AH357" s="61"/>
      <c r="AI357" s="64"/>
      <c r="AJ357" s="64"/>
      <c r="AK357" s="64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</row>
    <row r="358" spans="1:53" ht="15.75">
      <c r="A358" s="165">
        <v>200341</v>
      </c>
      <c r="B358" s="175" t="s">
        <v>205</v>
      </c>
      <c r="C358" s="324" t="s">
        <v>194</v>
      </c>
      <c r="D358" s="139">
        <v>4.8</v>
      </c>
      <c r="E358" s="18"/>
      <c r="F358" s="6"/>
      <c r="G358" s="118">
        <f>SUM('5:6'!G358)</f>
        <v>0</v>
      </c>
      <c r="H358" s="120">
        <f t="shared" si="127"/>
        <v>0</v>
      </c>
      <c r="I358" s="118">
        <f>SUM('5:6'!I358)</f>
        <v>0</v>
      </c>
      <c r="J358" s="38"/>
      <c r="K358" s="42">
        <f t="array" ref="K358">IF(ISERROR(G358/L358),"",G358/L358)</f>
        <v>0</v>
      </c>
      <c r="L358" s="107">
        <v>4</v>
      </c>
      <c r="M358" s="43">
        <f>IF(ISERROR(I358-K358),"",I358-K358)</f>
        <v>0</v>
      </c>
      <c r="N358" s="38"/>
      <c r="O358" s="118">
        <f>SUM('5:6'!O358)</f>
        <v>0</v>
      </c>
      <c r="P358" s="118">
        <f>SUM('5:6'!P358)</f>
        <v>0</v>
      </c>
      <c r="Q358" s="118">
        <f>SUM('5:6'!Q358)</f>
        <v>0</v>
      </c>
      <c r="R358" s="118">
        <f>SUM('5:6'!R358)</f>
        <v>0</v>
      </c>
      <c r="S358" s="118">
        <f>SUM('5:6'!S358)</f>
        <v>0</v>
      </c>
      <c r="T358" s="118">
        <f>SUM('5:6'!T358)</f>
        <v>0</v>
      </c>
      <c r="U358" s="118">
        <f>SUM('5:6'!U358)</f>
        <v>0</v>
      </c>
      <c r="V358" s="269"/>
      <c r="W358" s="40"/>
      <c r="X358" s="118">
        <f>SUM('5:6'!X358)</f>
        <v>0</v>
      </c>
      <c r="Y358" s="118">
        <f>SUM('5:6'!Y358)</f>
        <v>0</v>
      </c>
      <c r="Z358" s="118">
        <f>SUM('5:6'!Z358)</f>
        <v>0</v>
      </c>
      <c r="AA358" s="118">
        <f>SUM('5:6'!AA358)</f>
        <v>0</v>
      </c>
      <c r="AB358" s="107"/>
      <c r="AC358" s="61"/>
      <c r="AD358" s="336"/>
      <c r="AE358" s="61"/>
      <c r="AF358" s="61"/>
      <c r="AG358" s="61"/>
      <c r="AH358" s="61"/>
      <c r="AI358" s="64"/>
      <c r="AJ358" s="64"/>
      <c r="AK358" s="64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</row>
    <row r="359" spans="1:53" ht="15.75">
      <c r="A359" s="165">
        <v>200343</v>
      </c>
      <c r="B359" s="175" t="s">
        <v>205</v>
      </c>
      <c r="C359" s="324" t="s">
        <v>186</v>
      </c>
      <c r="D359" s="139">
        <v>4.8</v>
      </c>
      <c r="E359" s="18"/>
      <c r="F359" s="6"/>
      <c r="G359" s="118">
        <f>SUM('5:6'!G359)</f>
        <v>0</v>
      </c>
      <c r="H359" s="120">
        <f t="shared" si="127"/>
        <v>0</v>
      </c>
      <c r="I359" s="118">
        <f>SUM('5:6'!I359)</f>
        <v>0</v>
      </c>
      <c r="J359" s="38"/>
      <c r="K359" s="42">
        <f t="array" ref="K359">IF(ISERROR(G359/L359),"",G359/L359)</f>
        <v>0</v>
      </c>
      <c r="L359" s="107">
        <v>4</v>
      </c>
      <c r="M359" s="43">
        <f>IF(ISERROR(I359-K359),"",I359-K359)</f>
        <v>0</v>
      </c>
      <c r="N359" s="38"/>
      <c r="O359" s="118">
        <f>SUM('5:6'!O359)</f>
        <v>0</v>
      </c>
      <c r="P359" s="118">
        <f>SUM('5:6'!P359)</f>
        <v>0</v>
      </c>
      <c r="Q359" s="118">
        <f>SUM('5:6'!Q359)</f>
        <v>0</v>
      </c>
      <c r="R359" s="118">
        <f>SUM('5:6'!R359)</f>
        <v>0</v>
      </c>
      <c r="S359" s="118">
        <f>SUM('5:6'!S359)</f>
        <v>0</v>
      </c>
      <c r="T359" s="118">
        <f>SUM('5:6'!T359)</f>
        <v>0</v>
      </c>
      <c r="U359" s="118">
        <f>SUM('5:6'!U359)</f>
        <v>0</v>
      </c>
      <c r="V359" s="269"/>
      <c r="W359" s="40"/>
      <c r="X359" s="118">
        <f>SUM('5:6'!X359)</f>
        <v>0</v>
      </c>
      <c r="Y359" s="118">
        <f>SUM('5:6'!Y359)</f>
        <v>0</v>
      </c>
      <c r="Z359" s="118">
        <f>SUM('5:6'!Z359)</f>
        <v>0</v>
      </c>
      <c r="AA359" s="118">
        <f>SUM('5:6'!AA359)</f>
        <v>0</v>
      </c>
      <c r="AB359" s="107"/>
      <c r="AC359" s="61"/>
      <c r="AD359" s="336"/>
      <c r="AE359" s="61"/>
      <c r="AF359" s="61"/>
      <c r="AG359" s="61"/>
      <c r="AH359" s="61"/>
      <c r="AI359" s="64"/>
      <c r="AJ359" s="64"/>
      <c r="AK359" s="64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</row>
    <row r="360" spans="1:53" ht="15.75">
      <c r="A360" s="165">
        <v>200344</v>
      </c>
      <c r="B360" s="175" t="s">
        <v>205</v>
      </c>
      <c r="C360" s="324" t="s">
        <v>206</v>
      </c>
      <c r="D360" s="139">
        <v>4.8</v>
      </c>
      <c r="E360" s="18"/>
      <c r="F360" s="6"/>
      <c r="G360" s="118">
        <f>SUM('5:6'!G360)</f>
        <v>0</v>
      </c>
      <c r="H360" s="120">
        <f t="shared" si="127"/>
        <v>0</v>
      </c>
      <c r="I360" s="118">
        <f>SUM('5:6'!I360)</f>
        <v>0</v>
      </c>
      <c r="J360" s="38"/>
      <c r="K360" s="42">
        <f t="array" ref="K360">IF(ISERROR(G360/L360),"",G360/L360)</f>
        <v>0</v>
      </c>
      <c r="L360" s="107">
        <v>4</v>
      </c>
      <c r="M360" s="43">
        <f>IF(ISERROR(I360-K360),"",I360-K360)</f>
        <v>0</v>
      </c>
      <c r="N360" s="38"/>
      <c r="O360" s="118">
        <f>SUM('5:6'!O360)</f>
        <v>0</v>
      </c>
      <c r="P360" s="118">
        <f>SUM('5:6'!P360)</f>
        <v>0</v>
      </c>
      <c r="Q360" s="118">
        <f>SUM('5:6'!Q360)</f>
        <v>0</v>
      </c>
      <c r="R360" s="118">
        <f>SUM('5:6'!R360)</f>
        <v>0</v>
      </c>
      <c r="S360" s="118">
        <f>SUM('5:6'!S360)</f>
        <v>0</v>
      </c>
      <c r="T360" s="118">
        <f>SUM('5:6'!T360)</f>
        <v>0</v>
      </c>
      <c r="U360" s="118">
        <f>SUM('5:6'!U360)</f>
        <v>0</v>
      </c>
      <c r="V360" s="269"/>
      <c r="W360" s="40"/>
      <c r="X360" s="118">
        <f>SUM('5:6'!X360)</f>
        <v>0</v>
      </c>
      <c r="Y360" s="118">
        <f>SUM('5:6'!Y360)</f>
        <v>0</v>
      </c>
      <c r="Z360" s="118">
        <f>SUM('5:6'!Z360)</f>
        <v>0</v>
      </c>
      <c r="AA360" s="118">
        <f>SUM('5:6'!AA360)</f>
        <v>0</v>
      </c>
      <c r="AB360" s="107"/>
      <c r="AC360" s="61"/>
      <c r="AD360" s="336"/>
      <c r="AE360" s="61"/>
      <c r="AF360" s="61"/>
      <c r="AG360" s="61"/>
      <c r="AH360" s="61"/>
      <c r="AI360" s="64"/>
      <c r="AJ360" s="64"/>
      <c r="AK360" s="64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</row>
    <row r="361" spans="1:53" ht="15.75">
      <c r="A361" s="157">
        <v>200105</v>
      </c>
      <c r="B361" s="175" t="s">
        <v>207</v>
      </c>
      <c r="C361" s="157" t="s">
        <v>197</v>
      </c>
      <c r="D361" s="139">
        <v>4.99</v>
      </c>
      <c r="E361" s="18"/>
      <c r="F361" s="6"/>
      <c r="G361" s="118">
        <f>SUM('5:6'!G361)</f>
        <v>0</v>
      </c>
      <c r="H361" s="120">
        <f t="shared" si="127"/>
        <v>0</v>
      </c>
      <c r="I361" s="118">
        <f>SUM('5:6'!I361)</f>
        <v>0</v>
      </c>
      <c r="J361" s="38"/>
      <c r="K361" s="42">
        <f t="array" ref="K361">IF(ISERROR(G361/L361),"",G361/L361)</f>
        <v>0</v>
      </c>
      <c r="L361" s="107">
        <v>23.5</v>
      </c>
      <c r="M361" s="43">
        <f>IF(ISERROR(I361-K361),"",I361-K361)</f>
        <v>0</v>
      </c>
      <c r="N361" s="38"/>
      <c r="O361" s="118">
        <f>SUM('5:6'!O361)</f>
        <v>0</v>
      </c>
      <c r="P361" s="118">
        <f>SUM('5:6'!P361)</f>
        <v>0</v>
      </c>
      <c r="Q361" s="118">
        <f>SUM('5:6'!Q361)</f>
        <v>0</v>
      </c>
      <c r="R361" s="118">
        <f>SUM('5:6'!R361)</f>
        <v>0</v>
      </c>
      <c r="S361" s="118">
        <f>SUM('5:6'!S361)</f>
        <v>0</v>
      </c>
      <c r="T361" s="118">
        <f>SUM('5:6'!T361)</f>
        <v>0</v>
      </c>
      <c r="U361" s="118">
        <f>SUM('5:6'!U361)</f>
        <v>0</v>
      </c>
      <c r="V361" s="269"/>
      <c r="W361" s="40"/>
      <c r="X361" s="118">
        <f>SUM('5:6'!X361)</f>
        <v>0</v>
      </c>
      <c r="Y361" s="118">
        <f>SUM('5:6'!Y361)</f>
        <v>0</v>
      </c>
      <c r="Z361" s="118">
        <f>SUM('5:6'!Z361)</f>
        <v>0</v>
      </c>
      <c r="AA361" s="118">
        <f>SUM('5:6'!AA361)</f>
        <v>0</v>
      </c>
      <c r="AB361" s="107"/>
      <c r="AC361" s="61"/>
      <c r="AD361" s="336"/>
      <c r="AE361" s="61"/>
      <c r="AF361" s="61"/>
      <c r="AG361" s="61"/>
      <c r="AH361" s="61"/>
      <c r="AI361" s="64"/>
      <c r="AJ361" s="64"/>
      <c r="AK361" s="64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</row>
    <row r="362" spans="1:53" ht="15.75">
      <c r="A362" s="157">
        <v>200106</v>
      </c>
      <c r="B362" s="175" t="s">
        <v>207</v>
      </c>
      <c r="C362" s="157" t="s">
        <v>196</v>
      </c>
      <c r="D362" s="139">
        <v>4.99</v>
      </c>
      <c r="E362" s="18"/>
      <c r="F362" s="14"/>
      <c r="G362" s="118">
        <f>SUM('5:6'!G362)</f>
        <v>0</v>
      </c>
      <c r="H362" s="120">
        <f t="shared" si="127"/>
        <v>0</v>
      </c>
      <c r="I362" s="118">
        <f>SUM('5:6'!I362)</f>
        <v>0</v>
      </c>
      <c r="J362" s="38" t="str">
        <f t="array" ref="J362">IF(ISERROR(G362/I362),"",G362/I362)</f>
        <v/>
      </c>
      <c r="K362" s="42">
        <f t="array" ref="K362">IF(ISERROR(G362/L362),"",G362/L362)</f>
        <v>0</v>
      </c>
      <c r="L362" s="107">
        <v>23.5</v>
      </c>
      <c r="M362" s="43">
        <f t="shared" ref="M362" si="132">IF(ISERROR(I362-K362),"",I362-K362)</f>
        <v>0</v>
      </c>
      <c r="N362" s="38">
        <f t="shared" ref="N362" si="133">SUM(O362:U362)</f>
        <v>0</v>
      </c>
      <c r="O362" s="118">
        <f>SUM('5:6'!O362)</f>
        <v>0</v>
      </c>
      <c r="P362" s="118">
        <f>SUM('5:6'!P362)</f>
        <v>0</v>
      </c>
      <c r="Q362" s="118">
        <f>SUM('5:6'!Q362)</f>
        <v>0</v>
      </c>
      <c r="R362" s="118">
        <f>SUM('5:6'!R362)</f>
        <v>0</v>
      </c>
      <c r="S362" s="118">
        <f>SUM('5:6'!S362)</f>
        <v>0</v>
      </c>
      <c r="T362" s="118">
        <f>SUM('5:6'!T362)</f>
        <v>0</v>
      </c>
      <c r="U362" s="118">
        <f>SUM('5:6'!U362)</f>
        <v>0</v>
      </c>
      <c r="V362" s="269">
        <f t="shared" ref="V362" si="134">SUM(X362:AA362)</f>
        <v>0</v>
      </c>
      <c r="W362" s="40" t="str">
        <f t="shared" ref="W362" si="135">IF(ISERROR(V362/G362),"",V362/G362)</f>
        <v/>
      </c>
      <c r="X362" s="118">
        <f>SUM('5:6'!X362)</f>
        <v>0</v>
      </c>
      <c r="Y362" s="118">
        <f>SUM('5:6'!Y362)</f>
        <v>0</v>
      </c>
      <c r="Z362" s="118">
        <f>SUM('5:6'!Z362)</f>
        <v>0</v>
      </c>
      <c r="AA362" s="118">
        <f>SUM('5:6'!AA362)</f>
        <v>0</v>
      </c>
      <c r="AB362" s="107"/>
      <c r="AC362" s="61"/>
      <c r="AD362" s="336"/>
      <c r="AE362" s="61"/>
      <c r="AF362" s="61"/>
      <c r="AG362" s="61"/>
      <c r="AH362" s="61"/>
      <c r="AI362" s="64"/>
      <c r="AJ362" s="64"/>
      <c r="AK362" s="64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</row>
    <row r="363" spans="1:53" ht="15.75">
      <c r="A363" s="582" t="s">
        <v>70</v>
      </c>
      <c r="B363" s="583"/>
      <c r="C363" s="38" t="s">
        <v>71</v>
      </c>
      <c r="D363" s="37"/>
      <c r="E363" s="37"/>
      <c r="F363" s="37"/>
      <c r="G363" s="119">
        <f>SUM(G344:G362)</f>
        <v>0</v>
      </c>
      <c r="H363" s="37">
        <f>SUM(H344:H362)</f>
        <v>0</v>
      </c>
      <c r="I363" s="37">
        <f>SUM(I344:I362)</f>
        <v>0</v>
      </c>
      <c r="J363" s="38" t="str">
        <f t="array" ref="J363">IF(ISERROR(G363/I363),"",G363/I363)</f>
        <v/>
      </c>
      <c r="K363" s="37">
        <f>SUM(K344:K362)</f>
        <v>0</v>
      </c>
      <c r="L363" s="123"/>
      <c r="M363" s="114">
        <f t="shared" ref="M363:AA363" si="136">SUM(M344:M362)</f>
        <v>0</v>
      </c>
      <c r="N363" s="37">
        <f t="shared" si="136"/>
        <v>0</v>
      </c>
      <c r="O363" s="41">
        <f t="shared" si="136"/>
        <v>0</v>
      </c>
      <c r="P363" s="41">
        <f t="shared" si="136"/>
        <v>0</v>
      </c>
      <c r="Q363" s="41">
        <f t="shared" si="136"/>
        <v>0</v>
      </c>
      <c r="R363" s="41">
        <f t="shared" si="136"/>
        <v>0</v>
      </c>
      <c r="S363" s="41">
        <f t="shared" si="136"/>
        <v>0</v>
      </c>
      <c r="T363" s="41">
        <f t="shared" si="136"/>
        <v>0</v>
      </c>
      <c r="U363" s="41">
        <f t="shared" si="136"/>
        <v>0</v>
      </c>
      <c r="V363" s="269">
        <f t="shared" si="136"/>
        <v>0</v>
      </c>
      <c r="W363" s="40">
        <f t="shared" si="136"/>
        <v>0</v>
      </c>
      <c r="X363" s="117">
        <f t="shared" si="136"/>
        <v>0</v>
      </c>
      <c r="Y363" s="117">
        <f t="shared" si="136"/>
        <v>0</v>
      </c>
      <c r="Z363" s="117">
        <f t="shared" si="136"/>
        <v>0</v>
      </c>
      <c r="AA363" s="117">
        <f t="shared" si="136"/>
        <v>0</v>
      </c>
      <c r="AB363" s="27"/>
      <c r="AC363" s="78"/>
      <c r="AD363" s="65"/>
      <c r="AE363" s="78"/>
      <c r="AF363" s="78"/>
      <c r="AG363" s="78"/>
      <c r="AH363" s="78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</row>
    <row r="364" spans="1:53" ht="15.75">
      <c r="A364" s="23">
        <v>200011</v>
      </c>
      <c r="B364" s="68" t="s">
        <v>76</v>
      </c>
      <c r="C364" s="17" t="s">
        <v>73</v>
      </c>
      <c r="D364" s="18">
        <v>5.03</v>
      </c>
      <c r="E364" s="18"/>
      <c r="F364" s="6"/>
      <c r="G364" s="118">
        <f>SUM('5:6'!G364)</f>
        <v>0</v>
      </c>
      <c r="H364" s="330">
        <f t="shared" ref="H364:H420" si="137">D364*G364</f>
        <v>0</v>
      </c>
      <c r="I364" s="118">
        <f>SUM('5:6'!I364)</f>
        <v>0</v>
      </c>
      <c r="J364" s="38" t="str">
        <f t="array" ref="J364">IF(ISERROR(G364/I364),"",G364/I364)</f>
        <v/>
      </c>
      <c r="K364" s="42">
        <f t="array" ref="K364">IF(ISERROR(G364/L364),"",G364/L364)</f>
        <v>0</v>
      </c>
      <c r="L364" s="107">
        <v>52</v>
      </c>
      <c r="M364" s="43">
        <f t="shared" ref="M364" si="138">IF(ISERROR(I364-K364),"",I364-K364)</f>
        <v>0</v>
      </c>
      <c r="N364" s="38">
        <f t="shared" ref="N364" si="139">SUM(O364:U364)</f>
        <v>0</v>
      </c>
      <c r="O364" s="118">
        <f>SUM('5:6'!O364)</f>
        <v>0</v>
      </c>
      <c r="P364" s="118">
        <f>SUM('5:6'!P364)</f>
        <v>0</v>
      </c>
      <c r="Q364" s="118">
        <f>SUM('5:6'!Q364)</f>
        <v>0</v>
      </c>
      <c r="R364" s="118">
        <f>SUM('5:6'!R364)</f>
        <v>0</v>
      </c>
      <c r="S364" s="118">
        <f>SUM('5:6'!S364)</f>
        <v>0</v>
      </c>
      <c r="T364" s="118">
        <f>SUM('5:6'!T364)</f>
        <v>0</v>
      </c>
      <c r="U364" s="118">
        <f>SUM('5:6'!U364)</f>
        <v>0</v>
      </c>
      <c r="V364" s="269">
        <f t="shared" ref="V364" si="140">SUM(X364:AA364)</f>
        <v>0</v>
      </c>
      <c r="W364" s="40" t="str">
        <f t="shared" ref="W364" si="141">IF(ISERROR(V364/G364),"",V364/G364)</f>
        <v/>
      </c>
      <c r="X364" s="118">
        <f>SUM('5:6'!X364)</f>
        <v>0</v>
      </c>
      <c r="Y364" s="118">
        <f>SUM('5:6'!Y364)</f>
        <v>0</v>
      </c>
      <c r="Z364" s="118">
        <f>SUM('5:6'!Z364)</f>
        <v>0</v>
      </c>
      <c r="AA364" s="118">
        <f>SUM('5:6'!AA364)</f>
        <v>0</v>
      </c>
      <c r="AB364" s="330"/>
      <c r="AC364" s="61"/>
      <c r="AD364" s="336"/>
      <c r="AE364" s="61"/>
      <c r="AF364" s="61"/>
      <c r="AG364" s="61"/>
      <c r="AH364" s="61"/>
      <c r="AI364" s="64"/>
      <c r="AJ364" s="64"/>
      <c r="AK364" s="64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</row>
    <row r="365" spans="1:53" ht="15.75">
      <c r="A365" s="23">
        <v>201402</v>
      </c>
      <c r="B365" s="236" t="s">
        <v>454</v>
      </c>
      <c r="C365" s="232" t="s">
        <v>456</v>
      </c>
      <c r="D365" s="18">
        <v>5.03</v>
      </c>
      <c r="E365" s="18"/>
      <c r="F365" s="6"/>
      <c r="G365" s="118">
        <f>SUM('5:6'!G365)</f>
        <v>0</v>
      </c>
      <c r="H365" s="330">
        <f t="shared" si="137"/>
        <v>0</v>
      </c>
      <c r="I365" s="118"/>
      <c r="J365" s="38"/>
      <c r="K365" s="42">
        <f t="array" ref="K365">IF(ISERROR(G365/L365),"",G365/L365)</f>
        <v>0</v>
      </c>
      <c r="L365" s="107">
        <v>52</v>
      </c>
      <c r="M365" s="43"/>
      <c r="N365" s="38"/>
      <c r="O365" s="118"/>
      <c r="P365" s="118"/>
      <c r="Q365" s="118"/>
      <c r="R365" s="118"/>
      <c r="S365" s="118"/>
      <c r="T365" s="118"/>
      <c r="U365" s="118"/>
      <c r="V365" s="269"/>
      <c r="W365" s="40"/>
      <c r="X365" s="118"/>
      <c r="Y365" s="118"/>
      <c r="Z365" s="118"/>
      <c r="AA365" s="118"/>
      <c r="AB365" s="330"/>
      <c r="AC365" s="61"/>
      <c r="AD365" s="336"/>
      <c r="AE365" s="61"/>
      <c r="AF365" s="61"/>
      <c r="AG365" s="61"/>
      <c r="AH365" s="61"/>
      <c r="AI365" s="64"/>
      <c r="AJ365" s="64"/>
      <c r="AK365" s="64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</row>
    <row r="366" spans="1:53" ht="15.75">
      <c r="A366" s="23">
        <v>200012</v>
      </c>
      <c r="B366" s="68" t="s">
        <v>76</v>
      </c>
      <c r="C366" s="17" t="s">
        <v>60</v>
      </c>
      <c r="D366" s="18">
        <v>5.03</v>
      </c>
      <c r="E366" s="18"/>
      <c r="F366" s="6"/>
      <c r="G366" s="118">
        <f>SUM('5:6'!G366)</f>
        <v>0</v>
      </c>
      <c r="H366" s="330">
        <f t="shared" si="137"/>
        <v>0</v>
      </c>
      <c r="I366" s="118">
        <f>SUM('5:6'!I366)</f>
        <v>0</v>
      </c>
      <c r="J366" s="38" t="str">
        <f t="array" ref="J366">IF(ISERROR(G366/I366),"",G366/I366)</f>
        <v/>
      </c>
      <c r="K366" s="42">
        <f t="array" ref="K366">IF(ISERROR(G366/L366),"",G366/L366)</f>
        <v>0</v>
      </c>
      <c r="L366" s="107">
        <v>52</v>
      </c>
      <c r="M366" s="43">
        <f t="shared" ref="M366:M401" si="142">IF(ISERROR(I366-K366),"",I366-K366)</f>
        <v>0</v>
      </c>
      <c r="N366" s="38">
        <f t="shared" ref="N366:N368" si="143">SUM(O366:U366)</f>
        <v>0</v>
      </c>
      <c r="O366" s="118">
        <f>SUM('5:6'!O366)</f>
        <v>0</v>
      </c>
      <c r="P366" s="118">
        <f>SUM('5:6'!P366)</f>
        <v>0</v>
      </c>
      <c r="Q366" s="118">
        <f>SUM('5:6'!Q366)</f>
        <v>0</v>
      </c>
      <c r="R366" s="118">
        <f>SUM('5:6'!R366)</f>
        <v>0</v>
      </c>
      <c r="S366" s="118">
        <f>SUM('5:6'!S366)</f>
        <v>0</v>
      </c>
      <c r="T366" s="118">
        <f>SUM('5:6'!T366)</f>
        <v>0</v>
      </c>
      <c r="U366" s="118">
        <f>SUM('5:6'!U366)</f>
        <v>0</v>
      </c>
      <c r="V366" s="269">
        <f t="shared" ref="V366:V368" si="144">SUM(X366:AA366)</f>
        <v>0</v>
      </c>
      <c r="W366" s="40" t="str">
        <f t="shared" ref="W366:W368" si="145">IF(ISERROR(V366/G366),"",V366/G366)</f>
        <v/>
      </c>
      <c r="X366" s="118">
        <f>SUM('5:6'!X366)</f>
        <v>0</v>
      </c>
      <c r="Y366" s="118">
        <f>SUM('5:6'!Y366)</f>
        <v>0</v>
      </c>
      <c r="Z366" s="118">
        <f>SUM('5:6'!Z366)</f>
        <v>0</v>
      </c>
      <c r="AA366" s="118">
        <f>SUM('5:6'!AA366)</f>
        <v>0</v>
      </c>
      <c r="AB366" s="330"/>
      <c r="AC366" s="61"/>
      <c r="AD366" s="336"/>
      <c r="AE366" s="61"/>
      <c r="AF366" s="61"/>
      <c r="AG366" s="61"/>
      <c r="AH366" s="61"/>
      <c r="AI366" s="64"/>
      <c r="AJ366" s="64"/>
      <c r="AK366" s="64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</row>
    <row r="367" spans="1:53" ht="17.25" customHeight="1">
      <c r="A367" s="23">
        <v>200013</v>
      </c>
      <c r="B367" s="68" t="s">
        <v>76</v>
      </c>
      <c r="C367" s="17" t="s">
        <v>72</v>
      </c>
      <c r="D367" s="18">
        <v>5.03</v>
      </c>
      <c r="E367" s="18"/>
      <c r="F367" s="6"/>
      <c r="G367" s="118">
        <f>SUM('5:6'!G367)</f>
        <v>0</v>
      </c>
      <c r="H367" s="330">
        <f t="shared" si="137"/>
        <v>0</v>
      </c>
      <c r="I367" s="118">
        <f>SUM('5:6'!I367)</f>
        <v>0</v>
      </c>
      <c r="J367" s="38" t="str">
        <f t="array" ref="J367">IF(ISERROR(G367/I367),"",G367/I367)</f>
        <v/>
      </c>
      <c r="K367" s="42">
        <f t="array" ref="K367">IF(ISERROR(G367/L367),"",G367/L367)</f>
        <v>0</v>
      </c>
      <c r="L367" s="107">
        <v>52</v>
      </c>
      <c r="M367" s="43">
        <f t="shared" si="142"/>
        <v>0</v>
      </c>
      <c r="N367" s="38">
        <f t="shared" si="143"/>
        <v>0</v>
      </c>
      <c r="O367" s="118">
        <f>SUM('5:6'!O367)</f>
        <v>0</v>
      </c>
      <c r="P367" s="118">
        <f>SUM('5:6'!P367)</f>
        <v>0</v>
      </c>
      <c r="Q367" s="118">
        <f>SUM('5:6'!Q367)</f>
        <v>0</v>
      </c>
      <c r="R367" s="118">
        <f>SUM('5:6'!R367)</f>
        <v>0</v>
      </c>
      <c r="S367" s="118">
        <f>SUM('5:6'!S367)</f>
        <v>0</v>
      </c>
      <c r="T367" s="118">
        <f>SUM('5:6'!T367)</f>
        <v>0</v>
      </c>
      <c r="U367" s="118">
        <f>SUM('5:6'!U367)</f>
        <v>0</v>
      </c>
      <c r="V367" s="269">
        <f t="shared" si="144"/>
        <v>0</v>
      </c>
      <c r="W367" s="40" t="str">
        <f t="shared" si="145"/>
        <v/>
      </c>
      <c r="X367" s="118">
        <f>SUM('5:6'!X367)</f>
        <v>0</v>
      </c>
      <c r="Y367" s="118">
        <f>SUM('5:6'!Y367)</f>
        <v>0</v>
      </c>
      <c r="Z367" s="118">
        <f>SUM('5:6'!Z367)</f>
        <v>0</v>
      </c>
      <c r="AA367" s="118">
        <f>SUM('5:6'!AA367)</f>
        <v>0</v>
      </c>
      <c r="AB367" s="330"/>
      <c r="AC367" s="61"/>
      <c r="AD367" s="336"/>
      <c r="AE367" s="61"/>
      <c r="AF367" s="61"/>
      <c r="AG367" s="61"/>
      <c r="AH367" s="61"/>
      <c r="AI367" s="64"/>
      <c r="AJ367" s="64"/>
      <c r="AK367" s="64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</row>
    <row r="368" spans="1:53" ht="15.75">
      <c r="A368" s="23">
        <v>200016</v>
      </c>
      <c r="B368" s="68" t="s">
        <v>76</v>
      </c>
      <c r="C368" s="17" t="s">
        <v>77</v>
      </c>
      <c r="D368" s="18">
        <v>5.03</v>
      </c>
      <c r="E368" s="18"/>
      <c r="F368" s="6"/>
      <c r="G368" s="118">
        <f>SUM('5:6'!G368)</f>
        <v>0</v>
      </c>
      <c r="H368" s="330">
        <f t="shared" si="137"/>
        <v>0</v>
      </c>
      <c r="I368" s="118">
        <f>SUM('5:6'!I368)</f>
        <v>0</v>
      </c>
      <c r="J368" s="38" t="str">
        <f t="array" ref="J368">IF(ISERROR(G368/I368),"",G368/I368)</f>
        <v/>
      </c>
      <c r="K368" s="42">
        <f t="array" ref="K368">IF(ISERROR(G368/L368),"",G368/L368)</f>
        <v>0</v>
      </c>
      <c r="L368" s="107">
        <v>52</v>
      </c>
      <c r="M368" s="43">
        <f t="shared" si="142"/>
        <v>0</v>
      </c>
      <c r="N368" s="38">
        <f t="shared" si="143"/>
        <v>0</v>
      </c>
      <c r="O368" s="118">
        <f>SUM('5:6'!O368)</f>
        <v>0</v>
      </c>
      <c r="P368" s="118">
        <f>SUM('5:6'!P368)</f>
        <v>0</v>
      </c>
      <c r="Q368" s="118">
        <f>SUM('5:6'!Q368)</f>
        <v>0</v>
      </c>
      <c r="R368" s="118">
        <f>SUM('5:6'!R368)</f>
        <v>0</v>
      </c>
      <c r="S368" s="118">
        <f>SUM('5:6'!S368)</f>
        <v>0</v>
      </c>
      <c r="T368" s="118">
        <f>SUM('5:6'!T368)</f>
        <v>0</v>
      </c>
      <c r="U368" s="118">
        <f>SUM('5:6'!U368)</f>
        <v>0</v>
      </c>
      <c r="V368" s="269">
        <f t="shared" si="144"/>
        <v>0</v>
      </c>
      <c r="W368" s="40" t="str">
        <f t="shared" si="145"/>
        <v/>
      </c>
      <c r="X368" s="118">
        <f>SUM('5:6'!X368)</f>
        <v>0</v>
      </c>
      <c r="Y368" s="118">
        <f>SUM('5:6'!Y368)</f>
        <v>0</v>
      </c>
      <c r="Z368" s="118">
        <f>SUM('5:6'!Z368)</f>
        <v>0</v>
      </c>
      <c r="AA368" s="118">
        <f>SUM('5:6'!AA368)</f>
        <v>0</v>
      </c>
      <c r="AB368" s="330"/>
      <c r="AC368" s="61"/>
      <c r="AD368" s="336"/>
      <c r="AE368" s="61"/>
      <c r="AF368" s="61"/>
      <c r="AG368" s="61"/>
      <c r="AH368" s="61"/>
      <c r="AI368" s="64"/>
      <c r="AJ368" s="64"/>
      <c r="AK368" s="64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</row>
    <row r="369" spans="1:53" ht="15.75">
      <c r="A369" s="23">
        <v>201148</v>
      </c>
      <c r="B369" s="323" t="s">
        <v>440</v>
      </c>
      <c r="C369" s="232" t="s">
        <v>441</v>
      </c>
      <c r="D369" s="18"/>
      <c r="E369" s="18"/>
      <c r="F369" s="6"/>
      <c r="G369" s="118">
        <f>SUM('5:6'!G369)</f>
        <v>0</v>
      </c>
      <c r="H369" s="330">
        <f t="shared" si="137"/>
        <v>0</v>
      </c>
      <c r="I369" s="118">
        <f>SUM('5:6'!I369)</f>
        <v>0</v>
      </c>
      <c r="J369" s="38"/>
      <c r="K369" s="42">
        <f t="array" ref="K369">IF(ISERROR(G369/L369),"",G369/L369)</f>
        <v>0</v>
      </c>
      <c r="L369" s="107">
        <v>52</v>
      </c>
      <c r="M369" s="43">
        <f t="shared" si="142"/>
        <v>0</v>
      </c>
      <c r="N369" s="38"/>
      <c r="O369" s="118"/>
      <c r="P369" s="118"/>
      <c r="Q369" s="118"/>
      <c r="R369" s="118"/>
      <c r="S369" s="118"/>
      <c r="T369" s="118"/>
      <c r="U369" s="118"/>
      <c r="V369" s="269"/>
      <c r="W369" s="40"/>
      <c r="X369" s="118"/>
      <c r="Y369" s="118"/>
      <c r="Z369" s="118"/>
      <c r="AA369" s="118"/>
      <c r="AB369" s="330"/>
      <c r="AC369" s="61"/>
      <c r="AD369" s="336"/>
      <c r="AE369" s="61"/>
      <c r="AF369" s="61"/>
      <c r="AG369" s="61"/>
      <c r="AH369" s="61"/>
      <c r="AI369" s="64"/>
      <c r="AJ369" s="64"/>
      <c r="AK369" s="64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</row>
    <row r="370" spans="1:53" ht="15.75">
      <c r="A370" s="23">
        <v>201149</v>
      </c>
      <c r="B370" s="323" t="s">
        <v>440</v>
      </c>
      <c r="C370" s="232" t="s">
        <v>442</v>
      </c>
      <c r="D370" s="18"/>
      <c r="E370" s="18"/>
      <c r="F370" s="6"/>
      <c r="G370" s="118">
        <f>SUM('5:6'!G370)</f>
        <v>0</v>
      </c>
      <c r="H370" s="330">
        <f t="shared" si="137"/>
        <v>0</v>
      </c>
      <c r="I370" s="118">
        <f>SUM('5:6'!I370)</f>
        <v>0</v>
      </c>
      <c r="J370" s="38"/>
      <c r="K370" s="42">
        <f t="array" ref="K370">IF(ISERROR(G370/L370),"",G370/L370)</f>
        <v>0</v>
      </c>
      <c r="L370" s="107">
        <v>52</v>
      </c>
      <c r="M370" s="43">
        <f t="shared" si="142"/>
        <v>0</v>
      </c>
      <c r="N370" s="38"/>
      <c r="O370" s="118"/>
      <c r="P370" s="118"/>
      <c r="Q370" s="118"/>
      <c r="R370" s="118"/>
      <c r="S370" s="118"/>
      <c r="T370" s="118"/>
      <c r="U370" s="118"/>
      <c r="V370" s="269"/>
      <c r="W370" s="40"/>
      <c r="X370" s="118"/>
      <c r="Y370" s="118"/>
      <c r="Z370" s="118"/>
      <c r="AA370" s="118"/>
      <c r="AB370" s="330"/>
      <c r="AC370" s="61"/>
      <c r="AD370" s="336"/>
      <c r="AE370" s="61"/>
      <c r="AF370" s="61"/>
      <c r="AG370" s="61"/>
      <c r="AH370" s="61"/>
      <c r="AI370" s="64"/>
      <c r="AJ370" s="64"/>
      <c r="AK370" s="64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</row>
    <row r="371" spans="1:53" ht="15.75">
      <c r="A371" s="23">
        <v>201150</v>
      </c>
      <c r="B371" s="323" t="s">
        <v>440</v>
      </c>
      <c r="C371" s="232" t="s">
        <v>61</v>
      </c>
      <c r="D371" s="18"/>
      <c r="E371" s="18"/>
      <c r="F371" s="6"/>
      <c r="G371" s="118">
        <f>SUM('5:6'!G371)</f>
        <v>0</v>
      </c>
      <c r="H371" s="330">
        <f t="shared" si="137"/>
        <v>0</v>
      </c>
      <c r="I371" s="118">
        <f>SUM('5:6'!I371)</f>
        <v>0</v>
      </c>
      <c r="J371" s="38"/>
      <c r="K371" s="42">
        <f t="array" ref="K371">IF(ISERROR(G371/L371),"",G371/L371)</f>
        <v>0</v>
      </c>
      <c r="L371" s="107">
        <v>52</v>
      </c>
      <c r="M371" s="43">
        <f t="shared" si="142"/>
        <v>0</v>
      </c>
      <c r="N371" s="38"/>
      <c r="O371" s="118"/>
      <c r="P371" s="118"/>
      <c r="Q371" s="118"/>
      <c r="R371" s="118"/>
      <c r="S371" s="118"/>
      <c r="T371" s="118"/>
      <c r="U371" s="118"/>
      <c r="V371" s="269"/>
      <c r="W371" s="40"/>
      <c r="X371" s="118"/>
      <c r="Y371" s="118"/>
      <c r="Z371" s="118"/>
      <c r="AA371" s="118"/>
      <c r="AB371" s="330"/>
      <c r="AC371" s="61"/>
      <c r="AD371" s="336"/>
      <c r="AE371" s="61"/>
      <c r="AF371" s="61"/>
      <c r="AG371" s="61"/>
      <c r="AH371" s="61"/>
      <c r="AI371" s="64"/>
      <c r="AJ371" s="64"/>
      <c r="AK371" s="64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</row>
    <row r="372" spans="1:53" ht="15.75">
      <c r="A372" s="23">
        <v>200668</v>
      </c>
      <c r="B372" s="68" t="s">
        <v>78</v>
      </c>
      <c r="C372" s="17" t="s">
        <v>53</v>
      </c>
      <c r="D372" s="18">
        <v>5.08</v>
      </c>
      <c r="E372" s="18"/>
      <c r="F372" s="6"/>
      <c r="G372" s="118">
        <f>SUM('5:6'!G372)</f>
        <v>0</v>
      </c>
      <c r="H372" s="330">
        <f t="shared" si="137"/>
        <v>0</v>
      </c>
      <c r="I372" s="118">
        <f>SUM('5:6'!I372)</f>
        <v>0</v>
      </c>
      <c r="J372" s="38" t="str">
        <f t="array" ref="J372">IF(ISERROR(G372/I372),"",G372/I372)</f>
        <v/>
      </c>
      <c r="K372" s="42">
        <f t="array" ref="K372">IF(ISERROR(G372/L372),"",G372/L372)</f>
        <v>0</v>
      </c>
      <c r="L372" s="107">
        <v>21</v>
      </c>
      <c r="M372" s="43">
        <f t="shared" si="142"/>
        <v>0</v>
      </c>
      <c r="N372" s="38">
        <f t="shared" ref="N372:N387" si="146">SUM(O372:U372)</f>
        <v>0</v>
      </c>
      <c r="O372" s="118">
        <f>SUM('5:6'!O372)</f>
        <v>0</v>
      </c>
      <c r="P372" s="118">
        <f>SUM('5:6'!P372)</f>
        <v>0</v>
      </c>
      <c r="Q372" s="118">
        <f>SUM('5:6'!Q372)</f>
        <v>0</v>
      </c>
      <c r="R372" s="118">
        <f>SUM('5:6'!R372)</f>
        <v>0</v>
      </c>
      <c r="S372" s="118">
        <f>SUM('5:6'!S372)</f>
        <v>0</v>
      </c>
      <c r="T372" s="118">
        <f>SUM('5:6'!T372)</f>
        <v>0</v>
      </c>
      <c r="U372" s="118">
        <f>SUM('5:6'!U372)</f>
        <v>0</v>
      </c>
      <c r="V372" s="269">
        <f t="shared" ref="V372:V383" si="147">SUM(X372:AA372)</f>
        <v>0</v>
      </c>
      <c r="W372" s="40" t="str">
        <f t="shared" ref="W372:W383" si="148">IF(ISERROR(V372/G372),"",V372/G372)</f>
        <v/>
      </c>
      <c r="X372" s="118">
        <f>SUM('5:6'!X372)</f>
        <v>0</v>
      </c>
      <c r="Y372" s="118">
        <f>SUM('5:6'!Y372)</f>
        <v>0</v>
      </c>
      <c r="Z372" s="118">
        <f>SUM('5:6'!Z372)</f>
        <v>0</v>
      </c>
      <c r="AA372" s="118">
        <f>SUM('5:6'!AA372)</f>
        <v>0</v>
      </c>
      <c r="AB372" s="330"/>
      <c r="AC372" s="61"/>
      <c r="AD372" s="336"/>
      <c r="AE372" s="61"/>
      <c r="AF372" s="61"/>
      <c r="AG372" s="61"/>
      <c r="AH372" s="61"/>
      <c r="AI372" s="64"/>
      <c r="AJ372" s="64"/>
      <c r="AK372" s="64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</row>
    <row r="373" spans="1:53" ht="15.75">
      <c r="A373" s="23">
        <v>200667</v>
      </c>
      <c r="B373" s="68" t="s">
        <v>78</v>
      </c>
      <c r="C373" s="17" t="s">
        <v>74</v>
      </c>
      <c r="D373" s="18">
        <v>5.08</v>
      </c>
      <c r="E373" s="18"/>
      <c r="F373" s="6"/>
      <c r="G373" s="118">
        <f>SUM('5:6'!G373)</f>
        <v>0</v>
      </c>
      <c r="H373" s="330">
        <f t="shared" si="137"/>
        <v>0</v>
      </c>
      <c r="I373" s="118">
        <f>SUM('5:6'!I373)</f>
        <v>0</v>
      </c>
      <c r="J373" s="38" t="str">
        <f t="array" ref="J373">IF(ISERROR(G373/I373),"",G373/I373)</f>
        <v/>
      </c>
      <c r="K373" s="42">
        <f t="array" ref="K373">IF(ISERROR(G373/L373),"",G373/L373)</f>
        <v>0</v>
      </c>
      <c r="L373" s="107">
        <v>21</v>
      </c>
      <c r="M373" s="43">
        <f t="shared" si="142"/>
        <v>0</v>
      </c>
      <c r="N373" s="38">
        <f t="shared" si="146"/>
        <v>0</v>
      </c>
      <c r="O373" s="118">
        <f>SUM('5:6'!O373)</f>
        <v>0</v>
      </c>
      <c r="P373" s="118">
        <f>SUM('5:6'!P373)</f>
        <v>0</v>
      </c>
      <c r="Q373" s="118">
        <f>SUM('5:6'!Q373)</f>
        <v>0</v>
      </c>
      <c r="R373" s="118">
        <f>SUM('5:6'!R373)</f>
        <v>0</v>
      </c>
      <c r="S373" s="118">
        <f>SUM('5:6'!S373)</f>
        <v>0</v>
      </c>
      <c r="T373" s="118">
        <f>SUM('5:6'!T373)</f>
        <v>0</v>
      </c>
      <c r="U373" s="118">
        <f>SUM('5:6'!U373)</f>
        <v>0</v>
      </c>
      <c r="V373" s="269">
        <f t="shared" si="147"/>
        <v>0</v>
      </c>
      <c r="W373" s="40" t="str">
        <f t="shared" si="148"/>
        <v/>
      </c>
      <c r="X373" s="118">
        <f>SUM('5:6'!X373)</f>
        <v>0</v>
      </c>
      <c r="Y373" s="118">
        <f>SUM('5:6'!Y373)</f>
        <v>0</v>
      </c>
      <c r="Z373" s="118">
        <f>SUM('5:6'!Z373)</f>
        <v>0</v>
      </c>
      <c r="AA373" s="118">
        <f>SUM('5:6'!AA373)</f>
        <v>0</v>
      </c>
      <c r="AB373" s="330"/>
      <c r="AC373" s="61"/>
      <c r="AD373" s="336"/>
      <c r="AE373" s="61"/>
      <c r="AF373" s="61"/>
      <c r="AG373" s="61"/>
      <c r="AH373" s="61"/>
      <c r="AI373" s="64"/>
      <c r="AJ373" s="64"/>
      <c r="AK373" s="64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</row>
    <row r="374" spans="1:53" ht="15.75">
      <c r="A374" s="23">
        <v>200666</v>
      </c>
      <c r="B374" s="68" t="s">
        <v>78</v>
      </c>
      <c r="C374" s="17" t="s">
        <v>75</v>
      </c>
      <c r="D374" s="18">
        <v>5.08</v>
      </c>
      <c r="E374" s="18"/>
      <c r="F374" s="6"/>
      <c r="G374" s="118">
        <f>SUM('5:6'!G374)</f>
        <v>0</v>
      </c>
      <c r="H374" s="330">
        <f t="shared" si="137"/>
        <v>0</v>
      </c>
      <c r="I374" s="118">
        <f>SUM('5:6'!I374)</f>
        <v>0</v>
      </c>
      <c r="J374" s="38" t="str">
        <f t="array" ref="J374">IF(ISERROR(G374/I374),"",G374/I374)</f>
        <v/>
      </c>
      <c r="K374" s="42">
        <f t="array" ref="K374">IF(ISERROR(G374/L374),"",G374/L374)</f>
        <v>0</v>
      </c>
      <c r="L374" s="107">
        <v>21</v>
      </c>
      <c r="M374" s="43">
        <f t="shared" si="142"/>
        <v>0</v>
      </c>
      <c r="N374" s="38">
        <f t="shared" si="146"/>
        <v>0</v>
      </c>
      <c r="O374" s="118">
        <f>SUM('5:6'!O374)</f>
        <v>0</v>
      </c>
      <c r="P374" s="118">
        <f>SUM('5:6'!P374)</f>
        <v>0</v>
      </c>
      <c r="Q374" s="118">
        <f>SUM('5:6'!Q374)</f>
        <v>0</v>
      </c>
      <c r="R374" s="118">
        <f>SUM('5:6'!R374)</f>
        <v>0</v>
      </c>
      <c r="S374" s="118">
        <f>SUM('5:6'!S374)</f>
        <v>0</v>
      </c>
      <c r="T374" s="118">
        <f>SUM('5:6'!T374)</f>
        <v>0</v>
      </c>
      <c r="U374" s="118">
        <f>SUM('5:6'!U374)</f>
        <v>0</v>
      </c>
      <c r="V374" s="269">
        <f t="shared" si="147"/>
        <v>0</v>
      </c>
      <c r="W374" s="40" t="str">
        <f t="shared" si="148"/>
        <v/>
      </c>
      <c r="X374" s="118">
        <f>SUM('5:6'!X374)</f>
        <v>0</v>
      </c>
      <c r="Y374" s="118">
        <f>SUM('5:6'!Y374)</f>
        <v>0</v>
      </c>
      <c r="Z374" s="118">
        <f>SUM('5:6'!Z374)</f>
        <v>0</v>
      </c>
      <c r="AA374" s="118">
        <f>SUM('5:6'!AA374)</f>
        <v>0</v>
      </c>
      <c r="AB374" s="330"/>
      <c r="AC374" s="61"/>
      <c r="AD374" s="336"/>
      <c r="AE374" s="61"/>
      <c r="AF374" s="61"/>
      <c r="AG374" s="61"/>
      <c r="AH374" s="61"/>
      <c r="AI374" s="64"/>
      <c r="AJ374" s="64"/>
      <c r="AK374" s="64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</row>
    <row r="375" spans="1:53" ht="15.75">
      <c r="A375" s="23">
        <v>200662</v>
      </c>
      <c r="B375" s="68" t="s">
        <v>78</v>
      </c>
      <c r="C375" s="17" t="s">
        <v>60</v>
      </c>
      <c r="D375" s="18">
        <v>5.08</v>
      </c>
      <c r="E375" s="18"/>
      <c r="F375" s="6"/>
      <c r="G375" s="118">
        <f>SUM('5:6'!G375)</f>
        <v>0</v>
      </c>
      <c r="H375" s="330">
        <f t="shared" si="137"/>
        <v>0</v>
      </c>
      <c r="I375" s="118">
        <f>SUM('5:6'!I375)</f>
        <v>0</v>
      </c>
      <c r="J375" s="38" t="str">
        <f t="array" ref="J375">IF(ISERROR(G375/I375),"",G375/I375)</f>
        <v/>
      </c>
      <c r="K375" s="42">
        <f t="array" ref="K375">IF(ISERROR(G375/L375),"",G375/L375)</f>
        <v>0</v>
      </c>
      <c r="L375" s="107">
        <v>21</v>
      </c>
      <c r="M375" s="43">
        <f t="shared" si="142"/>
        <v>0</v>
      </c>
      <c r="N375" s="38">
        <f t="shared" si="146"/>
        <v>0</v>
      </c>
      <c r="O375" s="118">
        <f>SUM('5:6'!O375)</f>
        <v>0</v>
      </c>
      <c r="P375" s="118">
        <f>SUM('5:6'!P375)</f>
        <v>0</v>
      </c>
      <c r="Q375" s="118">
        <f>SUM('5:6'!Q375)</f>
        <v>0</v>
      </c>
      <c r="R375" s="118">
        <f>SUM('5:6'!R375)</f>
        <v>0</v>
      </c>
      <c r="S375" s="118">
        <f>SUM('5:6'!S375)</f>
        <v>0</v>
      </c>
      <c r="T375" s="118">
        <f>SUM('5:6'!T375)</f>
        <v>0</v>
      </c>
      <c r="U375" s="118">
        <f>SUM('5:6'!U375)</f>
        <v>0</v>
      </c>
      <c r="V375" s="269">
        <f t="shared" si="147"/>
        <v>0</v>
      </c>
      <c r="W375" s="40" t="str">
        <f t="shared" si="148"/>
        <v/>
      </c>
      <c r="X375" s="118">
        <f>SUM('5:6'!X375)</f>
        <v>0</v>
      </c>
      <c r="Y375" s="118">
        <f>SUM('5:6'!Y375)</f>
        <v>0</v>
      </c>
      <c r="Z375" s="118">
        <f>SUM('5:6'!Z375)</f>
        <v>0</v>
      </c>
      <c r="AA375" s="118">
        <f>SUM('5:6'!AA375)</f>
        <v>0</v>
      </c>
      <c r="AB375" s="330"/>
      <c r="AC375" s="61"/>
      <c r="AD375" s="336"/>
      <c r="AE375" s="61"/>
      <c r="AF375" s="61"/>
      <c r="AG375" s="61"/>
      <c r="AH375" s="61"/>
      <c r="AI375" s="64"/>
      <c r="AJ375" s="64"/>
      <c r="AK375" s="64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</row>
    <row r="376" spans="1:53" ht="15.75">
      <c r="A376" s="23">
        <v>200661</v>
      </c>
      <c r="B376" s="68" t="s">
        <v>78</v>
      </c>
      <c r="C376" s="17" t="s">
        <v>72</v>
      </c>
      <c r="D376" s="18">
        <v>5.08</v>
      </c>
      <c r="E376" s="18"/>
      <c r="F376" s="6"/>
      <c r="G376" s="118">
        <f>SUM('5:6'!G376)</f>
        <v>0</v>
      </c>
      <c r="H376" s="330">
        <f t="shared" si="137"/>
        <v>0</v>
      </c>
      <c r="I376" s="118">
        <f>SUM('5:6'!I376)</f>
        <v>0</v>
      </c>
      <c r="J376" s="38" t="str">
        <f t="array" ref="J376">IF(ISERROR(G376/I376),"",G376/I376)</f>
        <v/>
      </c>
      <c r="K376" s="42">
        <f t="array" ref="K376">IF(ISERROR(G376/L376),"",G376/L376)</f>
        <v>0</v>
      </c>
      <c r="L376" s="107">
        <v>21</v>
      </c>
      <c r="M376" s="43">
        <f t="shared" si="142"/>
        <v>0</v>
      </c>
      <c r="N376" s="38">
        <f t="shared" si="146"/>
        <v>0</v>
      </c>
      <c r="O376" s="118">
        <f>SUM('5:6'!O376)</f>
        <v>0</v>
      </c>
      <c r="P376" s="118">
        <f>SUM('5:6'!P376)</f>
        <v>0</v>
      </c>
      <c r="Q376" s="118">
        <f>SUM('5:6'!Q376)</f>
        <v>0</v>
      </c>
      <c r="R376" s="118">
        <f>SUM('5:6'!R376)</f>
        <v>0</v>
      </c>
      <c r="S376" s="118">
        <f>SUM('5:6'!S376)</f>
        <v>0</v>
      </c>
      <c r="T376" s="118">
        <f>SUM('5:6'!T376)</f>
        <v>0</v>
      </c>
      <c r="U376" s="118">
        <f>SUM('5:6'!U376)</f>
        <v>0</v>
      </c>
      <c r="V376" s="269">
        <f t="shared" si="147"/>
        <v>0</v>
      </c>
      <c r="W376" s="40" t="str">
        <f t="shared" si="148"/>
        <v/>
      </c>
      <c r="X376" s="118">
        <f>SUM('5:6'!X376)</f>
        <v>0</v>
      </c>
      <c r="Y376" s="118">
        <f>SUM('5:6'!Y376)</f>
        <v>0</v>
      </c>
      <c r="Z376" s="118">
        <f>SUM('5:6'!Z376)</f>
        <v>0</v>
      </c>
      <c r="AA376" s="118">
        <f>SUM('5:6'!AA376)</f>
        <v>0</v>
      </c>
      <c r="AB376" s="330"/>
      <c r="AC376" s="61"/>
      <c r="AD376" s="336"/>
      <c r="AE376" s="61"/>
      <c r="AF376" s="61"/>
      <c r="AG376" s="61"/>
      <c r="AH376" s="61"/>
      <c r="AI376" s="64"/>
      <c r="AJ376" s="64"/>
      <c r="AK376" s="64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</row>
    <row r="377" spans="1:53" ht="15.75">
      <c r="A377" s="23">
        <v>200663</v>
      </c>
      <c r="B377" s="68" t="s">
        <v>78</v>
      </c>
      <c r="C377" s="17" t="s">
        <v>73</v>
      </c>
      <c r="D377" s="18">
        <v>5.08</v>
      </c>
      <c r="E377" s="18"/>
      <c r="F377" s="6"/>
      <c r="G377" s="118">
        <f>SUM('5:6'!G377)</f>
        <v>0</v>
      </c>
      <c r="H377" s="330">
        <f t="shared" si="137"/>
        <v>0</v>
      </c>
      <c r="I377" s="118">
        <f>SUM('5:6'!I377)</f>
        <v>0</v>
      </c>
      <c r="J377" s="38" t="str">
        <f t="array" ref="J377">IF(ISERROR(G377/I377),"",G377/I377)</f>
        <v/>
      </c>
      <c r="K377" s="42">
        <f t="array" ref="K377">IF(ISERROR(G377/L377),"",G377/L377)</f>
        <v>0</v>
      </c>
      <c r="L377" s="107">
        <v>21</v>
      </c>
      <c r="M377" s="43">
        <f t="shared" si="142"/>
        <v>0</v>
      </c>
      <c r="N377" s="38">
        <f t="shared" si="146"/>
        <v>0</v>
      </c>
      <c r="O377" s="118">
        <f>SUM('5:6'!O377)</f>
        <v>0</v>
      </c>
      <c r="P377" s="118">
        <f>SUM('5:6'!P377)</f>
        <v>0</v>
      </c>
      <c r="Q377" s="118">
        <f>SUM('5:6'!Q377)</f>
        <v>0</v>
      </c>
      <c r="R377" s="118">
        <f>SUM('5:6'!R377)</f>
        <v>0</v>
      </c>
      <c r="S377" s="118">
        <f>SUM('5:6'!S377)</f>
        <v>0</v>
      </c>
      <c r="T377" s="118">
        <f>SUM('5:6'!T377)</f>
        <v>0</v>
      </c>
      <c r="U377" s="118">
        <f>SUM('5:6'!U377)</f>
        <v>0</v>
      </c>
      <c r="V377" s="269">
        <f t="shared" si="147"/>
        <v>0</v>
      </c>
      <c r="W377" s="40" t="str">
        <f t="shared" si="148"/>
        <v/>
      </c>
      <c r="X377" s="118">
        <f>SUM('5:6'!X377)</f>
        <v>0</v>
      </c>
      <c r="Y377" s="118">
        <f>SUM('5:6'!Y377)</f>
        <v>0</v>
      </c>
      <c r="Z377" s="118">
        <f>SUM('5:6'!Z377)</f>
        <v>0</v>
      </c>
      <c r="AA377" s="118">
        <f>SUM('5:6'!AA377)</f>
        <v>0</v>
      </c>
      <c r="AB377" s="107"/>
      <c r="AC377" s="61"/>
      <c r="AD377" s="336"/>
      <c r="AE377" s="61"/>
      <c r="AF377" s="61"/>
      <c r="AG377" s="61"/>
      <c r="AH377" s="61"/>
      <c r="AI377" s="64"/>
      <c r="AJ377" s="64"/>
      <c r="AK377" s="64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</row>
    <row r="378" spans="1:53" ht="15.75">
      <c r="A378" s="23">
        <v>200665</v>
      </c>
      <c r="B378" s="68" t="s">
        <v>78</v>
      </c>
      <c r="C378" s="17" t="s">
        <v>61</v>
      </c>
      <c r="D378" s="18">
        <v>5.08</v>
      </c>
      <c r="E378" s="18"/>
      <c r="F378" s="6"/>
      <c r="G378" s="118">
        <f>SUM('5:6'!G378)</f>
        <v>0</v>
      </c>
      <c r="H378" s="330">
        <f t="shared" si="137"/>
        <v>0</v>
      </c>
      <c r="I378" s="118">
        <f>SUM('5:6'!I378)</f>
        <v>0</v>
      </c>
      <c r="J378" s="38" t="str">
        <f t="array" ref="J378">IF(ISERROR(G378/I378),"",G378/I378)</f>
        <v/>
      </c>
      <c r="K378" s="42">
        <f t="array" ref="K378">IF(ISERROR(G378/L378),"",G378/L378)</f>
        <v>0</v>
      </c>
      <c r="L378" s="107">
        <v>21</v>
      </c>
      <c r="M378" s="43">
        <f t="shared" si="142"/>
        <v>0</v>
      </c>
      <c r="N378" s="38">
        <f t="shared" si="146"/>
        <v>0</v>
      </c>
      <c r="O378" s="118">
        <f>SUM('5:6'!O378)</f>
        <v>0</v>
      </c>
      <c r="P378" s="118">
        <f>SUM('5:6'!P378)</f>
        <v>0</v>
      </c>
      <c r="Q378" s="118">
        <f>SUM('5:6'!Q378)</f>
        <v>0</v>
      </c>
      <c r="R378" s="118">
        <f>SUM('5:6'!R378)</f>
        <v>0</v>
      </c>
      <c r="S378" s="118">
        <f>SUM('5:6'!S378)</f>
        <v>0</v>
      </c>
      <c r="T378" s="118">
        <f>SUM('5:6'!T378)</f>
        <v>0</v>
      </c>
      <c r="U378" s="118">
        <f>SUM('5:6'!U378)</f>
        <v>0</v>
      </c>
      <c r="V378" s="269">
        <f t="shared" si="147"/>
        <v>0</v>
      </c>
      <c r="W378" s="40" t="str">
        <f t="shared" si="148"/>
        <v/>
      </c>
      <c r="X378" s="118">
        <f>SUM('5:6'!X378)</f>
        <v>0</v>
      </c>
      <c r="Y378" s="118">
        <f>SUM('5:6'!Y378)</f>
        <v>0</v>
      </c>
      <c r="Z378" s="118">
        <f>SUM('5:6'!Z378)</f>
        <v>0</v>
      </c>
      <c r="AA378" s="118">
        <f>SUM('5:6'!AA378)</f>
        <v>0</v>
      </c>
      <c r="AB378" s="330"/>
      <c r="AC378" s="61"/>
      <c r="AD378" s="336"/>
      <c r="AE378" s="61"/>
      <c r="AF378" s="61"/>
      <c r="AG378" s="61"/>
      <c r="AH378" s="61"/>
      <c r="AI378" s="64"/>
      <c r="AJ378" s="64"/>
      <c r="AK378" s="64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</row>
    <row r="379" spans="1:53" ht="15.75">
      <c r="A379" s="23">
        <v>200664</v>
      </c>
      <c r="B379" s="68" t="s">
        <v>78</v>
      </c>
      <c r="C379" s="17" t="s">
        <v>77</v>
      </c>
      <c r="D379" s="18">
        <v>5.08</v>
      </c>
      <c r="E379" s="18"/>
      <c r="F379" s="6"/>
      <c r="G379" s="118">
        <f>SUM('5:6'!G379)</f>
        <v>0</v>
      </c>
      <c r="H379" s="330">
        <f t="shared" si="137"/>
        <v>0</v>
      </c>
      <c r="I379" s="118">
        <f>SUM('5:6'!I379)</f>
        <v>0</v>
      </c>
      <c r="J379" s="38" t="str">
        <f t="array" ref="J379">IF(ISERROR(G379/I379),"",G379/I379)</f>
        <v/>
      </c>
      <c r="K379" s="42">
        <f t="array" ref="K379">IF(ISERROR(G379/L379),"",G379/L379)</f>
        <v>0</v>
      </c>
      <c r="L379" s="107">
        <v>21</v>
      </c>
      <c r="M379" s="43">
        <f t="shared" si="142"/>
        <v>0</v>
      </c>
      <c r="N379" s="38">
        <f t="shared" si="146"/>
        <v>0</v>
      </c>
      <c r="O379" s="118">
        <f>SUM('5:6'!O379)</f>
        <v>0</v>
      </c>
      <c r="P379" s="118">
        <f>SUM('5:6'!P379)</f>
        <v>0</v>
      </c>
      <c r="Q379" s="118">
        <f>SUM('5:6'!Q379)</f>
        <v>0</v>
      </c>
      <c r="R379" s="118">
        <f>SUM('5:6'!R379)</f>
        <v>0</v>
      </c>
      <c r="S379" s="118">
        <f>SUM('5:6'!S379)</f>
        <v>0</v>
      </c>
      <c r="T379" s="118">
        <f>SUM('5:6'!T379)</f>
        <v>0</v>
      </c>
      <c r="U379" s="118">
        <f>SUM('5:6'!U379)</f>
        <v>0</v>
      </c>
      <c r="V379" s="269">
        <f t="shared" si="147"/>
        <v>0</v>
      </c>
      <c r="W379" s="40" t="str">
        <f t="shared" si="148"/>
        <v/>
      </c>
      <c r="X379" s="118">
        <f>SUM('5:6'!X379)</f>
        <v>0</v>
      </c>
      <c r="Y379" s="118">
        <f>SUM('5:6'!Y379)</f>
        <v>0</v>
      </c>
      <c r="Z379" s="118">
        <f>SUM('5:6'!Z379)</f>
        <v>0</v>
      </c>
      <c r="AA379" s="118">
        <f>SUM('5:6'!AA379)</f>
        <v>0</v>
      </c>
      <c r="AB379" s="107"/>
      <c r="AC379" s="61"/>
      <c r="AD379" s="336"/>
      <c r="AE379" s="61"/>
      <c r="AF379" s="61"/>
      <c r="AG379" s="61"/>
      <c r="AH379" s="61"/>
      <c r="AI379" s="64"/>
      <c r="AJ379" s="64"/>
      <c r="AK379" s="64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</row>
    <row r="380" spans="1:53" ht="15.75">
      <c r="A380" s="23">
        <v>200027</v>
      </c>
      <c r="B380" s="68" t="s">
        <v>79</v>
      </c>
      <c r="C380" s="17" t="s">
        <v>65</v>
      </c>
      <c r="D380" s="18">
        <v>5.03</v>
      </c>
      <c r="E380" s="18"/>
      <c r="F380" s="6"/>
      <c r="G380" s="118">
        <f>SUM('5:6'!G380)</f>
        <v>0</v>
      </c>
      <c r="H380" s="330">
        <f t="shared" si="137"/>
        <v>0</v>
      </c>
      <c r="I380" s="118">
        <f>SUM('5:6'!I380)</f>
        <v>0</v>
      </c>
      <c r="J380" s="38" t="str">
        <f t="array" ref="J380">IF(ISERROR(G380/I380),"",G380/I380)</f>
        <v/>
      </c>
      <c r="K380" s="42">
        <f t="array" ref="K380">IF(ISERROR(G380/L380),"",G380/L380)</f>
        <v>0</v>
      </c>
      <c r="L380" s="107">
        <v>56</v>
      </c>
      <c r="M380" s="43">
        <f t="shared" si="142"/>
        <v>0</v>
      </c>
      <c r="N380" s="38">
        <f t="shared" si="146"/>
        <v>0</v>
      </c>
      <c r="O380" s="118">
        <f>SUM('5:6'!O380)</f>
        <v>0</v>
      </c>
      <c r="P380" s="118">
        <f>SUM('5:6'!P380)</f>
        <v>0</v>
      </c>
      <c r="Q380" s="118">
        <f>SUM('5:6'!Q380)</f>
        <v>0</v>
      </c>
      <c r="R380" s="118">
        <f>SUM('5:6'!R380)</f>
        <v>0</v>
      </c>
      <c r="S380" s="118">
        <f>SUM('5:6'!S380)</f>
        <v>0</v>
      </c>
      <c r="T380" s="118">
        <f>SUM('5:6'!T380)</f>
        <v>0</v>
      </c>
      <c r="U380" s="118">
        <f>SUM('5:6'!U380)</f>
        <v>0</v>
      </c>
      <c r="V380" s="269">
        <f t="shared" si="147"/>
        <v>0</v>
      </c>
      <c r="W380" s="40" t="str">
        <f t="shared" si="148"/>
        <v/>
      </c>
      <c r="X380" s="118">
        <f>SUM('5:6'!X380)</f>
        <v>0</v>
      </c>
      <c r="Y380" s="118">
        <f>SUM('5:6'!Y380)</f>
        <v>0</v>
      </c>
      <c r="Z380" s="118">
        <f>SUM('5:6'!Z380)</f>
        <v>0</v>
      </c>
      <c r="AA380" s="118">
        <f>SUM('5:6'!AA380)</f>
        <v>0</v>
      </c>
      <c r="AB380" s="330"/>
      <c r="AC380" s="61"/>
      <c r="AD380" s="336"/>
      <c r="AE380" s="61"/>
      <c r="AF380" s="61"/>
      <c r="AG380" s="61"/>
      <c r="AH380" s="61"/>
      <c r="AI380" s="64"/>
      <c r="AJ380" s="64"/>
      <c r="AK380" s="64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</row>
    <row r="381" spans="1:53" ht="15.75">
      <c r="A381" s="23">
        <v>200028</v>
      </c>
      <c r="B381" s="68" t="s">
        <v>79</v>
      </c>
      <c r="C381" s="17" t="s">
        <v>53</v>
      </c>
      <c r="D381" s="18">
        <v>5.03</v>
      </c>
      <c r="E381" s="18"/>
      <c r="F381" s="6"/>
      <c r="G381" s="118">
        <f>SUM('5:6'!G381)</f>
        <v>0</v>
      </c>
      <c r="H381" s="330">
        <f t="shared" si="137"/>
        <v>0</v>
      </c>
      <c r="I381" s="118">
        <f>SUM('5:6'!I381)</f>
        <v>0</v>
      </c>
      <c r="J381" s="38" t="str">
        <f t="array" ref="J381">IF(ISERROR(G381/I381),"",G381/I381)</f>
        <v/>
      </c>
      <c r="K381" s="42">
        <f t="array" ref="K381">IF(ISERROR(G381/L381),"",G381/L381)</f>
        <v>0</v>
      </c>
      <c r="L381" s="107">
        <v>56</v>
      </c>
      <c r="M381" s="43">
        <f t="shared" si="142"/>
        <v>0</v>
      </c>
      <c r="N381" s="38">
        <f t="shared" si="146"/>
        <v>0</v>
      </c>
      <c r="O381" s="118">
        <f>SUM('5:6'!O381)</f>
        <v>0</v>
      </c>
      <c r="P381" s="118">
        <f>SUM('5:6'!P381)</f>
        <v>0</v>
      </c>
      <c r="Q381" s="118">
        <f>SUM('5:6'!Q381)</f>
        <v>0</v>
      </c>
      <c r="R381" s="118">
        <f>SUM('5:6'!R381)</f>
        <v>0</v>
      </c>
      <c r="S381" s="118">
        <f>SUM('5:6'!S381)</f>
        <v>0</v>
      </c>
      <c r="T381" s="118">
        <f>SUM('5:6'!T381)</f>
        <v>0</v>
      </c>
      <c r="U381" s="118">
        <f>SUM('5:6'!U381)</f>
        <v>0</v>
      </c>
      <c r="V381" s="269">
        <f t="shared" si="147"/>
        <v>0</v>
      </c>
      <c r="W381" s="40" t="str">
        <f t="shared" si="148"/>
        <v/>
      </c>
      <c r="X381" s="118">
        <f>SUM('5:6'!X381)</f>
        <v>0</v>
      </c>
      <c r="Y381" s="118">
        <f>SUM('5:6'!Y381)</f>
        <v>0</v>
      </c>
      <c r="Z381" s="118">
        <f>SUM('5:6'!Z381)</f>
        <v>0</v>
      </c>
      <c r="AA381" s="118">
        <f>SUM('5:6'!AA381)</f>
        <v>0</v>
      </c>
      <c r="AB381" s="330"/>
      <c r="AC381" s="61"/>
      <c r="AD381" s="336"/>
      <c r="AE381" s="61"/>
      <c r="AF381" s="61"/>
      <c r="AG381" s="61"/>
      <c r="AH381" s="61"/>
      <c r="AI381" s="64"/>
      <c r="AJ381" s="64"/>
      <c r="AK381" s="64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</row>
    <row r="382" spans="1:53" ht="15.75">
      <c r="A382" s="23">
        <v>200029</v>
      </c>
      <c r="B382" s="68" t="s">
        <v>79</v>
      </c>
      <c r="C382" s="17" t="s">
        <v>66</v>
      </c>
      <c r="D382" s="18">
        <v>5.03</v>
      </c>
      <c r="E382" s="18"/>
      <c r="F382" s="6"/>
      <c r="G382" s="118">
        <f>SUM('5:6'!G382)</f>
        <v>0</v>
      </c>
      <c r="H382" s="330">
        <f t="shared" si="137"/>
        <v>0</v>
      </c>
      <c r="I382" s="118">
        <f>SUM('5:6'!I382)</f>
        <v>0</v>
      </c>
      <c r="J382" s="38" t="str">
        <f t="array" ref="J382">IF(ISERROR(G382/I382),"",G382/I382)</f>
        <v/>
      </c>
      <c r="K382" s="42">
        <f t="array" ref="K382">IF(ISERROR(G382/L382),"",G382/L382)</f>
        <v>0</v>
      </c>
      <c r="L382" s="107">
        <v>56</v>
      </c>
      <c r="M382" s="43">
        <f t="shared" si="142"/>
        <v>0</v>
      </c>
      <c r="N382" s="38">
        <f t="shared" si="146"/>
        <v>0</v>
      </c>
      <c r="O382" s="118">
        <f>SUM('5:6'!O382)</f>
        <v>0</v>
      </c>
      <c r="P382" s="118">
        <f>SUM('5:6'!P382)</f>
        <v>0</v>
      </c>
      <c r="Q382" s="118">
        <f>SUM('5:6'!Q382)</f>
        <v>0</v>
      </c>
      <c r="R382" s="118">
        <f>SUM('5:6'!R382)</f>
        <v>0</v>
      </c>
      <c r="S382" s="118">
        <f>SUM('5:6'!S382)</f>
        <v>0</v>
      </c>
      <c r="T382" s="118">
        <f>SUM('5:6'!T382)</f>
        <v>0</v>
      </c>
      <c r="U382" s="118">
        <f>SUM('5:6'!U382)</f>
        <v>0</v>
      </c>
      <c r="V382" s="269">
        <f t="shared" si="147"/>
        <v>0</v>
      </c>
      <c r="W382" s="40" t="str">
        <f t="shared" si="148"/>
        <v/>
      </c>
      <c r="X382" s="118">
        <f>SUM('5:6'!X382)</f>
        <v>0</v>
      </c>
      <c r="Y382" s="118">
        <f>SUM('5:6'!Y382)</f>
        <v>0</v>
      </c>
      <c r="Z382" s="118">
        <f>SUM('5:6'!Z382)</f>
        <v>0</v>
      </c>
      <c r="AA382" s="118">
        <f>SUM('5:6'!AA382)</f>
        <v>0</v>
      </c>
      <c r="AB382" s="330"/>
      <c r="AC382" s="61"/>
      <c r="AD382" s="336"/>
      <c r="AE382" s="61"/>
      <c r="AF382" s="61"/>
      <c r="AG382" s="61"/>
      <c r="AH382" s="61"/>
      <c r="AI382" s="64"/>
      <c r="AJ382" s="64"/>
      <c r="AK382" s="64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</row>
    <row r="383" spans="1:53" ht="15.75">
      <c r="A383" s="23">
        <v>200704</v>
      </c>
      <c r="B383" s="68" t="s">
        <v>79</v>
      </c>
      <c r="C383" s="17" t="s">
        <v>74</v>
      </c>
      <c r="D383" s="18">
        <v>5.03</v>
      </c>
      <c r="E383" s="18"/>
      <c r="F383" s="6"/>
      <c r="G383" s="118">
        <f>SUM('5:6'!G383)</f>
        <v>0</v>
      </c>
      <c r="H383" s="330">
        <f t="shared" si="137"/>
        <v>0</v>
      </c>
      <c r="I383" s="118">
        <f>SUM('5:6'!I383)</f>
        <v>0</v>
      </c>
      <c r="J383" s="38" t="str">
        <f t="array" ref="J383">IF(ISERROR(G383/I383),"",G383/I383)</f>
        <v/>
      </c>
      <c r="K383" s="42">
        <f t="array" ref="K383">IF(ISERROR(G383/L383),"",G383/L383)</f>
        <v>0</v>
      </c>
      <c r="L383" s="107">
        <v>56</v>
      </c>
      <c r="M383" s="43">
        <f t="shared" si="142"/>
        <v>0</v>
      </c>
      <c r="N383" s="38">
        <f t="shared" si="146"/>
        <v>0</v>
      </c>
      <c r="O383" s="118">
        <f>SUM('5:6'!O383)</f>
        <v>0</v>
      </c>
      <c r="P383" s="118">
        <f>SUM('5:6'!P383)</f>
        <v>0</v>
      </c>
      <c r="Q383" s="118">
        <f>SUM('5:6'!Q383)</f>
        <v>0</v>
      </c>
      <c r="R383" s="118">
        <f>SUM('5:6'!R383)</f>
        <v>0</v>
      </c>
      <c r="S383" s="118">
        <f>SUM('5:6'!S383)</f>
        <v>0</v>
      </c>
      <c r="T383" s="118">
        <f>SUM('5:6'!T383)</f>
        <v>0</v>
      </c>
      <c r="U383" s="118">
        <f>SUM('5:6'!U383)</f>
        <v>0</v>
      </c>
      <c r="V383" s="269">
        <f t="shared" si="147"/>
        <v>0</v>
      </c>
      <c r="W383" s="40" t="str">
        <f t="shared" si="148"/>
        <v/>
      </c>
      <c r="X383" s="118">
        <f>SUM('5:6'!X383)</f>
        <v>0</v>
      </c>
      <c r="Y383" s="118">
        <f>SUM('5:6'!Y383)</f>
        <v>0</v>
      </c>
      <c r="Z383" s="118">
        <f>SUM('5:6'!Z383)</f>
        <v>0</v>
      </c>
      <c r="AA383" s="118">
        <f>SUM('5:6'!AA383)</f>
        <v>0</v>
      </c>
      <c r="AB383" s="330"/>
      <c r="AC383" s="61"/>
      <c r="AD383" s="336"/>
      <c r="AE383" s="61"/>
      <c r="AF383" s="61"/>
      <c r="AG383" s="61"/>
      <c r="AH383" s="61"/>
      <c r="AI383" s="64"/>
      <c r="AJ383" s="64"/>
      <c r="AK383" s="64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</row>
    <row r="384" spans="1:53" ht="15.75">
      <c r="A384" s="23">
        <v>201286</v>
      </c>
      <c r="B384" s="68" t="s">
        <v>407</v>
      </c>
      <c r="C384" s="17" t="s">
        <v>408</v>
      </c>
      <c r="D384" s="18">
        <v>5.03</v>
      </c>
      <c r="E384" s="18"/>
      <c r="F384" s="6"/>
      <c r="G384" s="118">
        <f>SUM('5:6'!G384)</f>
        <v>0</v>
      </c>
      <c r="H384" s="330">
        <f t="shared" si="137"/>
        <v>0</v>
      </c>
      <c r="I384" s="118">
        <f>SUM('5:6'!I384)</f>
        <v>0</v>
      </c>
      <c r="J384" s="38"/>
      <c r="K384" s="42">
        <f t="array" ref="K384">IF(ISERROR(G384/L384),"",G384/L384)</f>
        <v>0</v>
      </c>
      <c r="L384" s="107">
        <v>54</v>
      </c>
      <c r="M384" s="43">
        <f t="shared" si="142"/>
        <v>0</v>
      </c>
      <c r="N384" s="38">
        <f t="shared" si="146"/>
        <v>0</v>
      </c>
      <c r="O384" s="118">
        <f>SUM('5:6'!O384)</f>
        <v>0</v>
      </c>
      <c r="P384" s="118">
        <f>SUM('5:6'!P384)</f>
        <v>0</v>
      </c>
      <c r="Q384" s="118">
        <f>SUM('5:6'!Q384)</f>
        <v>0</v>
      </c>
      <c r="R384" s="118">
        <f>SUM('5:6'!R384)</f>
        <v>0</v>
      </c>
      <c r="S384" s="118">
        <f>SUM('5:6'!S384)</f>
        <v>0</v>
      </c>
      <c r="T384" s="118">
        <f>SUM('5:6'!T384)</f>
        <v>0</v>
      </c>
      <c r="U384" s="118">
        <f>SUM('5:6'!U384)</f>
        <v>0</v>
      </c>
      <c r="V384" s="269"/>
      <c r="W384" s="40"/>
      <c r="X384" s="118">
        <f>SUM('5:6'!X384)</f>
        <v>0</v>
      </c>
      <c r="Y384" s="118">
        <f>SUM('5:6'!Y384)</f>
        <v>0</v>
      </c>
      <c r="Z384" s="118">
        <f>SUM('5:6'!Z384)</f>
        <v>0</v>
      </c>
      <c r="AA384" s="118">
        <f>SUM('5:6'!AA384)</f>
        <v>0</v>
      </c>
      <c r="AB384" s="330"/>
      <c r="AC384" s="61"/>
      <c r="AD384" s="336"/>
      <c r="AE384" s="61"/>
      <c r="AF384" s="61"/>
      <c r="AG384" s="61"/>
      <c r="AH384" s="61"/>
      <c r="AI384" s="64"/>
      <c r="AJ384" s="64"/>
      <c r="AK384" s="64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</row>
    <row r="385" spans="1:53" ht="15.75">
      <c r="A385" s="23">
        <v>201287</v>
      </c>
      <c r="B385" s="68" t="s">
        <v>407</v>
      </c>
      <c r="C385" s="17" t="s">
        <v>409</v>
      </c>
      <c r="D385" s="18">
        <v>5.03</v>
      </c>
      <c r="E385" s="18"/>
      <c r="F385" s="6"/>
      <c r="G385" s="118">
        <f>SUM('5:6'!G385)</f>
        <v>0</v>
      </c>
      <c r="H385" s="330">
        <f t="shared" si="137"/>
        <v>0</v>
      </c>
      <c r="I385" s="118">
        <f>SUM('5:6'!I385)</f>
        <v>0</v>
      </c>
      <c r="J385" s="38"/>
      <c r="K385" s="42">
        <f t="array" ref="K385">IF(ISERROR(G385/L385),"",G385/L385)</f>
        <v>0</v>
      </c>
      <c r="L385" s="107">
        <v>54</v>
      </c>
      <c r="M385" s="43">
        <f t="shared" si="142"/>
        <v>0</v>
      </c>
      <c r="N385" s="38">
        <f t="shared" si="146"/>
        <v>0</v>
      </c>
      <c r="O385" s="118">
        <f>SUM('5:6'!O385)</f>
        <v>0</v>
      </c>
      <c r="P385" s="118">
        <f>SUM('5:6'!P385)</f>
        <v>0</v>
      </c>
      <c r="Q385" s="118">
        <f>SUM('5:6'!Q385)</f>
        <v>0</v>
      </c>
      <c r="R385" s="118">
        <f>SUM('5:6'!R385)</f>
        <v>0</v>
      </c>
      <c r="S385" s="118">
        <f>SUM('5:6'!S385)</f>
        <v>0</v>
      </c>
      <c r="T385" s="118">
        <f>SUM('5:6'!T385)</f>
        <v>0</v>
      </c>
      <c r="U385" s="118">
        <f>SUM('5:6'!U385)</f>
        <v>0</v>
      </c>
      <c r="V385" s="269"/>
      <c r="W385" s="40"/>
      <c r="X385" s="118">
        <f>SUM('5:6'!X385)</f>
        <v>0</v>
      </c>
      <c r="Y385" s="118">
        <f>SUM('5:6'!Y385)</f>
        <v>0</v>
      </c>
      <c r="Z385" s="118">
        <f>SUM('5:6'!Z385)</f>
        <v>0</v>
      </c>
      <c r="AA385" s="118">
        <f>SUM('5:6'!AA385)</f>
        <v>0</v>
      </c>
      <c r="AB385" s="330"/>
      <c r="AC385" s="61"/>
      <c r="AD385" s="336"/>
      <c r="AE385" s="61"/>
      <c r="AF385" s="61"/>
      <c r="AG385" s="61"/>
      <c r="AH385" s="61"/>
      <c r="AI385" s="64"/>
      <c r="AJ385" s="64"/>
      <c r="AK385" s="64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</row>
    <row r="386" spans="1:53" ht="15.75">
      <c r="A386" s="23">
        <v>201288</v>
      </c>
      <c r="B386" s="236" t="s">
        <v>404</v>
      </c>
      <c r="C386" s="17" t="s">
        <v>411</v>
      </c>
      <c r="D386" s="18">
        <v>5.03</v>
      </c>
      <c r="E386" s="18"/>
      <c r="F386" s="6"/>
      <c r="G386" s="118">
        <f>SUM('5:6'!G386)</f>
        <v>0</v>
      </c>
      <c r="H386" s="330">
        <f t="shared" si="137"/>
        <v>0</v>
      </c>
      <c r="I386" s="118">
        <f>SUM('5:6'!I386)</f>
        <v>0</v>
      </c>
      <c r="J386" s="38"/>
      <c r="K386" s="42">
        <f t="array" ref="K386">IF(ISERROR(G386/L386),"",G386/L386)</f>
        <v>0</v>
      </c>
      <c r="L386" s="107">
        <v>54</v>
      </c>
      <c r="M386" s="43">
        <f t="shared" si="142"/>
        <v>0</v>
      </c>
      <c r="N386" s="38">
        <f t="shared" si="146"/>
        <v>0</v>
      </c>
      <c r="O386" s="118">
        <f>SUM('5:6'!O386)</f>
        <v>0</v>
      </c>
      <c r="P386" s="118">
        <f>SUM('5:6'!P386)</f>
        <v>0</v>
      </c>
      <c r="Q386" s="118">
        <f>SUM('5:6'!Q386)</f>
        <v>0</v>
      </c>
      <c r="R386" s="118">
        <f>SUM('5:6'!R386)</f>
        <v>0</v>
      </c>
      <c r="S386" s="118">
        <f>SUM('5:6'!S386)</f>
        <v>0</v>
      </c>
      <c r="T386" s="118">
        <f>SUM('5:6'!T386)</f>
        <v>0</v>
      </c>
      <c r="U386" s="118">
        <f>SUM('5:6'!U386)</f>
        <v>0</v>
      </c>
      <c r="V386" s="269"/>
      <c r="W386" s="40"/>
      <c r="X386" s="118">
        <f>SUM('5:6'!X386)</f>
        <v>0</v>
      </c>
      <c r="Y386" s="118">
        <f>SUM('5:6'!Y386)</f>
        <v>0</v>
      </c>
      <c r="Z386" s="118">
        <f>SUM('5:6'!Z386)</f>
        <v>0</v>
      </c>
      <c r="AA386" s="118">
        <f>SUM('5:6'!AA386)</f>
        <v>0</v>
      </c>
      <c r="AB386" s="330"/>
      <c r="AC386" s="61"/>
      <c r="AD386" s="336"/>
      <c r="AE386" s="61"/>
      <c r="AF386" s="61"/>
      <c r="AG386" s="61"/>
      <c r="AH386" s="61"/>
      <c r="AI386" s="64"/>
      <c r="AJ386" s="64"/>
      <c r="AK386" s="64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</row>
    <row r="387" spans="1:53" ht="15.75">
      <c r="A387" s="23">
        <v>201289</v>
      </c>
      <c r="B387" s="236" t="s">
        <v>404</v>
      </c>
      <c r="C387" s="17" t="s">
        <v>413</v>
      </c>
      <c r="D387" s="18">
        <v>5.03</v>
      </c>
      <c r="E387" s="18"/>
      <c r="F387" s="6"/>
      <c r="G387" s="118">
        <f>SUM('5:6'!G387)</f>
        <v>0</v>
      </c>
      <c r="H387" s="330">
        <f t="shared" si="137"/>
        <v>0</v>
      </c>
      <c r="I387" s="118">
        <f>SUM('5:6'!I387)</f>
        <v>0</v>
      </c>
      <c r="J387" s="38"/>
      <c r="K387" s="42">
        <f t="array" ref="K387">IF(ISERROR(G387/L387),"",G387/L387)</f>
        <v>0</v>
      </c>
      <c r="L387" s="107">
        <v>54</v>
      </c>
      <c r="M387" s="43">
        <f t="shared" si="142"/>
        <v>0</v>
      </c>
      <c r="N387" s="38">
        <f t="shared" si="146"/>
        <v>0</v>
      </c>
      <c r="O387" s="118">
        <f>SUM('5:6'!O387)</f>
        <v>0</v>
      </c>
      <c r="P387" s="118">
        <f>SUM('5:6'!P387)</f>
        <v>0</v>
      </c>
      <c r="Q387" s="118">
        <f>SUM('5:6'!Q387)</f>
        <v>0</v>
      </c>
      <c r="R387" s="118">
        <f>SUM('5:6'!R387)</f>
        <v>0</v>
      </c>
      <c r="S387" s="118">
        <f>SUM('5:6'!S387)</f>
        <v>0</v>
      </c>
      <c r="T387" s="118">
        <f>SUM('5:6'!T387)</f>
        <v>0</v>
      </c>
      <c r="U387" s="118">
        <f>SUM('5:6'!U387)</f>
        <v>0</v>
      </c>
      <c r="V387" s="269"/>
      <c r="W387" s="40"/>
      <c r="X387" s="118">
        <f>SUM('5:6'!X387)</f>
        <v>0</v>
      </c>
      <c r="Y387" s="118">
        <f>SUM('5:6'!Y387)</f>
        <v>0</v>
      </c>
      <c r="Z387" s="118">
        <f>SUM('5:6'!Z387)</f>
        <v>0</v>
      </c>
      <c r="AA387" s="118">
        <f>SUM('5:6'!AA387)</f>
        <v>0</v>
      </c>
      <c r="AB387" s="330"/>
      <c r="AC387" s="61"/>
      <c r="AD387" s="336"/>
      <c r="AE387" s="61"/>
      <c r="AF387" s="61"/>
      <c r="AG387" s="61"/>
      <c r="AH387" s="61"/>
      <c r="AI387" s="64"/>
      <c r="AJ387" s="64"/>
      <c r="AK387" s="64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</row>
    <row r="388" spans="1:53" ht="15.75">
      <c r="A388" s="23">
        <v>201077</v>
      </c>
      <c r="B388" s="236" t="s">
        <v>444</v>
      </c>
      <c r="C388" s="232" t="s">
        <v>384</v>
      </c>
      <c r="D388" s="18">
        <v>5.03</v>
      </c>
      <c r="E388" s="18"/>
      <c r="F388" s="6"/>
      <c r="G388" s="118">
        <f>SUM('5:6'!G388)</f>
        <v>0</v>
      </c>
      <c r="H388" s="330">
        <f t="shared" si="137"/>
        <v>0</v>
      </c>
      <c r="I388" s="118">
        <f>SUM('5:6'!I388)</f>
        <v>0</v>
      </c>
      <c r="J388" s="38"/>
      <c r="K388" s="42">
        <f t="array" ref="K388">IF(ISERROR(G388/L388),"",G388/L388)</f>
        <v>0</v>
      </c>
      <c r="L388" s="107">
        <v>4</v>
      </c>
      <c r="M388" s="43">
        <f t="shared" si="142"/>
        <v>0</v>
      </c>
      <c r="N388" s="38"/>
      <c r="O388" s="118">
        <f>SUM('5:6'!O388)</f>
        <v>0</v>
      </c>
      <c r="P388" s="118">
        <f>SUM('5:6'!P388)</f>
        <v>0</v>
      </c>
      <c r="Q388" s="118">
        <f>SUM('5:6'!Q388)</f>
        <v>0</v>
      </c>
      <c r="R388" s="118">
        <f>SUM('5:6'!R388)</f>
        <v>0</v>
      </c>
      <c r="S388" s="118">
        <f>SUM('5:6'!S388)</f>
        <v>0</v>
      </c>
      <c r="T388" s="118">
        <f>SUM('5:6'!T388)</f>
        <v>0</v>
      </c>
      <c r="U388" s="118">
        <f>SUM('5:6'!U388)</f>
        <v>0</v>
      </c>
      <c r="V388" s="269"/>
      <c r="W388" s="40"/>
      <c r="X388" s="118">
        <f>SUM('5:6'!X388)</f>
        <v>0</v>
      </c>
      <c r="Y388" s="118">
        <f>SUM('5:6'!Y388)</f>
        <v>0</v>
      </c>
      <c r="Z388" s="118">
        <f>SUM('5:6'!Z388)</f>
        <v>0</v>
      </c>
      <c r="AA388" s="118">
        <f>SUM('5:6'!AA388)</f>
        <v>0</v>
      </c>
      <c r="AB388" s="330"/>
      <c r="AC388" s="61"/>
      <c r="AD388" s="336"/>
      <c r="AE388" s="61"/>
      <c r="AF388" s="61"/>
      <c r="AG388" s="61"/>
      <c r="AH388" s="61"/>
      <c r="AI388" s="64"/>
      <c r="AJ388" s="64"/>
      <c r="AK388" s="64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</row>
    <row r="389" spans="1:53" ht="15.75">
      <c r="A389" s="23">
        <v>201078</v>
      </c>
      <c r="B389" s="236" t="s">
        <v>444</v>
      </c>
      <c r="C389" s="232" t="s">
        <v>385</v>
      </c>
      <c r="D389" s="18">
        <v>5.03</v>
      </c>
      <c r="E389" s="18"/>
      <c r="F389" s="6"/>
      <c r="G389" s="118">
        <f>SUM('5:6'!G389)</f>
        <v>0</v>
      </c>
      <c r="H389" s="330">
        <f t="shared" si="137"/>
        <v>0</v>
      </c>
      <c r="I389" s="118">
        <f>SUM('5:6'!I389)</f>
        <v>0</v>
      </c>
      <c r="J389" s="38"/>
      <c r="K389" s="42">
        <f t="array" ref="K389">IF(ISERROR(G389/L389),"",G389/L389)</f>
        <v>0</v>
      </c>
      <c r="L389" s="107">
        <v>4</v>
      </c>
      <c r="M389" s="43">
        <f t="shared" si="142"/>
        <v>0</v>
      </c>
      <c r="N389" s="38"/>
      <c r="O389" s="118">
        <f>SUM('5:6'!O389)</f>
        <v>0</v>
      </c>
      <c r="P389" s="118">
        <f>SUM('5:6'!P389)</f>
        <v>0</v>
      </c>
      <c r="Q389" s="118">
        <f>SUM('5:6'!Q389)</f>
        <v>0</v>
      </c>
      <c r="R389" s="118">
        <f>SUM('5:6'!R389)</f>
        <v>0</v>
      </c>
      <c r="S389" s="118">
        <f>SUM('5:6'!S389)</f>
        <v>0</v>
      </c>
      <c r="T389" s="118">
        <f>SUM('5:6'!T389)</f>
        <v>0</v>
      </c>
      <c r="U389" s="118">
        <f>SUM('5:6'!U389)</f>
        <v>0</v>
      </c>
      <c r="V389" s="269"/>
      <c r="W389" s="40"/>
      <c r="X389" s="118">
        <f>SUM('5:6'!X389)</f>
        <v>0</v>
      </c>
      <c r="Y389" s="118">
        <f>SUM('5:6'!Y389)</f>
        <v>0</v>
      </c>
      <c r="Z389" s="118">
        <f>SUM('5:6'!Z389)</f>
        <v>0</v>
      </c>
      <c r="AA389" s="118">
        <f>SUM('5:6'!AA389)</f>
        <v>0</v>
      </c>
      <c r="AB389" s="330"/>
      <c r="AC389" s="61"/>
      <c r="AD389" s="336"/>
      <c r="AE389" s="61"/>
      <c r="AF389" s="61"/>
      <c r="AG389" s="61"/>
      <c r="AH389" s="61"/>
      <c r="AI389" s="64"/>
      <c r="AJ389" s="64"/>
      <c r="AK389" s="64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</row>
    <row r="390" spans="1:53" ht="15.75">
      <c r="A390" s="23">
        <v>201079</v>
      </c>
      <c r="B390" s="236" t="s">
        <v>444</v>
      </c>
      <c r="C390" s="232" t="s">
        <v>386</v>
      </c>
      <c r="D390" s="18">
        <v>5.03</v>
      </c>
      <c r="E390" s="18"/>
      <c r="F390" s="6"/>
      <c r="G390" s="118">
        <f>SUM('5:6'!G390)</f>
        <v>0</v>
      </c>
      <c r="H390" s="330">
        <f t="shared" si="137"/>
        <v>0</v>
      </c>
      <c r="I390" s="118">
        <f>SUM('5:6'!I390)</f>
        <v>0</v>
      </c>
      <c r="J390" s="38"/>
      <c r="K390" s="42">
        <f t="array" ref="K390">IF(ISERROR(G390/L390),"",G390/L390)</f>
        <v>0</v>
      </c>
      <c r="L390" s="107">
        <v>4</v>
      </c>
      <c r="M390" s="43">
        <f t="shared" si="142"/>
        <v>0</v>
      </c>
      <c r="N390" s="38"/>
      <c r="O390" s="118">
        <f>SUM('5:6'!O390)</f>
        <v>0</v>
      </c>
      <c r="P390" s="118">
        <f>SUM('5:6'!P390)</f>
        <v>0</v>
      </c>
      <c r="Q390" s="118">
        <f>SUM('5:6'!Q390)</f>
        <v>0</v>
      </c>
      <c r="R390" s="118">
        <f>SUM('5:6'!R390)</f>
        <v>0</v>
      </c>
      <c r="S390" s="118">
        <f>SUM('5:6'!S390)</f>
        <v>0</v>
      </c>
      <c r="T390" s="118">
        <f>SUM('5:6'!T390)</f>
        <v>0</v>
      </c>
      <c r="U390" s="118">
        <f>SUM('5:6'!U390)</f>
        <v>0</v>
      </c>
      <c r="V390" s="269"/>
      <c r="W390" s="40"/>
      <c r="X390" s="118">
        <f>SUM('5:6'!X390)</f>
        <v>0</v>
      </c>
      <c r="Y390" s="118">
        <f>SUM('5:6'!Y390)</f>
        <v>0</v>
      </c>
      <c r="Z390" s="118">
        <f>SUM('5:6'!Z390)</f>
        <v>0</v>
      </c>
      <c r="AA390" s="118">
        <f>SUM('5:6'!AA390)</f>
        <v>0</v>
      </c>
      <c r="AB390" s="330"/>
      <c r="AC390" s="61"/>
      <c r="AD390" s="336"/>
      <c r="AE390" s="61"/>
      <c r="AF390" s="61"/>
      <c r="AG390" s="61"/>
      <c r="AH390" s="61"/>
      <c r="AI390" s="64"/>
      <c r="AJ390" s="64"/>
      <c r="AK390" s="64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</row>
    <row r="391" spans="1:53" ht="15.75">
      <c r="A391" s="23">
        <v>201080</v>
      </c>
      <c r="B391" s="236" t="s">
        <v>444</v>
      </c>
      <c r="C391" s="232" t="s">
        <v>387</v>
      </c>
      <c r="D391" s="18">
        <v>5.03</v>
      </c>
      <c r="E391" s="18"/>
      <c r="F391" s="6"/>
      <c r="G391" s="118">
        <f>SUM('5:6'!G391)</f>
        <v>0</v>
      </c>
      <c r="H391" s="330">
        <f t="shared" si="137"/>
        <v>0</v>
      </c>
      <c r="I391" s="118">
        <f>SUM('5:6'!I391)</f>
        <v>0</v>
      </c>
      <c r="J391" s="38"/>
      <c r="K391" s="42">
        <f t="array" ref="K391">IF(ISERROR(G391/L391),"",G391/L391)</f>
        <v>0</v>
      </c>
      <c r="L391" s="107">
        <v>4</v>
      </c>
      <c r="M391" s="43">
        <f t="shared" si="142"/>
        <v>0</v>
      </c>
      <c r="N391" s="38"/>
      <c r="O391" s="118">
        <f>SUM('5:6'!O391)</f>
        <v>0</v>
      </c>
      <c r="P391" s="118">
        <f>SUM('5:6'!P391)</f>
        <v>0</v>
      </c>
      <c r="Q391" s="118">
        <f>SUM('5:6'!Q391)</f>
        <v>0</v>
      </c>
      <c r="R391" s="118">
        <f>SUM('5:6'!R391)</f>
        <v>0</v>
      </c>
      <c r="S391" s="118">
        <f>SUM('5:6'!S391)</f>
        <v>0</v>
      </c>
      <c r="T391" s="118">
        <f>SUM('5:6'!T391)</f>
        <v>0</v>
      </c>
      <c r="U391" s="118">
        <f>SUM('5:6'!U391)</f>
        <v>0</v>
      </c>
      <c r="V391" s="269"/>
      <c r="W391" s="40"/>
      <c r="X391" s="118">
        <f>SUM('5:6'!X391)</f>
        <v>0</v>
      </c>
      <c r="Y391" s="118">
        <f>SUM('5:6'!Y391)</f>
        <v>0</v>
      </c>
      <c r="Z391" s="118">
        <f>SUM('5:6'!Z391)</f>
        <v>0</v>
      </c>
      <c r="AA391" s="118">
        <f>SUM('5:6'!AA391)</f>
        <v>0</v>
      </c>
      <c r="AB391" s="330"/>
      <c r="AC391" s="61"/>
      <c r="AD391" s="336"/>
      <c r="AE391" s="61"/>
      <c r="AF391" s="61"/>
      <c r="AG391" s="61"/>
      <c r="AH391" s="61"/>
      <c r="AI391" s="64"/>
      <c r="AJ391" s="64"/>
      <c r="AK391" s="64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</row>
    <row r="392" spans="1:53" ht="15.75">
      <c r="A392" s="20">
        <v>200534</v>
      </c>
      <c r="B392" s="69" t="s">
        <v>80</v>
      </c>
      <c r="C392" s="17" t="s">
        <v>61</v>
      </c>
      <c r="D392" s="18">
        <v>5.03</v>
      </c>
      <c r="E392" s="18"/>
      <c r="F392" s="6"/>
      <c r="G392" s="118">
        <f>SUM('5:6'!G392)</f>
        <v>0</v>
      </c>
      <c r="H392" s="330">
        <f t="shared" si="137"/>
        <v>0</v>
      </c>
      <c r="I392" s="118">
        <f>SUM('5:6'!I392)</f>
        <v>0</v>
      </c>
      <c r="J392" s="38" t="str">
        <f t="array" ref="J392">IF(ISERROR(G392/I392),"",G392/I392)</f>
        <v/>
      </c>
      <c r="K392" s="42">
        <f t="array" ref="K392">IF(ISERROR(G392/L392),"",G392/L392)</f>
        <v>0</v>
      </c>
      <c r="L392" s="107">
        <v>40</v>
      </c>
      <c r="M392" s="43">
        <f t="shared" si="142"/>
        <v>0</v>
      </c>
      <c r="N392" s="38">
        <f t="shared" ref="N392:N401" si="149">SUM(O392:U392)</f>
        <v>0</v>
      </c>
      <c r="O392" s="118">
        <f>SUM('5:6'!O392)</f>
        <v>0</v>
      </c>
      <c r="P392" s="118">
        <f>SUM('5:6'!P392)</f>
        <v>0</v>
      </c>
      <c r="Q392" s="118">
        <f>SUM('5:6'!Q392)</f>
        <v>0</v>
      </c>
      <c r="R392" s="118">
        <f>SUM('5:6'!R392)</f>
        <v>0</v>
      </c>
      <c r="S392" s="118">
        <f>SUM('5:6'!S392)</f>
        <v>0</v>
      </c>
      <c r="T392" s="118">
        <f>SUM('5:6'!T392)</f>
        <v>0</v>
      </c>
      <c r="U392" s="118">
        <f>SUM('5:6'!U392)</f>
        <v>0</v>
      </c>
      <c r="V392" s="269">
        <f t="shared" ref="V392:V401" si="150">SUM(X392:AA392)</f>
        <v>0</v>
      </c>
      <c r="W392" s="40" t="str">
        <f t="shared" ref="W392:W401" si="151">IF(ISERROR(V392/G392),"",V392/G392)</f>
        <v/>
      </c>
      <c r="X392" s="118">
        <f>SUM('5:6'!X392)</f>
        <v>0</v>
      </c>
      <c r="Y392" s="118">
        <f>SUM('5:6'!Y392)</f>
        <v>0</v>
      </c>
      <c r="Z392" s="118">
        <f>SUM('5:6'!Z392)</f>
        <v>0</v>
      </c>
      <c r="AA392" s="118">
        <f>SUM('5:6'!AA392)</f>
        <v>0</v>
      </c>
      <c r="AB392" s="107"/>
      <c r="AC392" s="61"/>
      <c r="AD392" s="336"/>
      <c r="AE392" s="61"/>
      <c r="AF392" s="61"/>
      <c r="AG392" s="61"/>
      <c r="AH392" s="61"/>
      <c r="AI392" s="64"/>
      <c r="AJ392" s="64"/>
      <c r="AK392" s="64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</row>
    <row r="393" spans="1:53" ht="15.75">
      <c r="A393" s="20">
        <v>200535</v>
      </c>
      <c r="B393" s="69" t="s">
        <v>80</v>
      </c>
      <c r="C393" s="17" t="s">
        <v>60</v>
      </c>
      <c r="D393" s="18">
        <v>5.03</v>
      </c>
      <c r="E393" s="18"/>
      <c r="F393" s="6"/>
      <c r="G393" s="118">
        <f>SUM('5:6'!G393)</f>
        <v>0</v>
      </c>
      <c r="H393" s="330">
        <f t="shared" si="137"/>
        <v>0</v>
      </c>
      <c r="I393" s="118">
        <f>SUM('5:6'!I393)</f>
        <v>0</v>
      </c>
      <c r="J393" s="38" t="str">
        <f t="array" ref="J393">IF(ISERROR(G393/I393),"",G393/I393)</f>
        <v/>
      </c>
      <c r="K393" s="42">
        <f t="array" ref="K393">IF(ISERROR(G393/L393),"",G393/L393)</f>
        <v>0</v>
      </c>
      <c r="L393" s="107">
        <v>40</v>
      </c>
      <c r="M393" s="43">
        <f t="shared" si="142"/>
        <v>0</v>
      </c>
      <c r="N393" s="38">
        <f t="shared" si="149"/>
        <v>0</v>
      </c>
      <c r="O393" s="118">
        <f>SUM('5:6'!O393)</f>
        <v>0</v>
      </c>
      <c r="P393" s="118">
        <f>SUM('5:6'!P393)</f>
        <v>0</v>
      </c>
      <c r="Q393" s="118">
        <f>SUM('5:6'!Q393)</f>
        <v>0</v>
      </c>
      <c r="R393" s="118">
        <f>SUM('5:6'!R393)</f>
        <v>0</v>
      </c>
      <c r="S393" s="118">
        <f>SUM('5:6'!S393)</f>
        <v>0</v>
      </c>
      <c r="T393" s="118">
        <f>SUM('5:6'!T393)</f>
        <v>0</v>
      </c>
      <c r="U393" s="118">
        <f>SUM('5:6'!U393)</f>
        <v>0</v>
      </c>
      <c r="V393" s="269">
        <f t="shared" si="150"/>
        <v>0</v>
      </c>
      <c r="W393" s="40" t="str">
        <f t="shared" si="151"/>
        <v/>
      </c>
      <c r="X393" s="118">
        <f>SUM('5:6'!X393)</f>
        <v>0</v>
      </c>
      <c r="Y393" s="118">
        <f>SUM('5:6'!Y393)</f>
        <v>0</v>
      </c>
      <c r="Z393" s="118">
        <f>SUM('5:6'!Z393)</f>
        <v>0</v>
      </c>
      <c r="AA393" s="118">
        <f>SUM('5:6'!AA393)</f>
        <v>0</v>
      </c>
      <c r="AB393" s="107"/>
      <c r="AC393" s="61"/>
      <c r="AD393" s="336"/>
      <c r="AE393" s="61"/>
      <c r="AF393" s="61"/>
      <c r="AG393" s="61"/>
      <c r="AH393" s="61"/>
      <c r="AI393" s="64"/>
      <c r="AJ393" s="64"/>
      <c r="AK393" s="64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</row>
    <row r="394" spans="1:53" ht="15.75">
      <c r="A394" s="20">
        <v>200536</v>
      </c>
      <c r="B394" s="69" t="s">
        <v>80</v>
      </c>
      <c r="C394" s="17" t="s">
        <v>65</v>
      </c>
      <c r="D394" s="18">
        <v>5.03</v>
      </c>
      <c r="E394" s="18"/>
      <c r="F394" s="6"/>
      <c r="G394" s="118">
        <f>SUM('5:6'!G394)</f>
        <v>0</v>
      </c>
      <c r="H394" s="330">
        <f t="shared" si="137"/>
        <v>0</v>
      </c>
      <c r="I394" s="118">
        <f>SUM('5:6'!I394)</f>
        <v>0</v>
      </c>
      <c r="J394" s="38" t="str">
        <f t="array" ref="J394">IF(ISERROR(G394/I394),"",G394/I394)</f>
        <v/>
      </c>
      <c r="K394" s="42">
        <f t="array" ref="K394">IF(ISERROR(G394/L394),"",G394/L394)</f>
        <v>0</v>
      </c>
      <c r="L394" s="107">
        <v>40</v>
      </c>
      <c r="M394" s="43">
        <f t="shared" si="142"/>
        <v>0</v>
      </c>
      <c r="N394" s="38">
        <f t="shared" si="149"/>
        <v>0</v>
      </c>
      <c r="O394" s="118">
        <f>SUM('5:6'!O394)</f>
        <v>0</v>
      </c>
      <c r="P394" s="118">
        <f>SUM('5:6'!P394)</f>
        <v>0</v>
      </c>
      <c r="Q394" s="118">
        <f>SUM('5:6'!Q394)</f>
        <v>0</v>
      </c>
      <c r="R394" s="118">
        <f>SUM('5:6'!R394)</f>
        <v>0</v>
      </c>
      <c r="S394" s="118">
        <f>SUM('5:6'!S394)</f>
        <v>0</v>
      </c>
      <c r="T394" s="118">
        <f>SUM('5:6'!T394)</f>
        <v>0</v>
      </c>
      <c r="U394" s="118">
        <f>SUM('5:6'!U394)</f>
        <v>0</v>
      </c>
      <c r="V394" s="269">
        <f t="shared" si="150"/>
        <v>0</v>
      </c>
      <c r="W394" s="40" t="str">
        <f t="shared" si="151"/>
        <v/>
      </c>
      <c r="X394" s="118">
        <f>SUM('5:6'!X394)</f>
        <v>0</v>
      </c>
      <c r="Y394" s="118">
        <f>SUM('5:6'!Y394)</f>
        <v>0</v>
      </c>
      <c r="Z394" s="118">
        <f>SUM('5:6'!Z394)</f>
        <v>0</v>
      </c>
      <c r="AA394" s="118">
        <f>SUM('5:6'!AA394)</f>
        <v>0</v>
      </c>
      <c r="AB394" s="107"/>
      <c r="AC394" s="61"/>
      <c r="AD394" s="336"/>
      <c r="AE394" s="61"/>
      <c r="AF394" s="61"/>
      <c r="AG394" s="61"/>
      <c r="AH394" s="61"/>
      <c r="AI394" s="64"/>
      <c r="AJ394" s="64"/>
      <c r="AK394" s="64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</row>
    <row r="395" spans="1:53" ht="15.75">
      <c r="A395" s="20">
        <v>200437</v>
      </c>
      <c r="B395" s="69" t="s">
        <v>81</v>
      </c>
      <c r="C395" s="17" t="s">
        <v>82</v>
      </c>
      <c r="D395" s="18">
        <v>5.03</v>
      </c>
      <c r="E395" s="18"/>
      <c r="F395" s="6"/>
      <c r="G395" s="118">
        <f>SUM('5:6'!G395)</f>
        <v>0</v>
      </c>
      <c r="H395" s="330">
        <f t="shared" si="137"/>
        <v>0</v>
      </c>
      <c r="I395" s="118">
        <f>SUM('5:6'!I395)</f>
        <v>0</v>
      </c>
      <c r="J395" s="38" t="str">
        <f t="array" ref="J395">IF(ISERROR(G395/I395),"",G395/I395)</f>
        <v/>
      </c>
      <c r="K395" s="42">
        <f t="array" ref="K395">IF(ISERROR(G395/L395),"",G395/L395)</f>
        <v>0</v>
      </c>
      <c r="L395" s="107">
        <v>50</v>
      </c>
      <c r="M395" s="43">
        <f t="shared" si="142"/>
        <v>0</v>
      </c>
      <c r="N395" s="38">
        <f t="shared" si="149"/>
        <v>0</v>
      </c>
      <c r="O395" s="118">
        <f>SUM('5:6'!O395)</f>
        <v>0</v>
      </c>
      <c r="P395" s="118">
        <f>SUM('5:6'!P395)</f>
        <v>0</v>
      </c>
      <c r="Q395" s="118">
        <f>SUM('5:6'!Q395)</f>
        <v>0</v>
      </c>
      <c r="R395" s="118">
        <f>SUM('5:6'!R395)</f>
        <v>0</v>
      </c>
      <c r="S395" s="118">
        <f>SUM('5:6'!S395)</f>
        <v>0</v>
      </c>
      <c r="T395" s="118">
        <f>SUM('5:6'!T395)</f>
        <v>0</v>
      </c>
      <c r="U395" s="118">
        <f>SUM('5:6'!U395)</f>
        <v>0</v>
      </c>
      <c r="V395" s="269">
        <f t="shared" si="150"/>
        <v>0</v>
      </c>
      <c r="W395" s="40" t="str">
        <f t="shared" si="151"/>
        <v/>
      </c>
      <c r="X395" s="118">
        <f>SUM('5:6'!X395)</f>
        <v>0</v>
      </c>
      <c r="Y395" s="118">
        <f>SUM('5:6'!Y395)</f>
        <v>0</v>
      </c>
      <c r="Z395" s="118">
        <f>SUM('5:6'!Z395)</f>
        <v>0</v>
      </c>
      <c r="AA395" s="118">
        <f>SUM('5:6'!AA395)</f>
        <v>0</v>
      </c>
      <c r="AB395" s="107"/>
      <c r="AC395" s="61"/>
      <c r="AD395" s="336"/>
      <c r="AE395" s="61"/>
      <c r="AF395" s="61"/>
      <c r="AG395" s="61"/>
      <c r="AH395" s="61"/>
      <c r="AI395" s="64"/>
      <c r="AJ395" s="64"/>
      <c r="AK395" s="64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</row>
    <row r="396" spans="1:53" ht="15.75">
      <c r="A396" s="20">
        <v>200438</v>
      </c>
      <c r="B396" s="69" t="s">
        <v>81</v>
      </c>
      <c r="C396" s="17" t="s">
        <v>60</v>
      </c>
      <c r="D396" s="18">
        <v>5.03</v>
      </c>
      <c r="E396" s="18"/>
      <c r="F396" s="6"/>
      <c r="G396" s="118">
        <f>SUM('5:6'!G396)</f>
        <v>0</v>
      </c>
      <c r="H396" s="330">
        <f t="shared" si="137"/>
        <v>0</v>
      </c>
      <c r="I396" s="118">
        <f>SUM('5:6'!I396)</f>
        <v>0</v>
      </c>
      <c r="J396" s="38" t="str">
        <f t="array" ref="J396">IF(ISERROR(G396/I396),"",G396/I396)</f>
        <v/>
      </c>
      <c r="K396" s="42">
        <f t="array" ref="K396">IF(ISERROR(G396/L396),"",G396/L396)</f>
        <v>0</v>
      </c>
      <c r="L396" s="107">
        <v>50</v>
      </c>
      <c r="M396" s="43">
        <f t="shared" si="142"/>
        <v>0</v>
      </c>
      <c r="N396" s="38">
        <f t="shared" si="149"/>
        <v>0</v>
      </c>
      <c r="O396" s="118">
        <f>SUM('5:6'!O396)</f>
        <v>0</v>
      </c>
      <c r="P396" s="118">
        <f>SUM('5:6'!P396)</f>
        <v>0</v>
      </c>
      <c r="Q396" s="118">
        <f>SUM('5:6'!Q396)</f>
        <v>0</v>
      </c>
      <c r="R396" s="118">
        <f>SUM('5:6'!R396)</f>
        <v>0</v>
      </c>
      <c r="S396" s="118">
        <f>SUM('5:6'!S396)</f>
        <v>0</v>
      </c>
      <c r="T396" s="118">
        <f>SUM('5:6'!T396)</f>
        <v>0</v>
      </c>
      <c r="U396" s="118">
        <f>SUM('5:6'!U396)</f>
        <v>0</v>
      </c>
      <c r="V396" s="269">
        <f t="shared" si="150"/>
        <v>0</v>
      </c>
      <c r="W396" s="40" t="str">
        <f t="shared" si="151"/>
        <v/>
      </c>
      <c r="X396" s="118">
        <f>SUM('5:6'!X396)</f>
        <v>0</v>
      </c>
      <c r="Y396" s="118">
        <f>SUM('5:6'!Y396)</f>
        <v>0</v>
      </c>
      <c r="Z396" s="118">
        <f>SUM('5:6'!Z396)</f>
        <v>0</v>
      </c>
      <c r="AA396" s="118">
        <f>SUM('5:6'!AA396)</f>
        <v>0</v>
      </c>
      <c r="AB396" s="107"/>
      <c r="AC396" s="61"/>
      <c r="AD396" s="336"/>
      <c r="AE396" s="61"/>
      <c r="AF396" s="61"/>
      <c r="AG396" s="61"/>
      <c r="AH396" s="61"/>
      <c r="AI396" s="64"/>
      <c r="AJ396" s="64"/>
      <c r="AK396" s="64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</row>
    <row r="397" spans="1:53" ht="15.75">
      <c r="A397" s="20">
        <v>200439</v>
      </c>
      <c r="B397" s="69" t="s">
        <v>81</v>
      </c>
      <c r="C397" s="17" t="s">
        <v>61</v>
      </c>
      <c r="D397" s="18">
        <v>5.03</v>
      </c>
      <c r="E397" s="18"/>
      <c r="F397" s="6"/>
      <c r="G397" s="118">
        <f>SUM('5:6'!G397)</f>
        <v>0</v>
      </c>
      <c r="H397" s="330">
        <f t="shared" si="137"/>
        <v>0</v>
      </c>
      <c r="I397" s="118">
        <f>SUM('5:6'!I397)</f>
        <v>0</v>
      </c>
      <c r="J397" s="38" t="str">
        <f t="array" ref="J397">IF(ISERROR(G397/I397),"",G397/I397)</f>
        <v/>
      </c>
      <c r="K397" s="42">
        <f t="array" ref="K397">IF(ISERROR(G397/L397),"",G397/L397)</f>
        <v>0</v>
      </c>
      <c r="L397" s="107">
        <v>50</v>
      </c>
      <c r="M397" s="43">
        <f t="shared" si="142"/>
        <v>0</v>
      </c>
      <c r="N397" s="38">
        <f t="shared" si="149"/>
        <v>0</v>
      </c>
      <c r="O397" s="118">
        <f>SUM('5:6'!O397)</f>
        <v>0</v>
      </c>
      <c r="P397" s="118">
        <f>SUM('5:6'!P397)</f>
        <v>0</v>
      </c>
      <c r="Q397" s="118">
        <f>SUM('5:6'!Q397)</f>
        <v>0</v>
      </c>
      <c r="R397" s="118">
        <f>SUM('5:6'!R397)</f>
        <v>0</v>
      </c>
      <c r="S397" s="118">
        <f>SUM('5:6'!S397)</f>
        <v>0</v>
      </c>
      <c r="T397" s="118">
        <f>SUM('5:6'!T397)</f>
        <v>0</v>
      </c>
      <c r="U397" s="118">
        <f>SUM('5:6'!U397)</f>
        <v>0</v>
      </c>
      <c r="V397" s="269">
        <f t="shared" si="150"/>
        <v>0</v>
      </c>
      <c r="W397" s="40" t="str">
        <f t="shared" si="151"/>
        <v/>
      </c>
      <c r="X397" s="118">
        <f>SUM('5:6'!X397)</f>
        <v>0</v>
      </c>
      <c r="Y397" s="118">
        <f>SUM('5:6'!Y397)</f>
        <v>0</v>
      </c>
      <c r="Z397" s="118">
        <f>SUM('5:6'!Z397)</f>
        <v>0</v>
      </c>
      <c r="AA397" s="118">
        <f>SUM('5:6'!AA397)</f>
        <v>0</v>
      </c>
      <c r="AB397" s="107"/>
      <c r="AC397" s="61"/>
      <c r="AD397" s="336"/>
      <c r="AE397" s="61"/>
      <c r="AF397" s="61"/>
      <c r="AG397" s="61"/>
      <c r="AH397" s="61"/>
      <c r="AI397" s="64"/>
      <c r="AJ397" s="64"/>
      <c r="AK397" s="64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</row>
    <row r="398" spans="1:53" ht="15.75">
      <c r="A398" s="20">
        <v>200440</v>
      </c>
      <c r="B398" s="69" t="s">
        <v>81</v>
      </c>
      <c r="C398" s="17" t="s">
        <v>65</v>
      </c>
      <c r="D398" s="18">
        <v>5.03</v>
      </c>
      <c r="E398" s="18"/>
      <c r="F398" s="6"/>
      <c r="G398" s="118">
        <f>SUM('5:6'!G398)</f>
        <v>0</v>
      </c>
      <c r="H398" s="330">
        <f t="shared" si="137"/>
        <v>0</v>
      </c>
      <c r="I398" s="118">
        <f>SUM('5:6'!I398)</f>
        <v>0</v>
      </c>
      <c r="J398" s="38" t="str">
        <f t="array" ref="J398">IF(ISERROR(G398/I398),"",G398/I398)</f>
        <v/>
      </c>
      <c r="K398" s="42">
        <f t="array" ref="K398">IF(ISERROR(G398/L398),"",G398/L398)</f>
        <v>0</v>
      </c>
      <c r="L398" s="107">
        <v>50</v>
      </c>
      <c r="M398" s="43">
        <f t="shared" si="142"/>
        <v>0</v>
      </c>
      <c r="N398" s="38">
        <f t="shared" si="149"/>
        <v>0</v>
      </c>
      <c r="O398" s="118">
        <f>SUM('5:6'!O398)</f>
        <v>0</v>
      </c>
      <c r="P398" s="118">
        <f>SUM('5:6'!P398)</f>
        <v>0</v>
      </c>
      <c r="Q398" s="118">
        <f>SUM('5:6'!Q398)</f>
        <v>0</v>
      </c>
      <c r="R398" s="118">
        <f>SUM('5:6'!R398)</f>
        <v>0</v>
      </c>
      <c r="S398" s="118">
        <f>SUM('5:6'!S398)</f>
        <v>0</v>
      </c>
      <c r="T398" s="118">
        <f>SUM('5:6'!T398)</f>
        <v>0</v>
      </c>
      <c r="U398" s="118">
        <f>SUM('5:6'!U398)</f>
        <v>0</v>
      </c>
      <c r="V398" s="269">
        <f t="shared" si="150"/>
        <v>0</v>
      </c>
      <c r="W398" s="40" t="str">
        <f t="shared" si="151"/>
        <v/>
      </c>
      <c r="X398" s="118">
        <f>SUM('5:6'!X398)</f>
        <v>0</v>
      </c>
      <c r="Y398" s="118">
        <f>SUM('5:6'!Y398)</f>
        <v>0</v>
      </c>
      <c r="Z398" s="118">
        <f>SUM('5:6'!Z398)</f>
        <v>0</v>
      </c>
      <c r="AA398" s="118">
        <f>SUM('5:6'!AA398)</f>
        <v>0</v>
      </c>
      <c r="AB398" s="107"/>
      <c r="AC398" s="61"/>
      <c r="AD398" s="336"/>
      <c r="AE398" s="61"/>
      <c r="AF398" s="61"/>
      <c r="AG398" s="61"/>
      <c r="AH398" s="61"/>
      <c r="AI398" s="64"/>
      <c r="AJ398" s="64"/>
      <c r="AK398" s="64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</row>
    <row r="399" spans="1:53" ht="15.75">
      <c r="A399" s="20">
        <v>200051</v>
      </c>
      <c r="B399" s="69" t="s">
        <v>83</v>
      </c>
      <c r="C399" s="17" t="s">
        <v>73</v>
      </c>
      <c r="D399" s="18">
        <v>5.03</v>
      </c>
      <c r="E399" s="18"/>
      <c r="F399" s="6"/>
      <c r="G399" s="118">
        <f>SUM('5:6'!G399)</f>
        <v>0</v>
      </c>
      <c r="H399" s="330">
        <f t="shared" si="137"/>
        <v>0</v>
      </c>
      <c r="I399" s="118">
        <f>SUM('5:6'!I399)</f>
        <v>0</v>
      </c>
      <c r="J399" s="38" t="str">
        <f t="array" ref="J399">IF(ISERROR(G399/I399),"",G399/I399)</f>
        <v/>
      </c>
      <c r="K399" s="42">
        <f t="array" ref="K399">IF(ISERROR(G399/L399),"",G399/L399)</f>
        <v>0</v>
      </c>
      <c r="L399" s="107">
        <v>50</v>
      </c>
      <c r="M399" s="43">
        <f t="shared" si="142"/>
        <v>0</v>
      </c>
      <c r="N399" s="38">
        <f t="shared" si="149"/>
        <v>0</v>
      </c>
      <c r="O399" s="118">
        <f>SUM('5:6'!O399)</f>
        <v>0</v>
      </c>
      <c r="P399" s="118">
        <f>SUM('5:6'!P399)</f>
        <v>0</v>
      </c>
      <c r="Q399" s="118">
        <f>SUM('5:6'!Q399)</f>
        <v>0</v>
      </c>
      <c r="R399" s="118">
        <f>SUM('5:6'!R399)</f>
        <v>0</v>
      </c>
      <c r="S399" s="118">
        <f>SUM('5:6'!S399)</f>
        <v>0</v>
      </c>
      <c r="T399" s="118">
        <f>SUM('5:6'!T399)</f>
        <v>0</v>
      </c>
      <c r="U399" s="118">
        <f>SUM('5:6'!U399)</f>
        <v>0</v>
      </c>
      <c r="V399" s="269">
        <f t="shared" si="150"/>
        <v>0</v>
      </c>
      <c r="W399" s="40" t="str">
        <f t="shared" si="151"/>
        <v/>
      </c>
      <c r="X399" s="118">
        <f>SUM('5:6'!X399)</f>
        <v>0</v>
      </c>
      <c r="Y399" s="118">
        <f>SUM('5:6'!Y399)</f>
        <v>0</v>
      </c>
      <c r="Z399" s="118">
        <f>SUM('5:6'!Z399)</f>
        <v>0</v>
      </c>
      <c r="AA399" s="118">
        <f>SUM('5:6'!AA399)</f>
        <v>0</v>
      </c>
      <c r="AB399" s="107"/>
      <c r="AC399" s="61"/>
      <c r="AD399" s="336"/>
      <c r="AE399" s="61"/>
      <c r="AF399" s="61"/>
      <c r="AG399" s="61"/>
      <c r="AH399" s="61"/>
      <c r="AI399" s="64"/>
      <c r="AJ399" s="64"/>
      <c r="AK399" s="64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</row>
    <row r="400" spans="1:53" ht="15.75">
      <c r="A400" s="20">
        <v>200052</v>
      </c>
      <c r="B400" s="69" t="s">
        <v>83</v>
      </c>
      <c r="C400" s="17" t="s">
        <v>61</v>
      </c>
      <c r="D400" s="18">
        <v>5.03</v>
      </c>
      <c r="E400" s="18"/>
      <c r="F400" s="6"/>
      <c r="G400" s="118">
        <f>SUM('5:6'!G400)</f>
        <v>0</v>
      </c>
      <c r="H400" s="330">
        <f t="shared" si="137"/>
        <v>0</v>
      </c>
      <c r="I400" s="118">
        <f>SUM('5:6'!I400)</f>
        <v>0</v>
      </c>
      <c r="J400" s="38" t="str">
        <f t="array" ref="J400">IF(ISERROR(G400/I400),"",G400/I400)</f>
        <v/>
      </c>
      <c r="K400" s="42">
        <f t="array" ref="K400">IF(ISERROR(G400/L400),"",G400/L400)</f>
        <v>0</v>
      </c>
      <c r="L400" s="107">
        <v>50</v>
      </c>
      <c r="M400" s="43">
        <f t="shared" si="142"/>
        <v>0</v>
      </c>
      <c r="N400" s="38">
        <f t="shared" si="149"/>
        <v>0</v>
      </c>
      <c r="O400" s="118">
        <f>SUM('5:6'!O400)</f>
        <v>0</v>
      </c>
      <c r="P400" s="118">
        <f>SUM('5:6'!P400)</f>
        <v>0</v>
      </c>
      <c r="Q400" s="118">
        <f>SUM('5:6'!Q400)</f>
        <v>0</v>
      </c>
      <c r="R400" s="118">
        <f>SUM('5:6'!R400)</f>
        <v>0</v>
      </c>
      <c r="S400" s="118">
        <f>SUM('5:6'!S400)</f>
        <v>0</v>
      </c>
      <c r="T400" s="118">
        <f>SUM('5:6'!T400)</f>
        <v>0</v>
      </c>
      <c r="U400" s="118">
        <f>SUM('5:6'!U400)</f>
        <v>0</v>
      </c>
      <c r="V400" s="269">
        <f t="shared" si="150"/>
        <v>0</v>
      </c>
      <c r="W400" s="40" t="str">
        <f t="shared" si="151"/>
        <v/>
      </c>
      <c r="X400" s="118">
        <f>SUM('5:6'!X400)</f>
        <v>0</v>
      </c>
      <c r="Y400" s="118">
        <f>SUM('5:6'!Y400)</f>
        <v>0</v>
      </c>
      <c r="Z400" s="118">
        <f>SUM('5:6'!Z400)</f>
        <v>0</v>
      </c>
      <c r="AA400" s="118">
        <f>SUM('5:6'!AA400)</f>
        <v>0</v>
      </c>
      <c r="AB400" s="107"/>
      <c r="AC400" s="61"/>
      <c r="AD400" s="336"/>
      <c r="AE400" s="61"/>
      <c r="AF400" s="61"/>
      <c r="AG400" s="61"/>
      <c r="AH400" s="61"/>
      <c r="AI400" s="64"/>
      <c r="AJ400" s="64"/>
      <c r="AK400" s="64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</row>
    <row r="401" spans="1:53" ht="15.75">
      <c r="A401" s="20">
        <v>200054</v>
      </c>
      <c r="B401" s="69" t="s">
        <v>83</v>
      </c>
      <c r="C401" s="17" t="s">
        <v>77</v>
      </c>
      <c r="D401" s="18">
        <v>5.03</v>
      </c>
      <c r="E401" s="18"/>
      <c r="F401" s="6"/>
      <c r="G401" s="118">
        <f>SUM('5:6'!G401)</f>
        <v>0</v>
      </c>
      <c r="H401" s="330">
        <f t="shared" si="137"/>
        <v>0</v>
      </c>
      <c r="I401" s="118">
        <f>SUM('5:6'!I401)</f>
        <v>0</v>
      </c>
      <c r="J401" s="38" t="str">
        <f t="array" ref="J401">IF(ISERROR(G401/I401),"",G401/I401)</f>
        <v/>
      </c>
      <c r="K401" s="42">
        <f t="array" ref="K401">IF(ISERROR(G401/L401),"",G401/L401)</f>
        <v>0</v>
      </c>
      <c r="L401" s="107">
        <v>50</v>
      </c>
      <c r="M401" s="43">
        <f t="shared" si="142"/>
        <v>0</v>
      </c>
      <c r="N401" s="38">
        <f t="shared" si="149"/>
        <v>0</v>
      </c>
      <c r="O401" s="118">
        <f>SUM('5:6'!O401)</f>
        <v>0</v>
      </c>
      <c r="P401" s="118">
        <f>SUM('5:6'!P401)</f>
        <v>0</v>
      </c>
      <c r="Q401" s="118">
        <f>SUM('5:6'!Q401)</f>
        <v>0</v>
      </c>
      <c r="R401" s="118">
        <f>SUM('5:6'!R401)</f>
        <v>0</v>
      </c>
      <c r="S401" s="118">
        <f>SUM('5:6'!S401)</f>
        <v>0</v>
      </c>
      <c r="T401" s="118">
        <f>SUM('5:6'!T401)</f>
        <v>0</v>
      </c>
      <c r="U401" s="118">
        <f>SUM('5:6'!U401)</f>
        <v>0</v>
      </c>
      <c r="V401" s="269">
        <f t="shared" si="150"/>
        <v>0</v>
      </c>
      <c r="W401" s="40" t="str">
        <f t="shared" si="151"/>
        <v/>
      </c>
      <c r="X401" s="118">
        <f>SUM('5:6'!X401)</f>
        <v>0</v>
      </c>
      <c r="Y401" s="118">
        <f>SUM('5:6'!Y401)</f>
        <v>0</v>
      </c>
      <c r="Z401" s="118">
        <f>SUM('5:6'!Z401)</f>
        <v>0</v>
      </c>
      <c r="AA401" s="118">
        <f>SUM('5:6'!AA401)</f>
        <v>0</v>
      </c>
      <c r="AB401" s="107"/>
      <c r="AC401" s="61"/>
      <c r="AD401" s="336"/>
      <c r="AE401" s="61"/>
      <c r="AF401" s="61"/>
      <c r="AG401" s="61"/>
      <c r="AH401" s="61"/>
      <c r="AI401" s="64"/>
      <c r="AJ401" s="64"/>
      <c r="AK401" s="64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</row>
    <row r="402" spans="1:53" ht="15.75">
      <c r="A402" s="20">
        <v>201403</v>
      </c>
      <c r="B402" s="242" t="s">
        <v>458</v>
      </c>
      <c r="C402" s="232" t="s">
        <v>456</v>
      </c>
      <c r="D402" s="18">
        <v>50.3</v>
      </c>
      <c r="E402" s="18"/>
      <c r="F402" s="6"/>
      <c r="G402" s="118">
        <f>SUM('5:6'!G402)</f>
        <v>0</v>
      </c>
      <c r="H402" s="330">
        <f t="shared" si="137"/>
        <v>0</v>
      </c>
      <c r="I402" s="118"/>
      <c r="J402" s="38"/>
      <c r="K402" s="42">
        <f t="array" ref="K402">IF(ISERROR(G402/L402),"",G402/L402)</f>
        <v>0</v>
      </c>
      <c r="L402" s="107">
        <v>50</v>
      </c>
      <c r="M402" s="43"/>
      <c r="N402" s="38"/>
      <c r="O402" s="118"/>
      <c r="P402" s="118"/>
      <c r="Q402" s="118"/>
      <c r="R402" s="118"/>
      <c r="S402" s="118"/>
      <c r="T402" s="118"/>
      <c r="U402" s="118"/>
      <c r="V402" s="269"/>
      <c r="W402" s="40"/>
      <c r="X402" s="118"/>
      <c r="Y402" s="118"/>
      <c r="Z402" s="118"/>
      <c r="AA402" s="118"/>
      <c r="AB402" s="107"/>
      <c r="AC402" s="61"/>
      <c r="AD402" s="336"/>
      <c r="AE402" s="61"/>
      <c r="AF402" s="61"/>
      <c r="AG402" s="61"/>
      <c r="AH402" s="61"/>
      <c r="AI402" s="64"/>
      <c r="AJ402" s="64"/>
      <c r="AK402" s="64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</row>
    <row r="403" spans="1:53" ht="15.75">
      <c r="A403" s="20">
        <v>201290</v>
      </c>
      <c r="B403" s="242" t="s">
        <v>423</v>
      </c>
      <c r="C403" s="232" t="s">
        <v>421</v>
      </c>
      <c r="D403" s="18">
        <v>5</v>
      </c>
      <c r="E403" s="18"/>
      <c r="F403" s="6"/>
      <c r="G403" s="118">
        <f>SUM('5:6'!G403)</f>
        <v>0</v>
      </c>
      <c r="H403" s="330">
        <f t="shared" si="137"/>
        <v>0</v>
      </c>
      <c r="I403" s="118">
        <f>SUM('5:6'!I403)</f>
        <v>0</v>
      </c>
      <c r="J403" s="38"/>
      <c r="K403" s="42"/>
      <c r="L403" s="107">
        <v>50</v>
      </c>
      <c r="M403" s="43"/>
      <c r="N403" s="38"/>
      <c r="O403" s="118">
        <f>SUM('5:6'!O403)</f>
        <v>0</v>
      </c>
      <c r="P403" s="118">
        <f>SUM('5:6'!P403)</f>
        <v>0</v>
      </c>
      <c r="Q403" s="118">
        <f>SUM('5:6'!Q403)</f>
        <v>0</v>
      </c>
      <c r="R403" s="118">
        <f>SUM('5:6'!R403)</f>
        <v>0</v>
      </c>
      <c r="S403" s="118">
        <f>SUM('5:6'!S403)</f>
        <v>0</v>
      </c>
      <c r="T403" s="118">
        <f>SUM('5:6'!T403)</f>
        <v>0</v>
      </c>
      <c r="U403" s="118">
        <f>SUM('5:6'!U403)</f>
        <v>0</v>
      </c>
      <c r="V403" s="269"/>
      <c r="W403" s="40"/>
      <c r="X403" s="118">
        <f>SUM('5:6'!X403)</f>
        <v>0</v>
      </c>
      <c r="Y403" s="118">
        <f>SUM('5:6'!Y403)</f>
        <v>0</v>
      </c>
      <c r="Z403" s="118">
        <f>SUM('5:6'!Z403)</f>
        <v>0</v>
      </c>
      <c r="AA403" s="118">
        <f>SUM('5:6'!AA403)</f>
        <v>0</v>
      </c>
      <c r="AB403" s="107"/>
      <c r="AC403" s="61"/>
      <c r="AD403" s="336"/>
      <c r="AE403" s="61"/>
      <c r="AF403" s="61"/>
      <c r="AG403" s="61"/>
      <c r="AH403" s="61"/>
      <c r="AI403" s="64"/>
      <c r="AJ403" s="64"/>
      <c r="AK403" s="64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</row>
    <row r="404" spans="1:53" ht="15.75">
      <c r="A404" s="20">
        <v>200113</v>
      </c>
      <c r="B404" s="69" t="s">
        <v>84</v>
      </c>
      <c r="C404" s="17" t="s">
        <v>64</v>
      </c>
      <c r="D404" s="18">
        <v>5.03</v>
      </c>
      <c r="E404" s="18"/>
      <c r="F404" s="6"/>
      <c r="G404" s="118">
        <f>SUM('5:6'!G404)</f>
        <v>0</v>
      </c>
      <c r="H404" s="330">
        <f t="shared" si="137"/>
        <v>0</v>
      </c>
      <c r="I404" s="118">
        <f>SUM('5:6'!I404)</f>
        <v>0</v>
      </c>
      <c r="J404" s="38" t="str">
        <f t="array" ref="J404">IF(ISERROR(G404/I404),"",G404/I404)</f>
        <v/>
      </c>
      <c r="K404" s="42">
        <f t="array" ref="K404">IF(ISERROR(G404/L404),"",G404/L404)</f>
        <v>0</v>
      </c>
      <c r="L404" s="107">
        <v>21.5</v>
      </c>
      <c r="M404" s="43">
        <f t="shared" ref="M404:M405" si="152">IF(ISERROR(I404-K404),"",I404-K404)</f>
        <v>0</v>
      </c>
      <c r="N404" s="38">
        <f t="shared" ref="N404:N405" si="153">SUM(O404:U404)</f>
        <v>0</v>
      </c>
      <c r="O404" s="118">
        <f>SUM('5:6'!O404)</f>
        <v>0</v>
      </c>
      <c r="P404" s="118">
        <f>SUM('5:6'!P404)</f>
        <v>0</v>
      </c>
      <c r="Q404" s="118">
        <f>SUM('5:6'!Q404)</f>
        <v>0</v>
      </c>
      <c r="R404" s="118">
        <f>SUM('5:6'!R404)</f>
        <v>0</v>
      </c>
      <c r="S404" s="118">
        <f>SUM('5:6'!S404)</f>
        <v>0</v>
      </c>
      <c r="T404" s="118">
        <f>SUM('5:6'!T404)</f>
        <v>0</v>
      </c>
      <c r="U404" s="118">
        <f>SUM('5:6'!U404)</f>
        <v>0</v>
      </c>
      <c r="V404" s="269">
        <f t="shared" ref="V404:V405" si="154">SUM(X404:AA404)</f>
        <v>0</v>
      </c>
      <c r="W404" s="40" t="str">
        <f t="shared" ref="W404:W405" si="155">IF(ISERROR(V404/G404),"",V404/G404)</f>
        <v/>
      </c>
      <c r="X404" s="118">
        <f>SUM('5:6'!X404)</f>
        <v>0</v>
      </c>
      <c r="Y404" s="118">
        <f>SUM('5:6'!Y404)</f>
        <v>0</v>
      </c>
      <c r="Z404" s="118">
        <f>SUM('5:6'!Z404)</f>
        <v>0</v>
      </c>
      <c r="AA404" s="118">
        <f>SUM('5:6'!AA404)</f>
        <v>0</v>
      </c>
      <c r="AB404" s="107"/>
      <c r="AC404" s="61"/>
      <c r="AD404" s="336"/>
      <c r="AE404" s="61"/>
      <c r="AF404" s="61"/>
      <c r="AG404" s="61"/>
      <c r="AH404" s="61"/>
      <c r="AI404" s="64"/>
      <c r="AJ404" s="64"/>
      <c r="AK404" s="64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</row>
    <row r="405" spans="1:53" ht="15.75">
      <c r="A405" s="20">
        <v>200114</v>
      </c>
      <c r="B405" s="69" t="s">
        <v>84</v>
      </c>
      <c r="C405" s="17" t="s">
        <v>65</v>
      </c>
      <c r="D405" s="18">
        <v>5.03</v>
      </c>
      <c r="E405" s="18"/>
      <c r="F405" s="6"/>
      <c r="G405" s="118">
        <f>SUM('5:6'!G405)</f>
        <v>0</v>
      </c>
      <c r="H405" s="330">
        <f t="shared" si="137"/>
        <v>0</v>
      </c>
      <c r="I405" s="118">
        <f>SUM('5:6'!I405)</f>
        <v>0</v>
      </c>
      <c r="J405" s="38" t="str">
        <f t="array" ref="J405">IF(ISERROR(G405/I405),"",G405/I405)</f>
        <v/>
      </c>
      <c r="K405" s="42">
        <f t="array" ref="K405">IF(ISERROR(G405/L405),"",G405/L405)</f>
        <v>0</v>
      </c>
      <c r="L405" s="107">
        <v>21.5</v>
      </c>
      <c r="M405" s="43">
        <f t="shared" si="152"/>
        <v>0</v>
      </c>
      <c r="N405" s="38">
        <f t="shared" si="153"/>
        <v>0</v>
      </c>
      <c r="O405" s="118">
        <f>SUM('5:6'!O405)</f>
        <v>0</v>
      </c>
      <c r="P405" s="118">
        <f>SUM('5:6'!P405)</f>
        <v>0</v>
      </c>
      <c r="Q405" s="118">
        <f>SUM('5:6'!Q405)</f>
        <v>0</v>
      </c>
      <c r="R405" s="118">
        <f>SUM('5:6'!R405)</f>
        <v>0</v>
      </c>
      <c r="S405" s="118">
        <f>SUM('5:6'!S405)</f>
        <v>0</v>
      </c>
      <c r="T405" s="118">
        <f>SUM('5:6'!T405)</f>
        <v>0</v>
      </c>
      <c r="U405" s="118">
        <f>SUM('5:6'!U405)</f>
        <v>0</v>
      </c>
      <c r="V405" s="269">
        <f t="shared" si="154"/>
        <v>0</v>
      </c>
      <c r="W405" s="40" t="str">
        <f t="shared" si="155"/>
        <v/>
      </c>
      <c r="X405" s="118">
        <f>SUM('5:6'!X405)</f>
        <v>0</v>
      </c>
      <c r="Y405" s="118">
        <f>SUM('5:6'!Y405)</f>
        <v>0</v>
      </c>
      <c r="Z405" s="118">
        <f>SUM('5:6'!Z405)</f>
        <v>0</v>
      </c>
      <c r="AA405" s="118">
        <f>SUM('5:6'!AA405)</f>
        <v>0</v>
      </c>
      <c r="AB405" s="107"/>
      <c r="AC405" s="61"/>
      <c r="AD405" s="336"/>
      <c r="AE405" s="61"/>
      <c r="AF405" s="61"/>
      <c r="AG405" s="61"/>
      <c r="AH405" s="61"/>
      <c r="AI405" s="64"/>
      <c r="AJ405" s="64"/>
      <c r="AK405" s="64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</row>
    <row r="406" spans="1:53" ht="15.75">
      <c r="A406" s="20"/>
      <c r="B406" s="242" t="s">
        <v>380</v>
      </c>
      <c r="C406" s="232" t="s">
        <v>381</v>
      </c>
      <c r="D406" s="18"/>
      <c r="E406" s="18"/>
      <c r="F406" s="6"/>
      <c r="G406" s="118">
        <f>SUM('5:6'!G406)</f>
        <v>0</v>
      </c>
      <c r="H406" s="330">
        <f t="shared" si="137"/>
        <v>0</v>
      </c>
      <c r="I406" s="118">
        <f>SUM('5:6'!I406)</f>
        <v>0</v>
      </c>
      <c r="J406" s="38"/>
      <c r="K406" s="42"/>
      <c r="L406" s="107"/>
      <c r="M406" s="43"/>
      <c r="N406" s="38"/>
      <c r="O406" s="118">
        <f>SUM('5:6'!O406)</f>
        <v>0</v>
      </c>
      <c r="P406" s="118">
        <f>SUM('5:6'!P406)</f>
        <v>0</v>
      </c>
      <c r="Q406" s="118">
        <f>SUM('5:6'!Q406)</f>
        <v>0</v>
      </c>
      <c r="R406" s="118">
        <f>SUM('5:6'!R406)</f>
        <v>0</v>
      </c>
      <c r="S406" s="118">
        <f>SUM('5:6'!S406)</f>
        <v>0</v>
      </c>
      <c r="T406" s="118">
        <f>SUM('5:6'!T406)</f>
        <v>0</v>
      </c>
      <c r="U406" s="118">
        <f>SUM('5:6'!U406)</f>
        <v>0</v>
      </c>
      <c r="V406" s="269"/>
      <c r="W406" s="40"/>
      <c r="X406" s="118">
        <f>SUM('5:6'!X406)</f>
        <v>0</v>
      </c>
      <c r="Y406" s="118">
        <f>SUM('5:6'!Y406)</f>
        <v>0</v>
      </c>
      <c r="Z406" s="118">
        <f>SUM('5:6'!Z406)</f>
        <v>0</v>
      </c>
      <c r="AA406" s="118">
        <f>SUM('5:6'!AA406)</f>
        <v>0</v>
      </c>
      <c r="AB406" s="107"/>
      <c r="AC406" s="61"/>
      <c r="AD406" s="336"/>
      <c r="AE406" s="61"/>
      <c r="AF406" s="61"/>
      <c r="AG406" s="61"/>
      <c r="AH406" s="61"/>
      <c r="AI406" s="64"/>
      <c r="AJ406" s="64"/>
      <c r="AK406" s="64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</row>
    <row r="407" spans="1:53" ht="15.75">
      <c r="A407" s="22">
        <v>200617</v>
      </c>
      <c r="B407" s="70" t="s">
        <v>85</v>
      </c>
      <c r="C407" s="17" t="s">
        <v>60</v>
      </c>
      <c r="D407" s="18">
        <v>5.0599999999999996</v>
      </c>
      <c r="E407" s="18"/>
      <c r="F407" s="6"/>
      <c r="G407" s="118">
        <f>SUM('5:6'!G407)</f>
        <v>0</v>
      </c>
      <c r="H407" s="330">
        <f t="shared" si="137"/>
        <v>0</v>
      </c>
      <c r="I407" s="118">
        <f>SUM('5:6'!I407)</f>
        <v>0</v>
      </c>
      <c r="J407" s="38" t="str">
        <f t="array" ref="J407">IF(ISERROR(G407/I407),"",G407/I407)</f>
        <v/>
      </c>
      <c r="K407" s="42" t="str">
        <f t="array" ref="K407">IF(ISERROR(G407/L407),"",G407/L407)</f>
        <v/>
      </c>
      <c r="L407" s="107"/>
      <c r="M407" s="43" t="str">
        <f t="shared" ref="M407:M420" si="156">IF(ISERROR(I407-K407),"",I407-K407)</f>
        <v/>
      </c>
      <c r="N407" s="38">
        <f t="shared" ref="N407:N410" si="157">SUM(O407:U407)</f>
        <v>0</v>
      </c>
      <c r="O407" s="118">
        <f>SUM('5:6'!O407)</f>
        <v>0</v>
      </c>
      <c r="P407" s="118">
        <f>SUM('5:6'!P407)</f>
        <v>0</v>
      </c>
      <c r="Q407" s="118">
        <f>SUM('5:6'!Q407)</f>
        <v>0</v>
      </c>
      <c r="R407" s="118">
        <f>SUM('5:6'!R407)</f>
        <v>0</v>
      </c>
      <c r="S407" s="118">
        <f>SUM('5:6'!S407)</f>
        <v>0</v>
      </c>
      <c r="T407" s="118">
        <f>SUM('5:6'!T407)</f>
        <v>0</v>
      </c>
      <c r="U407" s="118">
        <f>SUM('5:6'!U407)</f>
        <v>0</v>
      </c>
      <c r="V407" s="269">
        <f t="shared" ref="V407:V410" si="158">SUM(X407:AA407)</f>
        <v>0</v>
      </c>
      <c r="W407" s="40" t="str">
        <f t="shared" ref="W407:W410" si="159">IF(ISERROR(V407/G407),"",V407/G407)</f>
        <v/>
      </c>
      <c r="X407" s="118">
        <f>SUM('5:6'!X407)</f>
        <v>0</v>
      </c>
      <c r="Y407" s="118">
        <f>SUM('5:6'!Y407)</f>
        <v>0</v>
      </c>
      <c r="Z407" s="118">
        <f>SUM('5:6'!Z407)</f>
        <v>0</v>
      </c>
      <c r="AA407" s="118">
        <f>SUM('5:6'!AA407)</f>
        <v>0</v>
      </c>
      <c r="AB407" s="107"/>
      <c r="AC407" s="61"/>
      <c r="AD407" s="336"/>
      <c r="AE407" s="61"/>
      <c r="AF407" s="61"/>
      <c r="AG407" s="61"/>
      <c r="AH407" s="61"/>
      <c r="AI407" s="64"/>
      <c r="AJ407" s="64"/>
      <c r="AK407" s="64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</row>
    <row r="408" spans="1:53" ht="15.75">
      <c r="A408" s="22">
        <v>200618</v>
      </c>
      <c r="B408" s="70" t="s">
        <v>85</v>
      </c>
      <c r="C408" s="17" t="s">
        <v>74</v>
      </c>
      <c r="D408" s="18">
        <v>5.0599999999999996</v>
      </c>
      <c r="E408" s="18"/>
      <c r="F408" s="6"/>
      <c r="G408" s="118">
        <f>SUM('5:6'!G408)</f>
        <v>0</v>
      </c>
      <c r="H408" s="330">
        <f t="shared" si="137"/>
        <v>0</v>
      </c>
      <c r="I408" s="118">
        <f>SUM('5:6'!I408)</f>
        <v>0</v>
      </c>
      <c r="J408" s="38" t="str">
        <f t="array" ref="J408">IF(ISERROR(G408/I408),"",G408/I408)</f>
        <v/>
      </c>
      <c r="K408" s="42" t="str">
        <f t="array" ref="K408">IF(ISERROR(G408/L408),"",G408/L408)</f>
        <v/>
      </c>
      <c r="L408" s="107"/>
      <c r="M408" s="43" t="str">
        <f t="shared" si="156"/>
        <v/>
      </c>
      <c r="N408" s="38">
        <f t="shared" si="157"/>
        <v>0</v>
      </c>
      <c r="O408" s="118">
        <f>SUM('5:6'!O408)</f>
        <v>0</v>
      </c>
      <c r="P408" s="118">
        <f>SUM('5:6'!P408)</f>
        <v>0</v>
      </c>
      <c r="Q408" s="118">
        <f>SUM('5:6'!Q408)</f>
        <v>0</v>
      </c>
      <c r="R408" s="118">
        <f>SUM('5:6'!R408)</f>
        <v>0</v>
      </c>
      <c r="S408" s="118">
        <f>SUM('5:6'!S408)</f>
        <v>0</v>
      </c>
      <c r="T408" s="118">
        <f>SUM('5:6'!T408)</f>
        <v>0</v>
      </c>
      <c r="U408" s="118">
        <f>SUM('5:6'!U408)</f>
        <v>0</v>
      </c>
      <c r="V408" s="269">
        <f t="shared" si="158"/>
        <v>0</v>
      </c>
      <c r="W408" s="40" t="str">
        <f t="shared" si="159"/>
        <v/>
      </c>
      <c r="X408" s="118">
        <f>SUM('5:6'!X408)</f>
        <v>0</v>
      </c>
      <c r="Y408" s="118">
        <f>SUM('5:6'!Y408)</f>
        <v>0</v>
      </c>
      <c r="Z408" s="118">
        <f>SUM('5:6'!Z408)</f>
        <v>0</v>
      </c>
      <c r="AA408" s="118">
        <f>SUM('5:6'!AA408)</f>
        <v>0</v>
      </c>
      <c r="AB408" s="107"/>
      <c r="AC408" s="61"/>
      <c r="AD408" s="336"/>
      <c r="AE408" s="61"/>
      <c r="AF408" s="61"/>
      <c r="AG408" s="61"/>
      <c r="AH408" s="61"/>
      <c r="AI408" s="64"/>
      <c r="AJ408" s="64"/>
      <c r="AK408" s="64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</row>
    <row r="409" spans="1:53" ht="15.75">
      <c r="A409" s="22">
        <v>200619</v>
      </c>
      <c r="B409" s="70" t="s">
        <v>85</v>
      </c>
      <c r="C409" s="17" t="s">
        <v>65</v>
      </c>
      <c r="D409" s="18">
        <v>5.0599999999999996</v>
      </c>
      <c r="E409" s="18"/>
      <c r="F409" s="6"/>
      <c r="G409" s="118">
        <f>SUM('5:6'!G409)</f>
        <v>0</v>
      </c>
      <c r="H409" s="330">
        <f t="shared" si="137"/>
        <v>0</v>
      </c>
      <c r="I409" s="118">
        <f>SUM('5:6'!I409)</f>
        <v>0</v>
      </c>
      <c r="J409" s="38" t="str">
        <f t="array" ref="J409">IF(ISERROR(G409/I409),"",G409/I409)</f>
        <v/>
      </c>
      <c r="K409" s="42" t="str">
        <f t="array" ref="K409">IF(ISERROR(G409/L409),"",G409/L409)</f>
        <v/>
      </c>
      <c r="L409" s="107"/>
      <c r="M409" s="43" t="str">
        <f t="shared" si="156"/>
        <v/>
      </c>
      <c r="N409" s="38">
        <f t="shared" si="157"/>
        <v>0</v>
      </c>
      <c r="O409" s="118">
        <f>SUM('5:6'!O409)</f>
        <v>0</v>
      </c>
      <c r="P409" s="118">
        <f>SUM('5:6'!P409)</f>
        <v>0</v>
      </c>
      <c r="Q409" s="118">
        <f>SUM('5:6'!Q409)</f>
        <v>0</v>
      </c>
      <c r="R409" s="118">
        <f>SUM('5:6'!R409)</f>
        <v>0</v>
      </c>
      <c r="S409" s="118">
        <f>SUM('5:6'!S409)</f>
        <v>0</v>
      </c>
      <c r="T409" s="118">
        <f>SUM('5:6'!T409)</f>
        <v>0</v>
      </c>
      <c r="U409" s="118">
        <f>SUM('5:6'!U409)</f>
        <v>0</v>
      </c>
      <c r="V409" s="269">
        <f t="shared" si="158"/>
        <v>0</v>
      </c>
      <c r="W409" s="40" t="str">
        <f t="shared" si="159"/>
        <v/>
      </c>
      <c r="X409" s="118">
        <f>SUM('5:6'!X409)</f>
        <v>0</v>
      </c>
      <c r="Y409" s="118">
        <f>SUM('5:6'!Y409)</f>
        <v>0</v>
      </c>
      <c r="Z409" s="118">
        <f>SUM('5:6'!Z409)</f>
        <v>0</v>
      </c>
      <c r="AA409" s="118">
        <f>SUM('5:6'!AA409)</f>
        <v>0</v>
      </c>
      <c r="AB409" s="107"/>
      <c r="AC409" s="61"/>
      <c r="AD409" s="336"/>
      <c r="AE409" s="61"/>
      <c r="AF409" s="61"/>
      <c r="AG409" s="61"/>
      <c r="AH409" s="61"/>
      <c r="AI409" s="64"/>
      <c r="AJ409" s="64"/>
      <c r="AK409" s="64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</row>
    <row r="410" spans="1:53" ht="15.75">
      <c r="A410" s="22">
        <v>200620</v>
      </c>
      <c r="B410" s="70" t="s">
        <v>85</v>
      </c>
      <c r="C410" s="17" t="s">
        <v>61</v>
      </c>
      <c r="D410" s="18">
        <v>5.0599999999999996</v>
      </c>
      <c r="E410" s="18"/>
      <c r="F410" s="6"/>
      <c r="G410" s="118">
        <f>SUM('5:6'!G410)</f>
        <v>0</v>
      </c>
      <c r="H410" s="330">
        <f t="shared" si="137"/>
        <v>0</v>
      </c>
      <c r="I410" s="118">
        <f>SUM('5:6'!I410)</f>
        <v>0</v>
      </c>
      <c r="J410" s="38" t="str">
        <f t="array" ref="J410">IF(ISERROR(G410/I410),"",G410/I410)</f>
        <v/>
      </c>
      <c r="K410" s="42" t="str">
        <f t="array" ref="K410">IF(ISERROR(G410/L410),"",G410/L410)</f>
        <v/>
      </c>
      <c r="L410" s="107"/>
      <c r="M410" s="43" t="str">
        <f t="shared" si="156"/>
        <v/>
      </c>
      <c r="N410" s="38">
        <f t="shared" si="157"/>
        <v>0</v>
      </c>
      <c r="O410" s="118">
        <f>SUM('5:6'!O410)</f>
        <v>0</v>
      </c>
      <c r="P410" s="118">
        <f>SUM('5:6'!P410)</f>
        <v>0</v>
      </c>
      <c r="Q410" s="118">
        <f>SUM('5:6'!Q410)</f>
        <v>0</v>
      </c>
      <c r="R410" s="118">
        <f>SUM('5:6'!R410)</f>
        <v>0</v>
      </c>
      <c r="S410" s="118">
        <f>SUM('5:6'!S410)</f>
        <v>0</v>
      </c>
      <c r="T410" s="118">
        <f>SUM('5:6'!T410)</f>
        <v>0</v>
      </c>
      <c r="U410" s="118">
        <f>SUM('5:6'!U410)</f>
        <v>0</v>
      </c>
      <c r="V410" s="269">
        <f t="shared" si="158"/>
        <v>0</v>
      </c>
      <c r="W410" s="40" t="str">
        <f t="shared" si="159"/>
        <v/>
      </c>
      <c r="X410" s="118">
        <f>SUM('5:6'!X410)</f>
        <v>0</v>
      </c>
      <c r="Y410" s="118">
        <f>SUM('5:6'!Y410)</f>
        <v>0</v>
      </c>
      <c r="Z410" s="118">
        <f>SUM('5:6'!Z410)</f>
        <v>0</v>
      </c>
      <c r="AA410" s="118">
        <f>SUM('5:6'!AA410)</f>
        <v>0</v>
      </c>
      <c r="AB410" s="107"/>
      <c r="AC410" s="61"/>
      <c r="AD410" s="336"/>
      <c r="AE410" s="61"/>
      <c r="AF410" s="61"/>
      <c r="AG410" s="61"/>
      <c r="AH410" s="61"/>
      <c r="AI410" s="64"/>
      <c r="AJ410" s="64"/>
      <c r="AK410" s="64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</row>
    <row r="411" spans="1:53" ht="15" customHeight="1">
      <c r="A411" s="22"/>
      <c r="B411" s="249" t="s">
        <v>388</v>
      </c>
      <c r="C411" s="232" t="s">
        <v>394</v>
      </c>
      <c r="D411" s="18"/>
      <c r="E411" s="18"/>
      <c r="F411" s="6"/>
      <c r="G411" s="118">
        <f>SUM('5:6'!G411)</f>
        <v>0</v>
      </c>
      <c r="H411" s="330">
        <f t="shared" si="137"/>
        <v>0</v>
      </c>
      <c r="I411" s="118">
        <f>SUM('5:6'!I411)</f>
        <v>0</v>
      </c>
      <c r="J411" s="38"/>
      <c r="K411" s="42">
        <f t="array" ref="K411">IF(ISERROR(G411/L411),"",G411/L411)</f>
        <v>0</v>
      </c>
      <c r="L411" s="107">
        <v>24</v>
      </c>
      <c r="M411" s="43">
        <f t="shared" si="156"/>
        <v>0</v>
      </c>
      <c r="N411" s="38"/>
      <c r="O411" s="118">
        <f>SUM('5:6'!O411)</f>
        <v>0</v>
      </c>
      <c r="P411" s="118">
        <f>SUM('5:6'!P411)</f>
        <v>0</v>
      </c>
      <c r="Q411" s="118">
        <f>SUM('5:6'!Q411)</f>
        <v>0</v>
      </c>
      <c r="R411" s="118">
        <f>SUM('5:6'!R411)</f>
        <v>0</v>
      </c>
      <c r="S411" s="118">
        <f>SUM('5:6'!S411)</f>
        <v>0</v>
      </c>
      <c r="T411" s="118">
        <f>SUM('5:6'!T411)</f>
        <v>0</v>
      </c>
      <c r="U411" s="118">
        <f>SUM('5:6'!U411)</f>
        <v>0</v>
      </c>
      <c r="V411" s="269"/>
      <c r="W411" s="40"/>
      <c r="X411" s="118">
        <f>SUM('5:6'!X411)</f>
        <v>0</v>
      </c>
      <c r="Y411" s="118">
        <f>SUM('5:6'!Y411)</f>
        <v>0</v>
      </c>
      <c r="Z411" s="118">
        <f>SUM('5:6'!Z411)</f>
        <v>0</v>
      </c>
      <c r="AA411" s="118">
        <f>SUM('5:6'!AA411)</f>
        <v>0</v>
      </c>
      <c r="AB411" s="107"/>
      <c r="AC411" s="61"/>
      <c r="AD411" s="336"/>
      <c r="AE411" s="61"/>
      <c r="AF411" s="61"/>
      <c r="AG411" s="61"/>
      <c r="AH411" s="61"/>
      <c r="AI411" s="64"/>
      <c r="AJ411" s="64"/>
      <c r="AK411" s="64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</row>
    <row r="412" spans="1:53" ht="15" customHeight="1">
      <c r="A412" s="22"/>
      <c r="B412" s="249" t="s">
        <v>388</v>
      </c>
      <c r="C412" s="232" t="s">
        <v>389</v>
      </c>
      <c r="D412" s="18"/>
      <c r="E412" s="18"/>
      <c r="F412" s="6"/>
      <c r="G412" s="118">
        <f>SUM('5:6'!G412)</f>
        <v>0</v>
      </c>
      <c r="H412" s="330">
        <f t="shared" si="137"/>
        <v>0</v>
      </c>
      <c r="I412" s="118">
        <f>SUM('5:6'!I412)</f>
        <v>0</v>
      </c>
      <c r="J412" s="38"/>
      <c r="K412" s="42">
        <f t="array" ref="K412">IF(ISERROR(G412/L412),"",G412/L412)</f>
        <v>0</v>
      </c>
      <c r="L412" s="107">
        <v>24</v>
      </c>
      <c r="M412" s="43">
        <f t="shared" si="156"/>
        <v>0</v>
      </c>
      <c r="N412" s="38"/>
      <c r="O412" s="118">
        <f>SUM('5:6'!O412)</f>
        <v>0</v>
      </c>
      <c r="P412" s="118">
        <f>SUM('5:6'!P412)</f>
        <v>0</v>
      </c>
      <c r="Q412" s="118">
        <f>SUM('5:6'!Q412)</f>
        <v>0</v>
      </c>
      <c r="R412" s="118">
        <f>SUM('5:6'!R412)</f>
        <v>0</v>
      </c>
      <c r="S412" s="118">
        <f>SUM('5:6'!S412)</f>
        <v>0</v>
      </c>
      <c r="T412" s="118">
        <f>SUM('5:6'!T412)</f>
        <v>0</v>
      </c>
      <c r="U412" s="118">
        <f>SUM('5:6'!U412)</f>
        <v>0</v>
      </c>
      <c r="V412" s="269"/>
      <c r="W412" s="40"/>
      <c r="X412" s="118">
        <f>SUM('5:6'!X412)</f>
        <v>0</v>
      </c>
      <c r="Y412" s="118">
        <f>SUM('5:6'!Y412)</f>
        <v>0</v>
      </c>
      <c r="Z412" s="118">
        <f>SUM('5:6'!Z412)</f>
        <v>0</v>
      </c>
      <c r="AA412" s="118">
        <f>SUM('5:6'!AA412)</f>
        <v>0</v>
      </c>
      <c r="AB412" s="107"/>
      <c r="AC412" s="61"/>
      <c r="AD412" s="336"/>
      <c r="AE412" s="61"/>
      <c r="AF412" s="61"/>
      <c r="AG412" s="61"/>
      <c r="AH412" s="61"/>
      <c r="AI412" s="64"/>
      <c r="AJ412" s="64"/>
      <c r="AK412" s="64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</row>
    <row r="413" spans="1:53" ht="15" customHeight="1">
      <c r="A413" s="22"/>
      <c r="B413" s="249" t="s">
        <v>388</v>
      </c>
      <c r="C413" s="232" t="s">
        <v>390</v>
      </c>
      <c r="D413" s="18"/>
      <c r="E413" s="18"/>
      <c r="F413" s="6"/>
      <c r="G413" s="118">
        <f>SUM('5:6'!G413)</f>
        <v>0</v>
      </c>
      <c r="H413" s="330">
        <f t="shared" si="137"/>
        <v>0</v>
      </c>
      <c r="I413" s="118">
        <f>SUM('5:6'!I413)</f>
        <v>0</v>
      </c>
      <c r="J413" s="38"/>
      <c r="K413" s="42">
        <f t="array" ref="K413">IF(ISERROR(G413/L413),"",G413/L413)</f>
        <v>0</v>
      </c>
      <c r="L413" s="107">
        <v>24</v>
      </c>
      <c r="M413" s="43">
        <f t="shared" si="156"/>
        <v>0</v>
      </c>
      <c r="N413" s="38"/>
      <c r="O413" s="118">
        <f>SUM('5:6'!O413)</f>
        <v>0</v>
      </c>
      <c r="P413" s="118">
        <f>SUM('5:6'!P413)</f>
        <v>0</v>
      </c>
      <c r="Q413" s="118">
        <f>SUM('5:6'!Q413)</f>
        <v>0</v>
      </c>
      <c r="R413" s="118">
        <f>SUM('5:6'!R413)</f>
        <v>0</v>
      </c>
      <c r="S413" s="118">
        <f>SUM('5:6'!S413)</f>
        <v>0</v>
      </c>
      <c r="T413" s="118">
        <f>SUM('5:6'!T413)</f>
        <v>0</v>
      </c>
      <c r="U413" s="118">
        <f>SUM('5:6'!U413)</f>
        <v>0</v>
      </c>
      <c r="V413" s="269"/>
      <c r="W413" s="40"/>
      <c r="X413" s="118">
        <f>SUM('5:6'!X413)</f>
        <v>0</v>
      </c>
      <c r="Y413" s="118">
        <f>SUM('5:6'!Y413)</f>
        <v>0</v>
      </c>
      <c r="Z413" s="118">
        <f>SUM('5:6'!Z413)</f>
        <v>0</v>
      </c>
      <c r="AA413" s="118">
        <f>SUM('5:6'!AA413)</f>
        <v>0</v>
      </c>
      <c r="AB413" s="107"/>
      <c r="AC413" s="61"/>
      <c r="AD413" s="336"/>
      <c r="AE413" s="61"/>
      <c r="AF413" s="61"/>
      <c r="AG413" s="61"/>
      <c r="AH413" s="61"/>
      <c r="AI413" s="64"/>
      <c r="AJ413" s="64"/>
      <c r="AK413" s="64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</row>
    <row r="414" spans="1:53" ht="15" customHeight="1">
      <c r="A414" s="22"/>
      <c r="B414" s="249" t="s">
        <v>388</v>
      </c>
      <c r="C414" s="232" t="s">
        <v>391</v>
      </c>
      <c r="D414" s="18"/>
      <c r="E414" s="18"/>
      <c r="F414" s="6"/>
      <c r="G414" s="118">
        <f>SUM('5:6'!G414)</f>
        <v>0</v>
      </c>
      <c r="H414" s="330">
        <f t="shared" si="137"/>
        <v>0</v>
      </c>
      <c r="I414" s="118">
        <f>SUM('5:6'!I414)</f>
        <v>0</v>
      </c>
      <c r="J414" s="38"/>
      <c r="K414" s="42">
        <f t="array" ref="K414">IF(ISERROR(G414/L414),"",G414/L414)</f>
        <v>0</v>
      </c>
      <c r="L414" s="107">
        <v>24</v>
      </c>
      <c r="M414" s="43">
        <f t="shared" si="156"/>
        <v>0</v>
      </c>
      <c r="N414" s="38"/>
      <c r="O414" s="118">
        <f>SUM('5:6'!O414)</f>
        <v>0</v>
      </c>
      <c r="P414" s="118">
        <f>SUM('5:6'!P414)</f>
        <v>0</v>
      </c>
      <c r="Q414" s="118">
        <f>SUM('5:6'!Q414)</f>
        <v>0</v>
      </c>
      <c r="R414" s="118">
        <f>SUM('5:6'!R414)</f>
        <v>0</v>
      </c>
      <c r="S414" s="118">
        <f>SUM('5:6'!S414)</f>
        <v>0</v>
      </c>
      <c r="T414" s="118">
        <f>SUM('5:6'!T414)</f>
        <v>0</v>
      </c>
      <c r="U414" s="118">
        <f>SUM('5:6'!U414)</f>
        <v>0</v>
      </c>
      <c r="V414" s="269"/>
      <c r="W414" s="40"/>
      <c r="X414" s="118">
        <f>SUM('5:6'!X414)</f>
        <v>0</v>
      </c>
      <c r="Y414" s="118">
        <f>SUM('5:6'!Y414)</f>
        <v>0</v>
      </c>
      <c r="Z414" s="118">
        <f>SUM('5:6'!Z414)</f>
        <v>0</v>
      </c>
      <c r="AA414" s="118">
        <f>SUM('5:6'!AA414)</f>
        <v>0</v>
      </c>
      <c r="AB414" s="107"/>
      <c r="AC414" s="61"/>
      <c r="AD414" s="336"/>
      <c r="AE414" s="61"/>
      <c r="AF414" s="61"/>
      <c r="AG414" s="61"/>
      <c r="AH414" s="61"/>
      <c r="AI414" s="64"/>
      <c r="AJ414" s="64"/>
      <c r="AK414" s="64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</row>
    <row r="415" spans="1:53" ht="15" customHeight="1">
      <c r="A415" s="22">
        <v>201074</v>
      </c>
      <c r="B415" s="249" t="s">
        <v>430</v>
      </c>
      <c r="C415" s="232" t="s">
        <v>432</v>
      </c>
      <c r="D415" s="18"/>
      <c r="E415" s="18"/>
      <c r="F415" s="6"/>
      <c r="G415" s="118">
        <f>SUM('5:6'!G415)</f>
        <v>0</v>
      </c>
      <c r="H415" s="330">
        <f t="shared" si="137"/>
        <v>0</v>
      </c>
      <c r="I415" s="118">
        <f>SUM('5:6'!I415)</f>
        <v>0</v>
      </c>
      <c r="J415" s="38"/>
      <c r="K415" s="42">
        <f t="array" ref="K415">IF(ISERROR(G415/L415),"",G415/L415)</f>
        <v>0</v>
      </c>
      <c r="L415" s="107">
        <v>4</v>
      </c>
      <c r="M415" s="43">
        <f t="shared" si="156"/>
        <v>0</v>
      </c>
      <c r="N415" s="38"/>
      <c r="O415" s="118"/>
      <c r="P415" s="118"/>
      <c r="Q415" s="118"/>
      <c r="R415" s="118"/>
      <c r="S415" s="118"/>
      <c r="T415" s="118"/>
      <c r="U415" s="118"/>
      <c r="V415" s="269"/>
      <c r="W415" s="40"/>
      <c r="X415" s="118"/>
      <c r="Y415" s="118"/>
      <c r="Z415" s="118"/>
      <c r="AA415" s="118"/>
      <c r="AB415" s="107"/>
      <c r="AC415" s="61"/>
      <c r="AD415" s="336"/>
      <c r="AE415" s="61"/>
      <c r="AF415" s="61"/>
      <c r="AG415" s="61"/>
      <c r="AH415" s="61"/>
      <c r="AI415" s="64"/>
      <c r="AJ415" s="64"/>
      <c r="AK415" s="64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</row>
    <row r="416" spans="1:53" ht="15" customHeight="1">
      <c r="A416" s="22">
        <v>201075</v>
      </c>
      <c r="B416" s="249" t="s">
        <v>430</v>
      </c>
      <c r="C416" s="232" t="s">
        <v>434</v>
      </c>
      <c r="D416" s="18"/>
      <c r="E416" s="18"/>
      <c r="F416" s="6"/>
      <c r="G416" s="118">
        <f>SUM('5:6'!G416)</f>
        <v>0</v>
      </c>
      <c r="H416" s="330">
        <f t="shared" si="137"/>
        <v>0</v>
      </c>
      <c r="I416" s="118">
        <f>SUM('5:6'!I416)</f>
        <v>0</v>
      </c>
      <c r="J416" s="38"/>
      <c r="K416" s="42">
        <f t="array" ref="K416">IF(ISERROR(G416/L416),"",G416/L416)</f>
        <v>0</v>
      </c>
      <c r="L416" s="107">
        <v>4</v>
      </c>
      <c r="M416" s="43">
        <f t="shared" si="156"/>
        <v>0</v>
      </c>
      <c r="N416" s="38"/>
      <c r="O416" s="118"/>
      <c r="P416" s="118"/>
      <c r="Q416" s="118"/>
      <c r="R416" s="118"/>
      <c r="S416" s="118"/>
      <c r="T416" s="118"/>
      <c r="U416" s="118"/>
      <c r="V416" s="269"/>
      <c r="W416" s="40"/>
      <c r="X416" s="118"/>
      <c r="Y416" s="118"/>
      <c r="Z416" s="118"/>
      <c r="AA416" s="118"/>
      <c r="AB416" s="107"/>
      <c r="AC416" s="61"/>
      <c r="AD416" s="336"/>
      <c r="AE416" s="61"/>
      <c r="AF416" s="61"/>
      <c r="AG416" s="61"/>
      <c r="AH416" s="61"/>
      <c r="AI416" s="64"/>
      <c r="AJ416" s="64"/>
      <c r="AK416" s="64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</row>
    <row r="417" spans="1:53" ht="15" customHeight="1">
      <c r="A417" s="22">
        <v>201076</v>
      </c>
      <c r="B417" s="249" t="s">
        <v>430</v>
      </c>
      <c r="C417" s="232" t="s">
        <v>436</v>
      </c>
      <c r="D417" s="18"/>
      <c r="E417" s="18"/>
      <c r="F417" s="6"/>
      <c r="G417" s="118">
        <f>SUM('5:6'!G417)</f>
        <v>0</v>
      </c>
      <c r="H417" s="330">
        <f t="shared" si="137"/>
        <v>0</v>
      </c>
      <c r="I417" s="118">
        <f>SUM('5:6'!I417)</f>
        <v>0</v>
      </c>
      <c r="J417" s="38"/>
      <c r="K417" s="42">
        <f t="array" ref="K417">IF(ISERROR(G417/L417),"",G417/L417)</f>
        <v>0</v>
      </c>
      <c r="L417" s="107">
        <v>4</v>
      </c>
      <c r="M417" s="43">
        <f t="shared" si="156"/>
        <v>0</v>
      </c>
      <c r="N417" s="38"/>
      <c r="O417" s="118"/>
      <c r="P417" s="118"/>
      <c r="Q417" s="118"/>
      <c r="R417" s="118"/>
      <c r="S417" s="118"/>
      <c r="T417" s="118"/>
      <c r="U417" s="118"/>
      <c r="V417" s="269"/>
      <c r="W417" s="40"/>
      <c r="X417" s="118"/>
      <c r="Y417" s="118"/>
      <c r="Z417" s="118"/>
      <c r="AA417" s="118"/>
      <c r="AB417" s="107"/>
      <c r="AC417" s="61"/>
      <c r="AD417" s="336"/>
      <c r="AE417" s="61"/>
      <c r="AF417" s="61"/>
      <c r="AG417" s="61"/>
      <c r="AH417" s="61"/>
      <c r="AI417" s="64"/>
      <c r="AJ417" s="64"/>
      <c r="AK417" s="64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</row>
    <row r="418" spans="1:53" ht="15" customHeight="1">
      <c r="A418" s="22">
        <v>201071</v>
      </c>
      <c r="B418" s="70" t="s">
        <v>382</v>
      </c>
      <c r="C418" s="17" t="s">
        <v>356</v>
      </c>
      <c r="D418" s="18"/>
      <c r="E418" s="18"/>
      <c r="F418" s="6"/>
      <c r="G418" s="118">
        <f>SUM('5:6'!G418)</f>
        <v>0</v>
      </c>
      <c r="H418" s="330">
        <f t="shared" si="137"/>
        <v>0</v>
      </c>
      <c r="I418" s="118">
        <f>SUM('5:6'!I418)</f>
        <v>0</v>
      </c>
      <c r="J418" s="38"/>
      <c r="K418" s="42">
        <f t="array" ref="K418">IF(ISERROR(G418/L418),"",G418/L418)</f>
        <v>0</v>
      </c>
      <c r="L418" s="107">
        <v>4</v>
      </c>
      <c r="M418" s="43">
        <f t="shared" si="156"/>
        <v>0</v>
      </c>
      <c r="N418" s="38"/>
      <c r="O418" s="118">
        <f>SUM('5:6'!O418)</f>
        <v>0</v>
      </c>
      <c r="P418" s="118">
        <f>SUM('5:6'!P418)</f>
        <v>0</v>
      </c>
      <c r="Q418" s="118">
        <f>SUM('5:6'!Q418)</f>
        <v>0</v>
      </c>
      <c r="R418" s="118">
        <f>SUM('5:6'!R418)</f>
        <v>0</v>
      </c>
      <c r="S418" s="118">
        <f>SUM('5:6'!S418)</f>
        <v>0</v>
      </c>
      <c r="T418" s="118">
        <f>SUM('5:6'!T418)</f>
        <v>0</v>
      </c>
      <c r="U418" s="118">
        <f>SUM('5:6'!U418)</f>
        <v>0</v>
      </c>
      <c r="V418" s="269"/>
      <c r="W418" s="40"/>
      <c r="X418" s="118">
        <f>SUM('5:6'!X418)</f>
        <v>0</v>
      </c>
      <c r="Y418" s="118">
        <f>SUM('5:6'!Y418)</f>
        <v>0</v>
      </c>
      <c r="Z418" s="118">
        <f>SUM('5:6'!Z418)</f>
        <v>0</v>
      </c>
      <c r="AA418" s="118">
        <f>SUM('5:6'!AA418)</f>
        <v>0</v>
      </c>
      <c r="AB418" s="107"/>
      <c r="AC418" s="61"/>
      <c r="AD418" s="336"/>
      <c r="AE418" s="61"/>
      <c r="AF418" s="61"/>
      <c r="AG418" s="61"/>
      <c r="AH418" s="61"/>
      <c r="AI418" s="64"/>
      <c r="AJ418" s="64"/>
      <c r="AK418" s="64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</row>
    <row r="419" spans="1:53" ht="15" customHeight="1">
      <c r="A419" s="22">
        <v>201072</v>
      </c>
      <c r="B419" s="70" t="s">
        <v>382</v>
      </c>
      <c r="C419" s="17" t="s">
        <v>358</v>
      </c>
      <c r="D419" s="18"/>
      <c r="E419" s="18"/>
      <c r="F419" s="6"/>
      <c r="G419" s="118">
        <f>SUM('5:6'!G419)</f>
        <v>0</v>
      </c>
      <c r="H419" s="330">
        <f t="shared" si="137"/>
        <v>0</v>
      </c>
      <c r="I419" s="118">
        <f>SUM('5:6'!I419)</f>
        <v>0</v>
      </c>
      <c r="J419" s="38"/>
      <c r="K419" s="42">
        <f t="array" ref="K419">IF(ISERROR(G419/L419),"",G419/L419)</f>
        <v>0</v>
      </c>
      <c r="L419" s="107">
        <v>4</v>
      </c>
      <c r="M419" s="43">
        <f t="shared" si="156"/>
        <v>0</v>
      </c>
      <c r="N419" s="38"/>
      <c r="O419" s="118">
        <f>SUM('5:6'!O419)</f>
        <v>0</v>
      </c>
      <c r="P419" s="118">
        <f>SUM('5:6'!P419)</f>
        <v>0</v>
      </c>
      <c r="Q419" s="118">
        <f>SUM('5:6'!Q419)</f>
        <v>0</v>
      </c>
      <c r="R419" s="118">
        <f>SUM('5:6'!R419)</f>
        <v>0</v>
      </c>
      <c r="S419" s="118">
        <f>SUM('5:6'!S419)</f>
        <v>0</v>
      </c>
      <c r="T419" s="118">
        <f>SUM('5:6'!T419)</f>
        <v>0</v>
      </c>
      <c r="U419" s="118">
        <f>SUM('5:6'!U419)</f>
        <v>0</v>
      </c>
      <c r="V419" s="269"/>
      <c r="W419" s="40"/>
      <c r="X419" s="118">
        <f>SUM('5:6'!X419)</f>
        <v>0</v>
      </c>
      <c r="Y419" s="118">
        <f>SUM('5:6'!Y419)</f>
        <v>0</v>
      </c>
      <c r="Z419" s="118">
        <f>SUM('5:6'!Z419)</f>
        <v>0</v>
      </c>
      <c r="AA419" s="118">
        <f>SUM('5:6'!AA419)</f>
        <v>0</v>
      </c>
      <c r="AB419" s="107"/>
      <c r="AC419" s="61"/>
      <c r="AD419" s="336"/>
      <c r="AE419" s="61"/>
      <c r="AF419" s="61"/>
      <c r="AG419" s="61"/>
      <c r="AH419" s="61"/>
      <c r="AI419" s="64"/>
      <c r="AJ419" s="64"/>
      <c r="AK419" s="64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</row>
    <row r="420" spans="1:53" ht="15" customHeight="1">
      <c r="A420" s="22">
        <v>201073</v>
      </c>
      <c r="B420" s="70" t="s">
        <v>382</v>
      </c>
      <c r="C420" s="17" t="s">
        <v>360</v>
      </c>
      <c r="D420" s="18"/>
      <c r="E420" s="18"/>
      <c r="F420" s="6"/>
      <c r="G420" s="118">
        <f>SUM('5:6'!G420)</f>
        <v>0</v>
      </c>
      <c r="H420" s="330">
        <f t="shared" si="137"/>
        <v>0</v>
      </c>
      <c r="I420" s="118">
        <f>SUM('5:6'!I420)</f>
        <v>0</v>
      </c>
      <c r="J420" s="38"/>
      <c r="K420" s="42">
        <f t="array" ref="K420">IF(ISERROR(G420/L420),"",G420/L420)</f>
        <v>0</v>
      </c>
      <c r="L420" s="107">
        <v>4</v>
      </c>
      <c r="M420" s="43">
        <f t="shared" si="156"/>
        <v>0</v>
      </c>
      <c r="N420" s="38"/>
      <c r="O420" s="118">
        <f>SUM('5:6'!O420)</f>
        <v>0</v>
      </c>
      <c r="P420" s="118">
        <f>SUM('5:6'!P420)</f>
        <v>0</v>
      </c>
      <c r="Q420" s="118">
        <f>SUM('5:6'!Q420)</f>
        <v>0</v>
      </c>
      <c r="R420" s="118">
        <f>SUM('5:6'!R420)</f>
        <v>0</v>
      </c>
      <c r="S420" s="118">
        <f>SUM('5:6'!S420)</f>
        <v>0</v>
      </c>
      <c r="T420" s="118">
        <f>SUM('5:6'!T420)</f>
        <v>0</v>
      </c>
      <c r="U420" s="118">
        <f>SUM('5:6'!U420)</f>
        <v>0</v>
      </c>
      <c r="V420" s="269"/>
      <c r="W420" s="40"/>
      <c r="X420" s="118">
        <f>SUM('5:6'!X420)</f>
        <v>0</v>
      </c>
      <c r="Y420" s="118">
        <f>SUM('5:6'!Y420)</f>
        <v>0</v>
      </c>
      <c r="Z420" s="118">
        <f>SUM('5:6'!Z420)</f>
        <v>0</v>
      </c>
      <c r="AA420" s="118">
        <f>SUM('5:6'!AA420)</f>
        <v>0</v>
      </c>
      <c r="AB420" s="107"/>
      <c r="AC420" s="61"/>
      <c r="AD420" s="336"/>
      <c r="AE420" s="61"/>
      <c r="AF420" s="61"/>
      <c r="AG420" s="61"/>
      <c r="AH420" s="61"/>
      <c r="AI420" s="64"/>
      <c r="AJ420" s="64"/>
      <c r="AK420" s="64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</row>
    <row r="421" spans="1:53" ht="15.75">
      <c r="A421" s="584" t="s">
        <v>86</v>
      </c>
      <c r="B421" s="584"/>
      <c r="C421" s="326" t="s">
        <v>71</v>
      </c>
      <c r="D421" s="27"/>
      <c r="E421" s="27"/>
      <c r="F421" s="39"/>
      <c r="G421" s="119">
        <f>SUM(G364:G420)</f>
        <v>0</v>
      </c>
      <c r="H421" s="37">
        <f>SUM(H364:H420)</f>
        <v>0</v>
      </c>
      <c r="I421" s="37">
        <f>SUM(I364:I420)</f>
        <v>0</v>
      </c>
      <c r="J421" s="38" t="str">
        <f t="array" ref="J421">IF(ISERROR(G421/I421),"",G421/I421)</f>
        <v/>
      </c>
      <c r="K421" s="37">
        <f>SUM(K364:K420)</f>
        <v>0</v>
      </c>
      <c r="L421" s="107"/>
      <c r="M421" s="114">
        <f t="shared" ref="M421:V421" si="160">SUM(M364:M420)</f>
        <v>0</v>
      </c>
      <c r="N421" s="37">
        <f t="shared" si="160"/>
        <v>0</v>
      </c>
      <c r="O421" s="116">
        <f t="shared" si="160"/>
        <v>0</v>
      </c>
      <c r="P421" s="116">
        <f t="shared" si="160"/>
        <v>0</v>
      </c>
      <c r="Q421" s="116">
        <f t="shared" si="160"/>
        <v>0</v>
      </c>
      <c r="R421" s="116">
        <f t="shared" si="160"/>
        <v>0</v>
      </c>
      <c r="S421" s="117">
        <f t="shared" si="160"/>
        <v>0</v>
      </c>
      <c r="T421" s="116">
        <f t="shared" si="160"/>
        <v>0</v>
      </c>
      <c r="U421" s="116">
        <f t="shared" si="160"/>
        <v>0</v>
      </c>
      <c r="V421" s="269">
        <f t="shared" si="160"/>
        <v>0</v>
      </c>
      <c r="W421" s="40" t="str">
        <f t="shared" ref="W421:W428" si="161">IF(ISERROR(V421/G421),"",V421/G421)</f>
        <v/>
      </c>
      <c r="X421" s="117">
        <f>SUM(X364:X420)</f>
        <v>0</v>
      </c>
      <c r="Y421" s="117">
        <f>SUM(Y364:Y420)</f>
        <v>0</v>
      </c>
      <c r="Z421" s="117">
        <f>SUM(Z364:Z420)</f>
        <v>0</v>
      </c>
      <c r="AA421" s="117">
        <f>SUM(AA364:AA420)</f>
        <v>0</v>
      </c>
      <c r="AB421" s="37"/>
      <c r="AC421" s="78"/>
      <c r="AD421" s="336"/>
      <c r="AE421" s="83"/>
      <c r="AF421" s="83"/>
      <c r="AG421" s="83"/>
      <c r="AH421" s="83"/>
      <c r="AI421" s="64"/>
      <c r="AJ421" s="64"/>
      <c r="AK421" s="64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</row>
    <row r="422" spans="1:53" ht="15.75">
      <c r="A422" s="17">
        <v>200065</v>
      </c>
      <c r="B422" s="68" t="s">
        <v>87</v>
      </c>
      <c r="C422" s="17" t="s">
        <v>53</v>
      </c>
      <c r="D422" s="18">
        <v>5.03</v>
      </c>
      <c r="E422" s="18"/>
      <c r="F422" s="6"/>
      <c r="G422" s="118">
        <f>SUM('5:6'!G422)</f>
        <v>0</v>
      </c>
      <c r="H422" s="330">
        <f>D422*G422</f>
        <v>0</v>
      </c>
      <c r="I422" s="118">
        <f>SUM('5:6'!I422)</f>
        <v>0</v>
      </c>
      <c r="J422" s="38" t="str">
        <f t="array" ref="J422">IF(ISERROR(G422/I422),"",G422/I422)</f>
        <v/>
      </c>
      <c r="K422" s="42">
        <f t="array" ref="K422">IF(ISERROR(G422/L422),"",G422/L422)</f>
        <v>0</v>
      </c>
      <c r="L422" s="107">
        <v>8.8000000000000007</v>
      </c>
      <c r="M422" s="43">
        <f t="shared" ref="M422:M429" si="162">IF(ISERROR(I422-K422),"",I422-K422)</f>
        <v>0</v>
      </c>
      <c r="N422" s="38">
        <f t="shared" ref="N422:N429" si="163">SUM(O422:U422)</f>
        <v>0</v>
      </c>
      <c r="O422" s="118">
        <f>SUM('5:6'!O422)</f>
        <v>0</v>
      </c>
      <c r="P422" s="118">
        <f>SUM('5:6'!P422)</f>
        <v>0</v>
      </c>
      <c r="Q422" s="118">
        <f>SUM('5:6'!Q422)</f>
        <v>0</v>
      </c>
      <c r="R422" s="118">
        <f>SUM('5:6'!R422)</f>
        <v>0</v>
      </c>
      <c r="S422" s="118">
        <f>SUM('5:6'!S422)</f>
        <v>0</v>
      </c>
      <c r="T422" s="118">
        <f>SUM('5:6'!T422)</f>
        <v>0</v>
      </c>
      <c r="U422" s="118">
        <f>SUM('5:6'!U422)</f>
        <v>0</v>
      </c>
      <c r="V422" s="269">
        <f t="shared" ref="V422:V428" si="164">SUM(X422:AA422)</f>
        <v>0</v>
      </c>
      <c r="W422" s="40" t="str">
        <f t="shared" si="161"/>
        <v/>
      </c>
      <c r="X422" s="118">
        <f>SUM('5:6'!X422)</f>
        <v>0</v>
      </c>
      <c r="Y422" s="118">
        <f>SUM('5:6'!Y422)</f>
        <v>0</v>
      </c>
      <c r="Z422" s="118">
        <f>SUM('5:6'!Z422)</f>
        <v>0</v>
      </c>
      <c r="AA422" s="118">
        <f>SUM('5:6'!AA422)</f>
        <v>0</v>
      </c>
      <c r="AB422" s="107"/>
      <c r="AC422" s="61"/>
      <c r="AD422" s="336"/>
      <c r="AE422" s="61"/>
      <c r="AF422" s="61"/>
      <c r="AG422" s="61"/>
      <c r="AH422" s="61"/>
      <c r="AI422" s="64"/>
      <c r="AJ422" s="64"/>
      <c r="AK422" s="64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</row>
    <row r="423" spans="1:53" ht="15.75">
      <c r="A423" s="17">
        <v>200067</v>
      </c>
      <c r="B423" s="68" t="s">
        <v>87</v>
      </c>
      <c r="C423" s="17" t="s">
        <v>60</v>
      </c>
      <c r="D423" s="18">
        <v>5.03</v>
      </c>
      <c r="E423" s="18"/>
      <c r="F423" s="6"/>
      <c r="G423" s="118">
        <f>SUM('5:6'!G423)</f>
        <v>0</v>
      </c>
      <c r="H423" s="330">
        <f t="shared" ref="H423:H455" si="165">D423*G423</f>
        <v>0</v>
      </c>
      <c r="I423" s="118">
        <f>SUM('5:6'!I423)</f>
        <v>0</v>
      </c>
      <c r="J423" s="38" t="str">
        <f t="array" ref="J423">IF(ISERROR(G423/I423),"",G423/I423)</f>
        <v/>
      </c>
      <c r="K423" s="42">
        <f t="array" ref="K423">IF(ISERROR(G423/L423),"",G423/L423)</f>
        <v>0</v>
      </c>
      <c r="L423" s="107">
        <v>8.8000000000000007</v>
      </c>
      <c r="M423" s="43">
        <f t="shared" si="162"/>
        <v>0</v>
      </c>
      <c r="N423" s="38">
        <f t="shared" si="163"/>
        <v>0</v>
      </c>
      <c r="O423" s="118">
        <f>SUM('5:6'!O423)</f>
        <v>0</v>
      </c>
      <c r="P423" s="118">
        <f>SUM('5:6'!P423)</f>
        <v>0</v>
      </c>
      <c r="Q423" s="118">
        <f>SUM('5:6'!Q423)</f>
        <v>0</v>
      </c>
      <c r="R423" s="118">
        <f>SUM('5:6'!R423)</f>
        <v>0</v>
      </c>
      <c r="S423" s="118">
        <f>SUM('5:6'!S423)</f>
        <v>0</v>
      </c>
      <c r="T423" s="118">
        <f>SUM('5:6'!T423)</f>
        <v>0</v>
      </c>
      <c r="U423" s="118">
        <f>SUM('5:6'!U423)</f>
        <v>0</v>
      </c>
      <c r="V423" s="269">
        <f t="shared" si="164"/>
        <v>0</v>
      </c>
      <c r="W423" s="40" t="str">
        <f t="shared" si="161"/>
        <v/>
      </c>
      <c r="X423" s="118">
        <f>SUM('5:6'!X423)</f>
        <v>0</v>
      </c>
      <c r="Y423" s="118">
        <f>SUM('5:6'!Y423)</f>
        <v>0</v>
      </c>
      <c r="Z423" s="118">
        <f>SUM('5:6'!Z423)</f>
        <v>0</v>
      </c>
      <c r="AA423" s="118">
        <f>SUM('5:6'!AA423)</f>
        <v>0</v>
      </c>
      <c r="AB423" s="107"/>
      <c r="AC423" s="61"/>
      <c r="AD423" s="336"/>
      <c r="AE423" s="61"/>
      <c r="AF423" s="61"/>
      <c r="AG423" s="61"/>
      <c r="AH423" s="61"/>
      <c r="AI423" s="64"/>
      <c r="AJ423" s="64"/>
      <c r="AK423" s="64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</row>
    <row r="424" spans="1:53" ht="15.75">
      <c r="A424" s="17">
        <v>200068</v>
      </c>
      <c r="B424" s="68" t="s">
        <v>87</v>
      </c>
      <c r="C424" s="17" t="s">
        <v>74</v>
      </c>
      <c r="D424" s="18">
        <v>5.03</v>
      </c>
      <c r="E424" s="18"/>
      <c r="F424" s="6"/>
      <c r="G424" s="118">
        <f>SUM('5:6'!G424)</f>
        <v>0</v>
      </c>
      <c r="H424" s="330">
        <f t="shared" si="165"/>
        <v>0</v>
      </c>
      <c r="I424" s="118">
        <f>SUM('5:6'!I424)</f>
        <v>0</v>
      </c>
      <c r="J424" s="38" t="str">
        <f t="array" ref="J424">IF(ISERROR(G424/I424),"",G424/I424)</f>
        <v/>
      </c>
      <c r="K424" s="42">
        <f t="array" ref="K424">IF(ISERROR(G424/L424),"",G424/L424)</f>
        <v>0</v>
      </c>
      <c r="L424" s="107">
        <v>8.8000000000000007</v>
      </c>
      <c r="M424" s="43">
        <f t="shared" si="162"/>
        <v>0</v>
      </c>
      <c r="N424" s="38">
        <f t="shared" si="163"/>
        <v>0</v>
      </c>
      <c r="O424" s="118">
        <f>SUM('5:6'!O424)</f>
        <v>0</v>
      </c>
      <c r="P424" s="118">
        <f>SUM('5:6'!P424)</f>
        <v>0</v>
      </c>
      <c r="Q424" s="118">
        <f>SUM('5:6'!Q424)</f>
        <v>0</v>
      </c>
      <c r="R424" s="118">
        <f>SUM('5:6'!R424)</f>
        <v>0</v>
      </c>
      <c r="S424" s="118">
        <f>SUM('5:6'!S424)</f>
        <v>0</v>
      </c>
      <c r="T424" s="118">
        <f>SUM('5:6'!T424)</f>
        <v>0</v>
      </c>
      <c r="U424" s="118">
        <f>SUM('5:6'!U424)</f>
        <v>0</v>
      </c>
      <c r="V424" s="269">
        <f t="shared" si="164"/>
        <v>0</v>
      </c>
      <c r="W424" s="40" t="str">
        <f t="shared" si="161"/>
        <v/>
      </c>
      <c r="X424" s="118">
        <f>SUM('5:6'!X424)</f>
        <v>0</v>
      </c>
      <c r="Y424" s="118">
        <f>SUM('5:6'!Y424)</f>
        <v>0</v>
      </c>
      <c r="Z424" s="118">
        <f>SUM('5:6'!Z424)</f>
        <v>0</v>
      </c>
      <c r="AA424" s="118">
        <f>SUM('5:6'!AA424)</f>
        <v>0</v>
      </c>
      <c r="AB424" s="107"/>
      <c r="AC424" s="61"/>
      <c r="AD424" s="336"/>
      <c r="AE424" s="61"/>
      <c r="AF424" s="61"/>
      <c r="AG424" s="61"/>
      <c r="AH424" s="61"/>
      <c r="AI424" s="64"/>
      <c r="AJ424" s="64"/>
      <c r="AK424" s="64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</row>
    <row r="425" spans="1:53" ht="15.75">
      <c r="A425" s="24">
        <v>200064</v>
      </c>
      <c r="B425" s="72" t="s">
        <v>88</v>
      </c>
      <c r="C425" s="17" t="s">
        <v>53</v>
      </c>
      <c r="D425" s="18">
        <v>5.03</v>
      </c>
      <c r="E425" s="18"/>
      <c r="F425" s="6"/>
      <c r="G425" s="118">
        <f>SUM('5:6'!G425)</f>
        <v>0</v>
      </c>
      <c r="H425" s="330">
        <f t="shared" si="165"/>
        <v>0</v>
      </c>
      <c r="I425" s="118">
        <f>SUM('5:6'!I425)</f>
        <v>0</v>
      </c>
      <c r="J425" s="38" t="str">
        <f t="array" ref="J425">IF(ISERROR(G425/I425),"",G425/I425)</f>
        <v/>
      </c>
      <c r="K425" s="42">
        <f t="array" ref="K425">IF(ISERROR(G425/L425),"",G425/L425)</f>
        <v>0</v>
      </c>
      <c r="L425" s="107">
        <v>9.3000000000000007</v>
      </c>
      <c r="M425" s="43">
        <f t="shared" si="162"/>
        <v>0</v>
      </c>
      <c r="N425" s="38">
        <f t="shared" si="163"/>
        <v>0</v>
      </c>
      <c r="O425" s="118">
        <f>SUM('5:6'!O425)</f>
        <v>0</v>
      </c>
      <c r="P425" s="118">
        <f>SUM('5:6'!P425)</f>
        <v>0</v>
      </c>
      <c r="Q425" s="118">
        <f>SUM('5:6'!Q425)</f>
        <v>0</v>
      </c>
      <c r="R425" s="118">
        <f>SUM('5:6'!R425)</f>
        <v>0</v>
      </c>
      <c r="S425" s="118">
        <f>SUM('5:6'!S425)</f>
        <v>0</v>
      </c>
      <c r="T425" s="118">
        <f>SUM('5:6'!T425)</f>
        <v>0</v>
      </c>
      <c r="U425" s="118">
        <f>SUM('5:6'!U425)</f>
        <v>0</v>
      </c>
      <c r="V425" s="269">
        <f t="shared" si="164"/>
        <v>0</v>
      </c>
      <c r="W425" s="40" t="str">
        <f t="shared" si="161"/>
        <v/>
      </c>
      <c r="X425" s="118">
        <f>SUM('5:6'!X425)</f>
        <v>0</v>
      </c>
      <c r="Y425" s="118">
        <f>SUM('5:6'!Y425)</f>
        <v>0</v>
      </c>
      <c r="Z425" s="118">
        <f>SUM('5:6'!Z425)</f>
        <v>0</v>
      </c>
      <c r="AA425" s="118">
        <f>SUM('5:6'!AA425)</f>
        <v>0</v>
      </c>
      <c r="AB425" s="107"/>
      <c r="AC425" s="61"/>
      <c r="AD425" s="336"/>
      <c r="AE425" s="61"/>
      <c r="AF425" s="61"/>
      <c r="AG425" s="61"/>
      <c r="AH425" s="61"/>
      <c r="AI425" s="64"/>
      <c r="AJ425" s="64"/>
      <c r="AK425" s="64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</row>
    <row r="426" spans="1:53" ht="15.75">
      <c r="A426" s="24">
        <v>200058</v>
      </c>
      <c r="B426" s="72" t="s">
        <v>88</v>
      </c>
      <c r="C426" s="17" t="s">
        <v>72</v>
      </c>
      <c r="D426" s="18">
        <v>5.03</v>
      </c>
      <c r="E426" s="18"/>
      <c r="F426" s="6"/>
      <c r="G426" s="118">
        <f>SUM('5:6'!G426)</f>
        <v>286</v>
      </c>
      <c r="H426" s="330">
        <f t="shared" si="165"/>
        <v>1438.5800000000002</v>
      </c>
      <c r="I426" s="118">
        <f>SUM('5:6'!I426)</f>
        <v>22.5</v>
      </c>
      <c r="J426" s="38">
        <f t="array" ref="J426">IF(ISERROR(G426/I426),"",G426/I426)</f>
        <v>12.71111111111111</v>
      </c>
      <c r="K426" s="42">
        <f t="array" ref="K426">IF(ISERROR(G426/L426),"",G426/L426)</f>
        <v>30.752688172043008</v>
      </c>
      <c r="L426" s="107">
        <v>9.3000000000000007</v>
      </c>
      <c r="M426" s="43">
        <f t="shared" si="162"/>
        <v>-8.2526881720430083</v>
      </c>
      <c r="N426" s="38">
        <f t="shared" si="163"/>
        <v>0</v>
      </c>
      <c r="O426" s="118">
        <f>SUM('5:6'!O426)</f>
        <v>0</v>
      </c>
      <c r="P426" s="118">
        <f>SUM('5:6'!P426)</f>
        <v>0</v>
      </c>
      <c r="Q426" s="118">
        <f>SUM('5:6'!Q426)</f>
        <v>0</v>
      </c>
      <c r="R426" s="118">
        <f>SUM('5:6'!R426)</f>
        <v>0</v>
      </c>
      <c r="S426" s="118">
        <f>SUM('5:6'!S426)</f>
        <v>0</v>
      </c>
      <c r="T426" s="118">
        <f>SUM('5:6'!T426)</f>
        <v>0</v>
      </c>
      <c r="U426" s="118">
        <f>SUM('5:6'!U426)</f>
        <v>0</v>
      </c>
      <c r="V426" s="269">
        <f t="shared" si="164"/>
        <v>0</v>
      </c>
      <c r="W426" s="40">
        <f t="shared" si="161"/>
        <v>0</v>
      </c>
      <c r="X426" s="118">
        <f>SUM('5:6'!X426)</f>
        <v>0</v>
      </c>
      <c r="Y426" s="118">
        <f>SUM('5:6'!Y426)</f>
        <v>0</v>
      </c>
      <c r="Z426" s="118">
        <f>SUM('5:6'!Z426)</f>
        <v>0</v>
      </c>
      <c r="AA426" s="118">
        <f>SUM('5:6'!AA426)</f>
        <v>0</v>
      </c>
      <c r="AB426" s="107"/>
      <c r="AC426" s="61"/>
      <c r="AD426" s="336"/>
      <c r="AE426" s="61"/>
      <c r="AF426" s="61"/>
      <c r="AG426" s="61"/>
      <c r="AH426" s="61"/>
      <c r="AI426" s="64"/>
      <c r="AJ426" s="64"/>
      <c r="AK426" s="64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</row>
    <row r="427" spans="1:53" ht="15.75">
      <c r="A427" s="24">
        <v>200061</v>
      </c>
      <c r="B427" s="72" t="s">
        <v>88</v>
      </c>
      <c r="C427" s="17" t="s">
        <v>60</v>
      </c>
      <c r="D427" s="18">
        <v>5.03</v>
      </c>
      <c r="E427" s="18"/>
      <c r="F427" s="6"/>
      <c r="G427" s="118">
        <f>SUM('5:6'!G427)</f>
        <v>208</v>
      </c>
      <c r="H427" s="330">
        <f t="shared" si="165"/>
        <v>1046.24</v>
      </c>
      <c r="I427" s="118">
        <f>SUM('5:6'!I427)</f>
        <v>18</v>
      </c>
      <c r="J427" s="38">
        <f t="array" ref="J427">IF(ISERROR(G427/I427),"",G427/I427)</f>
        <v>11.555555555555555</v>
      </c>
      <c r="K427" s="42">
        <f t="array" ref="K427">IF(ISERROR(G427/L427),"",G427/L427)</f>
        <v>22.36559139784946</v>
      </c>
      <c r="L427" s="107">
        <v>9.3000000000000007</v>
      </c>
      <c r="M427" s="43">
        <f t="shared" si="162"/>
        <v>-4.3655913978494603</v>
      </c>
      <c r="N427" s="38">
        <f t="shared" si="163"/>
        <v>0</v>
      </c>
      <c r="O427" s="118">
        <f>SUM('5:6'!O427)</f>
        <v>0</v>
      </c>
      <c r="P427" s="118">
        <f>SUM('5:6'!P427)</f>
        <v>0</v>
      </c>
      <c r="Q427" s="118">
        <f>SUM('5:6'!Q427)</f>
        <v>0</v>
      </c>
      <c r="R427" s="118">
        <f>SUM('5:6'!R427)</f>
        <v>0</v>
      </c>
      <c r="S427" s="118">
        <f>SUM('5:6'!S427)</f>
        <v>0</v>
      </c>
      <c r="T427" s="118">
        <f>SUM('5:6'!T427)</f>
        <v>0</v>
      </c>
      <c r="U427" s="118">
        <f>SUM('5:6'!U427)</f>
        <v>0</v>
      </c>
      <c r="V427" s="269">
        <f t="shared" si="164"/>
        <v>0</v>
      </c>
      <c r="W427" s="40">
        <f t="shared" si="161"/>
        <v>0</v>
      </c>
      <c r="X427" s="118">
        <f>SUM('5:6'!X427)</f>
        <v>0</v>
      </c>
      <c r="Y427" s="118">
        <f>SUM('5:6'!Y427)</f>
        <v>0</v>
      </c>
      <c r="Z427" s="118">
        <f>SUM('5:6'!Z427)</f>
        <v>0</v>
      </c>
      <c r="AA427" s="118">
        <f>SUM('5:6'!AA427)</f>
        <v>0</v>
      </c>
      <c r="AB427" s="107"/>
      <c r="AC427" s="61"/>
      <c r="AD427" s="336"/>
      <c r="AE427" s="61"/>
      <c r="AF427" s="61"/>
      <c r="AG427" s="61"/>
      <c r="AH427" s="61"/>
      <c r="AI427" s="64"/>
      <c r="AJ427" s="64"/>
      <c r="AK427" s="64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</row>
    <row r="428" spans="1:53" ht="15.75">
      <c r="A428" s="24">
        <v>200060</v>
      </c>
      <c r="B428" s="72" t="s">
        <v>88</v>
      </c>
      <c r="C428" s="17" t="s">
        <v>66</v>
      </c>
      <c r="D428" s="18">
        <v>5.03</v>
      </c>
      <c r="E428" s="18"/>
      <c r="F428" s="6"/>
      <c r="G428" s="118">
        <f>SUM('5:6'!G428)</f>
        <v>0</v>
      </c>
      <c r="H428" s="330">
        <f t="shared" si="165"/>
        <v>0</v>
      </c>
      <c r="I428" s="118">
        <f>SUM('5:6'!I428)</f>
        <v>0</v>
      </c>
      <c r="J428" s="38" t="str">
        <f t="array" ref="J428">IF(ISERROR(G428/I428),"",G428/I428)</f>
        <v/>
      </c>
      <c r="K428" s="42">
        <f t="array" ref="K428">IF(ISERROR(G428/L428),"",G428/L428)</f>
        <v>0</v>
      </c>
      <c r="L428" s="107">
        <v>9.3000000000000007</v>
      </c>
      <c r="M428" s="43">
        <f t="shared" si="162"/>
        <v>0</v>
      </c>
      <c r="N428" s="38">
        <f t="shared" si="163"/>
        <v>0</v>
      </c>
      <c r="O428" s="118">
        <f>SUM('5:6'!O428)</f>
        <v>0</v>
      </c>
      <c r="P428" s="118">
        <f>SUM('5:6'!P428)</f>
        <v>0</v>
      </c>
      <c r="Q428" s="118">
        <f>SUM('5:6'!Q428)</f>
        <v>0</v>
      </c>
      <c r="R428" s="118">
        <f>SUM('5:6'!R428)</f>
        <v>0</v>
      </c>
      <c r="S428" s="118">
        <f>SUM('5:6'!S428)</f>
        <v>0</v>
      </c>
      <c r="T428" s="118">
        <f>SUM('5:6'!T428)</f>
        <v>0</v>
      </c>
      <c r="U428" s="118">
        <f>SUM('5:6'!U428)</f>
        <v>0</v>
      </c>
      <c r="V428" s="269">
        <f t="shared" si="164"/>
        <v>0</v>
      </c>
      <c r="W428" s="40" t="str">
        <f t="shared" si="161"/>
        <v/>
      </c>
      <c r="X428" s="118">
        <f>SUM('5:6'!X428)</f>
        <v>0</v>
      </c>
      <c r="Y428" s="118">
        <f>SUM('5:6'!Y428)</f>
        <v>0</v>
      </c>
      <c r="Z428" s="118">
        <f>SUM('5:6'!Z428)</f>
        <v>0</v>
      </c>
      <c r="AA428" s="118">
        <f>SUM('5:6'!AA428)</f>
        <v>0</v>
      </c>
      <c r="AB428" s="107"/>
      <c r="AC428" s="61"/>
      <c r="AD428" s="336"/>
      <c r="AE428" s="61"/>
      <c r="AF428" s="61"/>
      <c r="AG428" s="61"/>
      <c r="AH428" s="61"/>
      <c r="AI428" s="64"/>
      <c r="AJ428" s="64"/>
      <c r="AK428" s="64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</row>
    <row r="429" spans="1:53" ht="15.75">
      <c r="A429" s="24">
        <v>300389</v>
      </c>
      <c r="B429" s="72" t="s">
        <v>183</v>
      </c>
      <c r="C429" s="17" t="s">
        <v>184</v>
      </c>
      <c r="D429" s="18">
        <v>5.03</v>
      </c>
      <c r="E429" s="18"/>
      <c r="F429" s="6"/>
      <c r="G429" s="118">
        <f>SUM('5:6'!G429)</f>
        <v>0</v>
      </c>
      <c r="H429" s="330">
        <f t="shared" si="165"/>
        <v>0</v>
      </c>
      <c r="I429" s="118">
        <f>SUM('5:6'!I429)</f>
        <v>0</v>
      </c>
      <c r="J429" s="38"/>
      <c r="K429" s="42">
        <f t="array" ref="K429">IF(ISERROR(G429/L429),"",G429/L429)</f>
        <v>0</v>
      </c>
      <c r="L429" s="107">
        <v>9.3000000000000007</v>
      </c>
      <c r="M429" s="43">
        <f t="shared" si="162"/>
        <v>0</v>
      </c>
      <c r="N429" s="38">
        <f t="shared" si="163"/>
        <v>0</v>
      </c>
      <c r="O429" s="118">
        <f>SUM('5:6'!O429)</f>
        <v>0</v>
      </c>
      <c r="P429" s="118">
        <f>SUM('5:6'!P429)</f>
        <v>0</v>
      </c>
      <c r="Q429" s="118">
        <f>SUM('5:6'!Q429)</f>
        <v>0</v>
      </c>
      <c r="R429" s="118">
        <f>SUM('5:6'!R429)</f>
        <v>0</v>
      </c>
      <c r="S429" s="118">
        <f>SUM('5:6'!S429)</f>
        <v>0</v>
      </c>
      <c r="T429" s="118">
        <f>SUM('5:6'!T429)</f>
        <v>0</v>
      </c>
      <c r="U429" s="118">
        <f>SUM('5:6'!U429)</f>
        <v>0</v>
      </c>
      <c r="V429" s="270"/>
      <c r="W429" s="40"/>
      <c r="X429" s="118">
        <f>SUM('5:6'!X429)</f>
        <v>0</v>
      </c>
      <c r="Y429" s="118">
        <f>SUM('5:6'!Y429)</f>
        <v>0</v>
      </c>
      <c r="Z429" s="118">
        <f>SUM('5:6'!Z429)</f>
        <v>0</v>
      </c>
      <c r="AA429" s="118">
        <f>SUM('5:6'!AA429)</f>
        <v>0</v>
      </c>
      <c r="AB429" s="339"/>
      <c r="AD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</row>
    <row r="430" spans="1:53" ht="15.75">
      <c r="A430" s="24">
        <v>200556</v>
      </c>
      <c r="B430" s="72" t="s">
        <v>168</v>
      </c>
      <c r="C430" s="17" t="s">
        <v>53</v>
      </c>
      <c r="D430" s="18">
        <v>5.03</v>
      </c>
      <c r="E430" s="18"/>
      <c r="F430" s="6"/>
      <c r="G430" s="118">
        <f>SUM('5:6'!G430)</f>
        <v>0</v>
      </c>
      <c r="H430" s="330">
        <f t="shared" si="165"/>
        <v>0</v>
      </c>
      <c r="I430" s="118">
        <f>SUM('5:6'!I430)</f>
        <v>0</v>
      </c>
      <c r="J430" s="38" t="str">
        <f t="array" ref="J430">IF(ISERROR(G430/I430),"",G430/I430)</f>
        <v/>
      </c>
      <c r="K430" s="42">
        <f t="array" ref="K430">IF(ISERROR(G430/L430),"",G430/L430)</f>
        <v>0</v>
      </c>
      <c r="L430" s="107">
        <v>8</v>
      </c>
      <c r="M430" s="43">
        <f>IF(ISERROR(I430-K430),"",I430-K430)</f>
        <v>0</v>
      </c>
      <c r="N430" s="38">
        <f>SUM(O430:U430)</f>
        <v>0</v>
      </c>
      <c r="O430" s="118">
        <f>SUM('5:6'!O430)</f>
        <v>0</v>
      </c>
      <c r="P430" s="118">
        <f>SUM('5:6'!P430)</f>
        <v>0</v>
      </c>
      <c r="Q430" s="118">
        <f>SUM('5:6'!Q430)</f>
        <v>0</v>
      </c>
      <c r="R430" s="118">
        <f>SUM('5:6'!R430)</f>
        <v>0</v>
      </c>
      <c r="S430" s="118">
        <f>SUM('5:6'!S430)</f>
        <v>0</v>
      </c>
      <c r="T430" s="118">
        <f>SUM('5:6'!T430)</f>
        <v>0</v>
      </c>
      <c r="U430" s="118">
        <f>SUM('5:6'!U430)</f>
        <v>0</v>
      </c>
      <c r="V430" s="270">
        <f>SUM(X430:AA430)</f>
        <v>0</v>
      </c>
      <c r="W430" s="40" t="str">
        <f>IF(ISERROR(V430/G430),"",V430/G430)</f>
        <v/>
      </c>
      <c r="X430" s="118">
        <f>SUM('5:6'!X430)</f>
        <v>0</v>
      </c>
      <c r="Y430" s="118">
        <f>SUM('5:6'!Y430)</f>
        <v>0</v>
      </c>
      <c r="Z430" s="118">
        <f>SUM('5:6'!Z430)</f>
        <v>0</v>
      </c>
      <c r="AA430" s="118">
        <f>SUM('5:6'!AA430)</f>
        <v>0</v>
      </c>
      <c r="AB430" s="339"/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5.75">
      <c r="A431" s="24">
        <v>200557</v>
      </c>
      <c r="B431" s="72" t="s">
        <v>168</v>
      </c>
      <c r="C431" s="17" t="s">
        <v>55</v>
      </c>
      <c r="D431" s="18">
        <v>5.03</v>
      </c>
      <c r="E431" s="18"/>
      <c r="F431" s="6"/>
      <c r="G431" s="118">
        <f>SUM('5:6'!G431)</f>
        <v>0</v>
      </c>
      <c r="H431" s="330">
        <f t="shared" si="165"/>
        <v>0</v>
      </c>
      <c r="I431" s="118">
        <f>SUM('5:6'!I431)</f>
        <v>0</v>
      </c>
      <c r="J431" s="38" t="str">
        <f t="array" ref="J431">IF(ISERROR(G431/I431),"",G431/I431)</f>
        <v/>
      </c>
      <c r="K431" s="42">
        <f t="array" ref="K431">IF(ISERROR(G431/L431),"",G431/L431)</f>
        <v>0</v>
      </c>
      <c r="L431" s="107">
        <v>8</v>
      </c>
      <c r="M431" s="43">
        <f>IF(ISERROR(I431-K431),"",I431-K431)</f>
        <v>0</v>
      </c>
      <c r="N431" s="38">
        <f>SUM(O431:U431)</f>
        <v>0</v>
      </c>
      <c r="O431" s="118">
        <f>SUM('5:6'!O431)</f>
        <v>0</v>
      </c>
      <c r="P431" s="118">
        <f>SUM('5:6'!P431)</f>
        <v>0</v>
      </c>
      <c r="Q431" s="118">
        <f>SUM('5:6'!Q431)</f>
        <v>0</v>
      </c>
      <c r="R431" s="118">
        <f>SUM('5:6'!R431)</f>
        <v>0</v>
      </c>
      <c r="S431" s="118">
        <f>SUM('5:6'!S431)</f>
        <v>0</v>
      </c>
      <c r="T431" s="118">
        <f>SUM('5:6'!T431)</f>
        <v>0</v>
      </c>
      <c r="U431" s="118">
        <f>SUM('5:6'!U431)</f>
        <v>0</v>
      </c>
      <c r="V431" s="270">
        <f>SUM(X431:AA431)</f>
        <v>0</v>
      </c>
      <c r="W431" s="40" t="str">
        <f>IF(ISERROR(V431/G431),"",V431/G431)</f>
        <v/>
      </c>
      <c r="X431" s="118">
        <f>SUM('5:6'!X431)</f>
        <v>0</v>
      </c>
      <c r="Y431" s="118">
        <f>SUM('5:6'!Y431)</f>
        <v>0</v>
      </c>
      <c r="Z431" s="118">
        <f>SUM('5:6'!Z431)</f>
        <v>0</v>
      </c>
      <c r="AA431" s="118">
        <f>SUM('5:6'!AA431)</f>
        <v>0</v>
      </c>
      <c r="AB431" s="339"/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5.75">
      <c r="A432" s="24">
        <v>200558</v>
      </c>
      <c r="B432" s="72" t="s">
        <v>168</v>
      </c>
      <c r="C432" s="17" t="s">
        <v>60</v>
      </c>
      <c r="D432" s="18">
        <v>5.03</v>
      </c>
      <c r="E432" s="18"/>
      <c r="F432" s="6"/>
      <c r="G432" s="118">
        <f>SUM('5:6'!G432)</f>
        <v>0</v>
      </c>
      <c r="H432" s="330">
        <f t="shared" si="165"/>
        <v>0</v>
      </c>
      <c r="I432" s="118">
        <f>SUM('5:6'!I432)</f>
        <v>0</v>
      </c>
      <c r="J432" s="38" t="str">
        <f t="array" ref="J432">IF(ISERROR(G432/I432),"",G432/I432)</f>
        <v/>
      </c>
      <c r="K432" s="42">
        <f t="array" ref="K432">IF(ISERROR(G432/L432),"",G432/L432)</f>
        <v>0</v>
      </c>
      <c r="L432" s="107">
        <v>8</v>
      </c>
      <c r="M432" s="43">
        <f>IF(ISERROR(I432-K432),"",I432-K432)</f>
        <v>0</v>
      </c>
      <c r="N432" s="38">
        <f>SUM(O432:U432)</f>
        <v>0</v>
      </c>
      <c r="O432" s="118">
        <f>SUM('5:6'!O432)</f>
        <v>0</v>
      </c>
      <c r="P432" s="118">
        <f>SUM('5:6'!P432)</f>
        <v>0</v>
      </c>
      <c r="Q432" s="118">
        <f>SUM('5:6'!Q432)</f>
        <v>0</v>
      </c>
      <c r="R432" s="118">
        <f>SUM('5:6'!R432)</f>
        <v>0</v>
      </c>
      <c r="S432" s="118">
        <f>SUM('5:6'!S432)</f>
        <v>0</v>
      </c>
      <c r="T432" s="118">
        <f>SUM('5:6'!T432)</f>
        <v>0</v>
      </c>
      <c r="U432" s="118">
        <f>SUM('5:6'!U432)</f>
        <v>0</v>
      </c>
      <c r="V432" s="270">
        <f>SUM(X432:AA432)</f>
        <v>0</v>
      </c>
      <c r="W432" s="40" t="str">
        <f>IF(ISERROR(V432/G432),"",V432/G432)</f>
        <v/>
      </c>
      <c r="X432" s="118">
        <f>SUM('5:6'!X432)</f>
        <v>0</v>
      </c>
      <c r="Y432" s="118">
        <f>SUM('5:6'!Y432)</f>
        <v>0</v>
      </c>
      <c r="Z432" s="118">
        <f>SUM('5:6'!Z432)</f>
        <v>0</v>
      </c>
      <c r="AA432" s="118">
        <f>SUM('5:6'!AA432)</f>
        <v>0</v>
      </c>
      <c r="AB432" s="339"/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5.75">
      <c r="A433" s="24">
        <v>200559</v>
      </c>
      <c r="B433" s="72" t="s">
        <v>168</v>
      </c>
      <c r="C433" s="246" t="s">
        <v>90</v>
      </c>
      <c r="D433" s="18">
        <v>5.03</v>
      </c>
      <c r="E433" s="18"/>
      <c r="F433" s="6"/>
      <c r="G433" s="118">
        <f>SUM('5:6'!G433)</f>
        <v>0</v>
      </c>
      <c r="H433" s="330">
        <f t="shared" si="165"/>
        <v>0</v>
      </c>
      <c r="I433" s="118">
        <f>SUM('5:6'!I433)</f>
        <v>0</v>
      </c>
      <c r="J433" s="38" t="str">
        <f t="array" ref="J433">IF(ISERROR(G433/I433),"",G433/I433)</f>
        <v/>
      </c>
      <c r="K433" s="42">
        <f t="array" ref="K433">IF(ISERROR(G433/L433),"",G433/L433)</f>
        <v>0</v>
      </c>
      <c r="L433" s="107">
        <v>8</v>
      </c>
      <c r="M433" s="43">
        <f>IF(ISERROR(I433-K433),"",I433-K433)</f>
        <v>0</v>
      </c>
      <c r="N433" s="38">
        <f>SUM(O433:U433)</f>
        <v>0</v>
      </c>
      <c r="O433" s="118">
        <f>SUM('5:6'!O433)</f>
        <v>0</v>
      </c>
      <c r="P433" s="118">
        <f>SUM('5:6'!P433)</f>
        <v>0</v>
      </c>
      <c r="Q433" s="118">
        <f>SUM('5:6'!Q433)</f>
        <v>0</v>
      </c>
      <c r="R433" s="118">
        <f>SUM('5:6'!R433)</f>
        <v>0</v>
      </c>
      <c r="S433" s="118">
        <f>SUM('5:6'!S433)</f>
        <v>0</v>
      </c>
      <c r="T433" s="118">
        <f>SUM('5:6'!T433)</f>
        <v>0</v>
      </c>
      <c r="U433" s="118">
        <f>SUM('5:6'!U433)</f>
        <v>0</v>
      </c>
      <c r="V433" s="270">
        <f>SUM(X433:AA433)</f>
        <v>0</v>
      </c>
      <c r="W433" s="40" t="str">
        <f>IF(ISERROR(V433/G433),"",V433/G433)</f>
        <v/>
      </c>
      <c r="X433" s="118">
        <f>SUM('5:6'!X433)</f>
        <v>0</v>
      </c>
      <c r="Y433" s="118">
        <f>SUM('5:6'!Y433)</f>
        <v>0</v>
      </c>
      <c r="Z433" s="118">
        <f>SUM('5:6'!Z433)</f>
        <v>0</v>
      </c>
      <c r="AA433" s="118">
        <f>SUM('5:6'!AA433)</f>
        <v>0</v>
      </c>
      <c r="AB433" s="339"/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5.75">
      <c r="A434" s="24">
        <v>200556</v>
      </c>
      <c r="B434" s="72" t="s">
        <v>89</v>
      </c>
      <c r="C434" s="17" t="s">
        <v>53</v>
      </c>
      <c r="D434" s="18">
        <v>5.03</v>
      </c>
      <c r="E434" s="18"/>
      <c r="F434" s="6"/>
      <c r="G434" s="118">
        <f>SUM('5:6'!G434)</f>
        <v>0</v>
      </c>
      <c r="H434" s="330">
        <f t="shared" si="165"/>
        <v>0</v>
      </c>
      <c r="I434" s="118">
        <f>SUM('5:6'!I434)</f>
        <v>0</v>
      </c>
      <c r="J434" s="38" t="str">
        <f t="array" ref="J434">IF(ISERROR(G434/I434),"",G434/I434)</f>
        <v/>
      </c>
      <c r="K434" s="42">
        <f t="array" ref="K434">IF(ISERROR(G434/L434),"",G434/L434)</f>
        <v>0</v>
      </c>
      <c r="L434" s="107">
        <v>10</v>
      </c>
      <c r="M434" s="43">
        <f t="shared" ref="M434:M455" si="166">IF(ISERROR(I434-K434),"",I434-K434)</f>
        <v>0</v>
      </c>
      <c r="N434" s="38">
        <f t="shared" ref="N434:N449" si="167">SUM(O434:U434)</f>
        <v>0</v>
      </c>
      <c r="O434" s="118">
        <f>SUM('5:6'!O434)</f>
        <v>0</v>
      </c>
      <c r="P434" s="118">
        <f>SUM('5:6'!P434)</f>
        <v>0</v>
      </c>
      <c r="Q434" s="118">
        <f>SUM('5:6'!Q434)</f>
        <v>0</v>
      </c>
      <c r="R434" s="118">
        <f>SUM('5:6'!R434)</f>
        <v>0</v>
      </c>
      <c r="S434" s="118">
        <f>SUM('5:6'!S434)</f>
        <v>0</v>
      </c>
      <c r="T434" s="118">
        <f>SUM('5:6'!T434)</f>
        <v>0</v>
      </c>
      <c r="U434" s="118">
        <f>SUM('5:6'!U434)</f>
        <v>0</v>
      </c>
      <c r="V434" s="269">
        <f t="shared" ref="V434:V441" si="168">SUM(X434:AA434)</f>
        <v>0</v>
      </c>
      <c r="W434" s="40" t="str">
        <f t="shared" ref="W434:W441" si="169">IF(ISERROR(V434/G434),"",V434/G434)</f>
        <v/>
      </c>
      <c r="X434" s="118">
        <f>SUM('5:6'!X434)</f>
        <v>0</v>
      </c>
      <c r="Y434" s="118">
        <f>SUM('5:6'!Y434)</f>
        <v>0</v>
      </c>
      <c r="Z434" s="118">
        <f>SUM('5:6'!Z434)</f>
        <v>0</v>
      </c>
      <c r="AA434" s="118">
        <f>SUM('5:6'!AA434)</f>
        <v>0</v>
      </c>
      <c r="AB434" s="107"/>
      <c r="AC434" s="61"/>
      <c r="AD434" s="336"/>
      <c r="AE434" s="61"/>
      <c r="AF434" s="61"/>
      <c r="AG434" s="61"/>
      <c r="AH434" s="61"/>
      <c r="AI434" s="64"/>
      <c r="AJ434" s="64"/>
      <c r="AK434" s="64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</row>
    <row r="435" spans="1:53" ht="15.75">
      <c r="A435" s="24">
        <v>200557</v>
      </c>
      <c r="B435" s="72" t="s">
        <v>89</v>
      </c>
      <c r="C435" s="17" t="s">
        <v>72</v>
      </c>
      <c r="D435" s="18">
        <v>5.03</v>
      </c>
      <c r="E435" s="18"/>
      <c r="F435" s="6"/>
      <c r="G435" s="118">
        <f>SUM('5:6'!G435)</f>
        <v>0</v>
      </c>
      <c r="H435" s="330">
        <f t="shared" si="165"/>
        <v>0</v>
      </c>
      <c r="I435" s="118">
        <f>SUM('5:6'!I435)</f>
        <v>0</v>
      </c>
      <c r="J435" s="38" t="str">
        <f t="array" ref="J435">IF(ISERROR(G435/I435),"",G435/I435)</f>
        <v/>
      </c>
      <c r="K435" s="42" t="str">
        <f t="array" ref="K435">IF(ISERROR(G435/L435),"",G435/L435)</f>
        <v/>
      </c>
      <c r="L435" s="107"/>
      <c r="M435" s="43" t="str">
        <f t="shared" si="166"/>
        <v/>
      </c>
      <c r="N435" s="38">
        <f t="shared" si="167"/>
        <v>0</v>
      </c>
      <c r="O435" s="118">
        <f>SUM('5:6'!O435)</f>
        <v>0</v>
      </c>
      <c r="P435" s="118">
        <f>SUM('5:6'!P435)</f>
        <v>0</v>
      </c>
      <c r="Q435" s="118">
        <f>SUM('5:6'!Q435)</f>
        <v>0</v>
      </c>
      <c r="R435" s="118">
        <f>SUM('5:6'!R435)</f>
        <v>0</v>
      </c>
      <c r="S435" s="118">
        <f>SUM('5:6'!S435)</f>
        <v>0</v>
      </c>
      <c r="T435" s="118">
        <f>SUM('5:6'!T435)</f>
        <v>0</v>
      </c>
      <c r="U435" s="118">
        <f>SUM('5:6'!U435)</f>
        <v>0</v>
      </c>
      <c r="V435" s="269">
        <f t="shared" si="168"/>
        <v>0</v>
      </c>
      <c r="W435" s="40" t="str">
        <f t="shared" si="169"/>
        <v/>
      </c>
      <c r="X435" s="118">
        <f>SUM('5:6'!X435)</f>
        <v>0</v>
      </c>
      <c r="Y435" s="118">
        <f>SUM('5:6'!Y435)</f>
        <v>0</v>
      </c>
      <c r="Z435" s="118">
        <f>SUM('5:6'!Z435)</f>
        <v>0</v>
      </c>
      <c r="AA435" s="118">
        <f>SUM('5:6'!AA435)</f>
        <v>0</v>
      </c>
      <c r="AB435" s="107"/>
      <c r="AC435" s="61"/>
      <c r="AD435" s="336"/>
      <c r="AE435" s="61"/>
      <c r="AF435" s="61"/>
      <c r="AG435" s="61"/>
      <c r="AH435" s="61"/>
      <c r="AI435" s="64"/>
      <c r="AJ435" s="64"/>
      <c r="AK435" s="64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</row>
    <row r="436" spans="1:53" ht="15.75">
      <c r="A436" s="24">
        <v>200558</v>
      </c>
      <c r="B436" s="72" t="s">
        <v>89</v>
      </c>
      <c r="C436" s="17" t="s">
        <v>60</v>
      </c>
      <c r="D436" s="18">
        <v>5.03</v>
      </c>
      <c r="E436" s="18"/>
      <c r="F436" s="6"/>
      <c r="G436" s="118">
        <f>SUM('5:6'!G436)</f>
        <v>0</v>
      </c>
      <c r="H436" s="330">
        <f t="shared" si="165"/>
        <v>0</v>
      </c>
      <c r="I436" s="118">
        <f>SUM('5:6'!I436)</f>
        <v>0</v>
      </c>
      <c r="J436" s="38" t="str">
        <f t="array" ref="J436">IF(ISERROR(G436/I436),"",G436/I436)</f>
        <v/>
      </c>
      <c r="K436" s="42" t="str">
        <f t="array" ref="K436">IF(ISERROR(G436/L436),"",G436/L436)</f>
        <v/>
      </c>
      <c r="L436" s="107"/>
      <c r="M436" s="43" t="str">
        <f t="shared" si="166"/>
        <v/>
      </c>
      <c r="N436" s="38">
        <f t="shared" si="167"/>
        <v>0</v>
      </c>
      <c r="O436" s="118">
        <f>SUM('5:6'!O436)</f>
        <v>0</v>
      </c>
      <c r="P436" s="118">
        <f>SUM('5:6'!P436)</f>
        <v>0</v>
      </c>
      <c r="Q436" s="118">
        <f>SUM('5:6'!Q436)</f>
        <v>0</v>
      </c>
      <c r="R436" s="118">
        <f>SUM('5:6'!R436)</f>
        <v>0</v>
      </c>
      <c r="S436" s="118">
        <f>SUM('5:6'!S436)</f>
        <v>0</v>
      </c>
      <c r="T436" s="118">
        <f>SUM('5:6'!T436)</f>
        <v>0</v>
      </c>
      <c r="U436" s="118">
        <f>SUM('5:6'!U436)</f>
        <v>0</v>
      </c>
      <c r="V436" s="269">
        <f t="shared" si="168"/>
        <v>0</v>
      </c>
      <c r="W436" s="40" t="str">
        <f t="shared" si="169"/>
        <v/>
      </c>
      <c r="X436" s="118">
        <f>SUM('5:6'!X436)</f>
        <v>0</v>
      </c>
      <c r="Y436" s="118">
        <f>SUM('5:6'!Y436)</f>
        <v>0</v>
      </c>
      <c r="Z436" s="118">
        <f>SUM('5:6'!Z436)</f>
        <v>0</v>
      </c>
      <c r="AA436" s="118">
        <f>SUM('5:6'!AA436)</f>
        <v>0</v>
      </c>
      <c r="AB436" s="107"/>
      <c r="AC436" s="61"/>
      <c r="AD436" s="336"/>
      <c r="AE436" s="61"/>
      <c r="AF436" s="61"/>
      <c r="AG436" s="61"/>
      <c r="AH436" s="61"/>
      <c r="AI436" s="64"/>
      <c r="AJ436" s="64"/>
      <c r="AK436" s="64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</row>
    <row r="437" spans="1:53" ht="15.75">
      <c r="A437" s="24">
        <v>200559</v>
      </c>
      <c r="B437" s="72" t="s">
        <v>89</v>
      </c>
      <c r="C437" s="17" t="s">
        <v>66</v>
      </c>
      <c r="D437" s="18">
        <v>5.03</v>
      </c>
      <c r="E437" s="18"/>
      <c r="F437" s="6"/>
      <c r="G437" s="118">
        <f>SUM('5:6'!G437)</f>
        <v>0</v>
      </c>
      <c r="H437" s="330">
        <f t="shared" si="165"/>
        <v>0</v>
      </c>
      <c r="I437" s="118">
        <f>SUM('5:6'!I437)</f>
        <v>0</v>
      </c>
      <c r="J437" s="38" t="str">
        <f t="array" ref="J437">IF(ISERROR(G437/I437),"",G437/I437)</f>
        <v/>
      </c>
      <c r="K437" s="42" t="str">
        <f t="array" ref="K437">IF(ISERROR(G437/L437),"",G437/L437)</f>
        <v/>
      </c>
      <c r="L437" s="107"/>
      <c r="M437" s="43" t="str">
        <f t="shared" si="166"/>
        <v/>
      </c>
      <c r="N437" s="38">
        <f t="shared" si="167"/>
        <v>0</v>
      </c>
      <c r="O437" s="118">
        <f>SUM('5:6'!O437)</f>
        <v>0</v>
      </c>
      <c r="P437" s="118">
        <f>SUM('5:6'!P437)</f>
        <v>0</v>
      </c>
      <c r="Q437" s="118">
        <f>SUM('5:6'!Q437)</f>
        <v>0</v>
      </c>
      <c r="R437" s="118">
        <f>SUM('5:6'!R437)</f>
        <v>0</v>
      </c>
      <c r="S437" s="118">
        <f>SUM('5:6'!S437)</f>
        <v>0</v>
      </c>
      <c r="T437" s="118">
        <f>SUM('5:6'!T437)</f>
        <v>0</v>
      </c>
      <c r="U437" s="118">
        <f>SUM('5:6'!U437)</f>
        <v>0</v>
      </c>
      <c r="V437" s="269">
        <f t="shared" si="168"/>
        <v>0</v>
      </c>
      <c r="W437" s="40" t="str">
        <f t="shared" si="169"/>
        <v/>
      </c>
      <c r="X437" s="118">
        <f>SUM('5:6'!X437)</f>
        <v>0</v>
      </c>
      <c r="Y437" s="118">
        <f>SUM('5:6'!Y437)</f>
        <v>0</v>
      </c>
      <c r="Z437" s="118">
        <f>SUM('5:6'!Z437)</f>
        <v>0</v>
      </c>
      <c r="AA437" s="118">
        <f>SUM('5:6'!AA437)</f>
        <v>0</v>
      </c>
      <c r="AB437" s="107"/>
      <c r="AC437" s="61"/>
      <c r="AD437" s="336"/>
      <c r="AE437" s="61"/>
      <c r="AF437" s="61"/>
      <c r="AG437" s="61"/>
      <c r="AH437" s="61"/>
      <c r="AI437" s="64"/>
      <c r="AJ437" s="64"/>
      <c r="AK437" s="64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</row>
    <row r="438" spans="1:53" ht="15.75">
      <c r="A438" s="17">
        <v>200947</v>
      </c>
      <c r="B438" s="68" t="s">
        <v>91</v>
      </c>
      <c r="C438" s="17" t="s">
        <v>55</v>
      </c>
      <c r="D438" s="18">
        <v>9.36</v>
      </c>
      <c r="E438" s="18"/>
      <c r="F438" s="6"/>
      <c r="G438" s="118">
        <f>SUM('5:6'!G438)</f>
        <v>0</v>
      </c>
      <c r="H438" s="330">
        <f t="shared" si="165"/>
        <v>0</v>
      </c>
      <c r="I438" s="118">
        <f>SUM('5:6'!I438)</f>
        <v>0</v>
      </c>
      <c r="J438" s="38" t="str">
        <f t="array" ref="J438">IF(ISERROR(G438/I438),"",G438/I438)</f>
        <v/>
      </c>
      <c r="K438" s="42">
        <f t="array" ref="K438">IF(ISERROR(G438/L438),"",G438/L438)</f>
        <v>0</v>
      </c>
      <c r="L438" s="107">
        <v>6</v>
      </c>
      <c r="M438" s="43">
        <f t="shared" si="166"/>
        <v>0</v>
      </c>
      <c r="N438" s="38">
        <f t="shared" si="167"/>
        <v>0</v>
      </c>
      <c r="O438" s="118">
        <f>SUM('5:6'!O438)</f>
        <v>0</v>
      </c>
      <c r="P438" s="118">
        <f>SUM('5:6'!P438)</f>
        <v>0</v>
      </c>
      <c r="Q438" s="118">
        <f>SUM('5:6'!Q438)</f>
        <v>0</v>
      </c>
      <c r="R438" s="118">
        <f>SUM('5:6'!R438)</f>
        <v>0</v>
      </c>
      <c r="S438" s="118">
        <f>SUM('5:6'!S438)</f>
        <v>0</v>
      </c>
      <c r="T438" s="118">
        <f>SUM('5:6'!T438)</f>
        <v>0</v>
      </c>
      <c r="U438" s="118">
        <f>SUM('5:6'!U438)</f>
        <v>0</v>
      </c>
      <c r="V438" s="269">
        <f t="shared" si="168"/>
        <v>0</v>
      </c>
      <c r="W438" s="40" t="str">
        <f t="shared" si="169"/>
        <v/>
      </c>
      <c r="X438" s="118">
        <f>SUM('5:6'!X438)</f>
        <v>0</v>
      </c>
      <c r="Y438" s="118">
        <f>SUM('5:6'!Y438)</f>
        <v>0</v>
      </c>
      <c r="Z438" s="118">
        <f>SUM('5:6'!Z438)</f>
        <v>0</v>
      </c>
      <c r="AA438" s="118">
        <f>SUM('5:6'!AA438)</f>
        <v>0</v>
      </c>
      <c r="AB438" s="107"/>
      <c r="AC438" s="61"/>
      <c r="AD438" s="336"/>
      <c r="AE438" s="61"/>
      <c r="AF438" s="61"/>
      <c r="AG438" s="61"/>
      <c r="AH438" s="61"/>
      <c r="AI438" s="64"/>
      <c r="AJ438" s="64"/>
      <c r="AK438" s="64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</row>
    <row r="439" spans="1:53" ht="15.75">
      <c r="A439" s="17">
        <v>200945</v>
      </c>
      <c r="B439" s="68" t="s">
        <v>91</v>
      </c>
      <c r="C439" s="17" t="s">
        <v>53</v>
      </c>
      <c r="D439" s="18">
        <v>9.36</v>
      </c>
      <c r="E439" s="18"/>
      <c r="F439" s="6"/>
      <c r="G439" s="118">
        <f>SUM('5:6'!G439)</f>
        <v>0</v>
      </c>
      <c r="H439" s="330">
        <f t="shared" si="165"/>
        <v>0</v>
      </c>
      <c r="I439" s="118">
        <f>SUM('5:6'!I439)</f>
        <v>0</v>
      </c>
      <c r="J439" s="38" t="str">
        <f t="array" ref="J439">IF(ISERROR(G439/I439),"",G439/I439)</f>
        <v/>
      </c>
      <c r="K439" s="42">
        <f t="array" ref="K439">IF(ISERROR(G439/L439),"",G439/L439)</f>
        <v>0</v>
      </c>
      <c r="L439" s="107">
        <v>6</v>
      </c>
      <c r="M439" s="43">
        <f t="shared" si="166"/>
        <v>0</v>
      </c>
      <c r="N439" s="38">
        <f t="shared" si="167"/>
        <v>0</v>
      </c>
      <c r="O439" s="118">
        <f>SUM('5:6'!O439)</f>
        <v>0</v>
      </c>
      <c r="P439" s="118">
        <f>SUM('5:6'!P439)</f>
        <v>0</v>
      </c>
      <c r="Q439" s="118">
        <f>SUM('5:6'!Q439)</f>
        <v>0</v>
      </c>
      <c r="R439" s="118">
        <f>SUM('5:6'!R439)</f>
        <v>0</v>
      </c>
      <c r="S439" s="118">
        <f>SUM('5:6'!S439)</f>
        <v>0</v>
      </c>
      <c r="T439" s="118">
        <f>SUM('5:6'!T439)</f>
        <v>0</v>
      </c>
      <c r="U439" s="118">
        <f>SUM('5:6'!U439)</f>
        <v>0</v>
      </c>
      <c r="V439" s="269">
        <f t="shared" si="168"/>
        <v>0</v>
      </c>
      <c r="W439" s="40" t="str">
        <f t="shared" si="169"/>
        <v/>
      </c>
      <c r="X439" s="118">
        <f>SUM('5:6'!X439)</f>
        <v>0</v>
      </c>
      <c r="Y439" s="118">
        <f>SUM('5:6'!Y439)</f>
        <v>0</v>
      </c>
      <c r="Z439" s="118">
        <f>SUM('5:6'!Z439)</f>
        <v>0</v>
      </c>
      <c r="AA439" s="118">
        <f>SUM('5:6'!AA439)</f>
        <v>0</v>
      </c>
      <c r="AB439" s="107"/>
      <c r="AC439" s="61"/>
      <c r="AD439" s="336"/>
      <c r="AE439" s="61"/>
      <c r="AF439" s="61"/>
      <c r="AG439" s="61"/>
      <c r="AH439" s="61"/>
      <c r="AI439" s="64"/>
      <c r="AJ439" s="64"/>
      <c r="AK439" s="64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</row>
    <row r="440" spans="1:53" ht="15.75">
      <c r="A440" s="17">
        <v>200946</v>
      </c>
      <c r="B440" s="68" t="s">
        <v>91</v>
      </c>
      <c r="C440" s="17" t="s">
        <v>90</v>
      </c>
      <c r="D440" s="18">
        <v>9.36</v>
      </c>
      <c r="E440" s="18"/>
      <c r="F440" s="6"/>
      <c r="G440" s="118">
        <f>SUM('5:6'!G440)</f>
        <v>0</v>
      </c>
      <c r="H440" s="330">
        <f t="shared" si="165"/>
        <v>0</v>
      </c>
      <c r="I440" s="118">
        <f>SUM('5:6'!I440)</f>
        <v>0</v>
      </c>
      <c r="J440" s="38" t="str">
        <f t="array" ref="J440">IF(ISERROR(G440/I440),"",G440/I440)</f>
        <v/>
      </c>
      <c r="K440" s="42">
        <f t="array" ref="K440">IF(ISERROR(G440/L440),"",G440/L440)</f>
        <v>0</v>
      </c>
      <c r="L440" s="107">
        <v>6</v>
      </c>
      <c r="M440" s="43">
        <f t="shared" si="166"/>
        <v>0</v>
      </c>
      <c r="N440" s="38">
        <f t="shared" si="167"/>
        <v>0</v>
      </c>
      <c r="O440" s="118">
        <f>SUM('5:6'!O440)</f>
        <v>0</v>
      </c>
      <c r="P440" s="118">
        <f>SUM('5:6'!P440)</f>
        <v>0</v>
      </c>
      <c r="Q440" s="118">
        <f>SUM('5:6'!Q440)</f>
        <v>0</v>
      </c>
      <c r="R440" s="118">
        <f>SUM('5:6'!R440)</f>
        <v>0</v>
      </c>
      <c r="S440" s="118">
        <f>SUM('5:6'!S440)</f>
        <v>0</v>
      </c>
      <c r="T440" s="118">
        <f>SUM('5:6'!T440)</f>
        <v>0</v>
      </c>
      <c r="U440" s="118">
        <f>SUM('5:6'!U440)</f>
        <v>0</v>
      </c>
      <c r="V440" s="269">
        <f t="shared" si="168"/>
        <v>0</v>
      </c>
      <c r="W440" s="40" t="str">
        <f t="shared" si="169"/>
        <v/>
      </c>
      <c r="X440" s="118">
        <f>SUM('5:6'!X440)</f>
        <v>0</v>
      </c>
      <c r="Y440" s="118">
        <f>SUM('5:6'!Y440)</f>
        <v>0</v>
      </c>
      <c r="Z440" s="118">
        <f>SUM('5:6'!Z440)</f>
        <v>0</v>
      </c>
      <c r="AA440" s="118">
        <f>SUM('5:6'!AA440)</f>
        <v>0</v>
      </c>
      <c r="AB440" s="107"/>
      <c r="AC440" s="61"/>
      <c r="AD440" s="336"/>
      <c r="AE440" s="61"/>
      <c r="AF440" s="61"/>
      <c r="AG440" s="61"/>
      <c r="AH440" s="61"/>
      <c r="AI440" s="64"/>
      <c r="AJ440" s="64"/>
      <c r="AK440" s="64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</row>
    <row r="441" spans="1:53" ht="15.75">
      <c r="A441" s="17">
        <v>200944</v>
      </c>
      <c r="B441" s="68" t="s">
        <v>91</v>
      </c>
      <c r="C441" s="17" t="s">
        <v>60</v>
      </c>
      <c r="D441" s="18">
        <v>9.36</v>
      </c>
      <c r="E441" s="18"/>
      <c r="F441" s="6"/>
      <c r="G441" s="118">
        <f>SUM('5:6'!G441)</f>
        <v>0</v>
      </c>
      <c r="H441" s="330">
        <f t="shared" si="165"/>
        <v>0</v>
      </c>
      <c r="I441" s="118">
        <f>SUM('5:6'!I441)</f>
        <v>0</v>
      </c>
      <c r="J441" s="38" t="str">
        <f t="array" ref="J441">IF(ISERROR(G441/I441),"",G441/I441)</f>
        <v/>
      </c>
      <c r="K441" s="42">
        <f t="array" ref="K441">IF(ISERROR(G441/L441),"",G441/L441)</f>
        <v>0</v>
      </c>
      <c r="L441" s="107">
        <v>6</v>
      </c>
      <c r="M441" s="43">
        <f t="shared" si="166"/>
        <v>0</v>
      </c>
      <c r="N441" s="38">
        <f t="shared" si="167"/>
        <v>0</v>
      </c>
      <c r="O441" s="118">
        <f>SUM('5:6'!O441)</f>
        <v>0</v>
      </c>
      <c r="P441" s="118">
        <f>SUM('5:6'!P441)</f>
        <v>0</v>
      </c>
      <c r="Q441" s="118">
        <f>SUM('5:6'!Q441)</f>
        <v>0</v>
      </c>
      <c r="R441" s="118">
        <f>SUM('5:6'!R441)</f>
        <v>0</v>
      </c>
      <c r="S441" s="118">
        <f>SUM('5:6'!S441)</f>
        <v>0</v>
      </c>
      <c r="T441" s="118">
        <f>SUM('5:6'!T441)</f>
        <v>0</v>
      </c>
      <c r="U441" s="118">
        <f>SUM('5:6'!U441)</f>
        <v>0</v>
      </c>
      <c r="V441" s="269">
        <f t="shared" si="168"/>
        <v>0</v>
      </c>
      <c r="W441" s="40" t="str">
        <f t="shared" si="169"/>
        <v/>
      </c>
      <c r="X441" s="118">
        <f>SUM('5:6'!X441)</f>
        <v>0</v>
      </c>
      <c r="Y441" s="118">
        <f>SUM('5:6'!Y441)</f>
        <v>0</v>
      </c>
      <c r="Z441" s="118">
        <f>SUM('5:6'!Z441)</f>
        <v>0</v>
      </c>
      <c r="AA441" s="118">
        <f>SUM('5:6'!AA441)</f>
        <v>0</v>
      </c>
      <c r="AB441" s="107"/>
      <c r="AC441" s="61"/>
      <c r="AD441" s="336"/>
      <c r="AE441" s="61"/>
      <c r="AF441" s="61"/>
      <c r="AG441" s="61"/>
      <c r="AH441" s="61"/>
      <c r="AI441" s="64"/>
      <c r="AJ441" s="64"/>
      <c r="AK441" s="64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</row>
    <row r="442" spans="1:53" ht="15.75">
      <c r="A442" s="17">
        <v>201372</v>
      </c>
      <c r="B442" s="236" t="s">
        <v>415</v>
      </c>
      <c r="C442" s="232" t="s">
        <v>417</v>
      </c>
      <c r="D442" s="18">
        <v>5</v>
      </c>
      <c r="E442" s="18"/>
      <c r="F442" s="6"/>
      <c r="G442" s="118">
        <f>SUM('5:6'!G442)</f>
        <v>0</v>
      </c>
      <c r="H442" s="330">
        <f t="shared" si="165"/>
        <v>0</v>
      </c>
      <c r="I442" s="118">
        <f>SUM('5:6'!I442)</f>
        <v>0</v>
      </c>
      <c r="J442" s="38"/>
      <c r="K442" s="42">
        <f t="array" ref="K442">IF(ISERROR(G442/L442),"",G442/L442)</f>
        <v>0</v>
      </c>
      <c r="L442" s="107">
        <v>5</v>
      </c>
      <c r="M442" s="43">
        <f t="shared" si="166"/>
        <v>0</v>
      </c>
      <c r="N442" s="38">
        <f t="shared" si="167"/>
        <v>0</v>
      </c>
      <c r="O442" s="118">
        <f>SUM('5:6'!O442)</f>
        <v>0</v>
      </c>
      <c r="P442" s="118">
        <f>SUM('5:6'!P442)</f>
        <v>0</v>
      </c>
      <c r="Q442" s="118">
        <f>SUM('5:6'!Q442)</f>
        <v>0</v>
      </c>
      <c r="R442" s="118">
        <f>SUM('5:6'!R442)</f>
        <v>0</v>
      </c>
      <c r="S442" s="118">
        <f>SUM('5:6'!S442)</f>
        <v>0</v>
      </c>
      <c r="T442" s="118">
        <f>SUM('5:6'!T442)</f>
        <v>0</v>
      </c>
      <c r="U442" s="118">
        <f>SUM('5:6'!U442)</f>
        <v>0</v>
      </c>
      <c r="V442" s="269"/>
      <c r="W442" s="40"/>
      <c r="X442" s="118">
        <f>SUM('5:6'!X442)</f>
        <v>0</v>
      </c>
      <c r="Y442" s="118">
        <f>SUM('5:6'!Y442)</f>
        <v>0</v>
      </c>
      <c r="Z442" s="118">
        <f>SUM('5:6'!Z442)</f>
        <v>0</v>
      </c>
      <c r="AA442" s="118">
        <f>SUM('5:6'!AA442)</f>
        <v>0</v>
      </c>
      <c r="AB442" s="107"/>
      <c r="AC442" s="61"/>
      <c r="AD442" s="336"/>
      <c r="AE442" s="61"/>
      <c r="AF442" s="61"/>
      <c r="AG442" s="61"/>
      <c r="AH442" s="61"/>
      <c r="AI442" s="64"/>
      <c r="AJ442" s="64"/>
      <c r="AK442" s="64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</row>
    <row r="443" spans="1:53" ht="15.75">
      <c r="A443" s="17">
        <v>201374</v>
      </c>
      <c r="B443" s="236" t="s">
        <v>415</v>
      </c>
      <c r="C443" s="232" t="s">
        <v>425</v>
      </c>
      <c r="D443" s="18">
        <v>5</v>
      </c>
      <c r="E443" s="18"/>
      <c r="F443" s="6"/>
      <c r="G443" s="118">
        <f>SUM('5:6'!G443)</f>
        <v>0</v>
      </c>
      <c r="H443" s="330">
        <f t="shared" si="165"/>
        <v>0</v>
      </c>
      <c r="I443" s="118">
        <f>SUM('5:6'!I443)</f>
        <v>0</v>
      </c>
      <c r="J443" s="38"/>
      <c r="K443" s="42">
        <f t="array" ref="K443">IF(ISERROR(G443/L443),"",G443/L443)</f>
        <v>0</v>
      </c>
      <c r="L443" s="107">
        <v>5</v>
      </c>
      <c r="M443" s="43">
        <f t="shared" si="166"/>
        <v>0</v>
      </c>
      <c r="N443" s="38">
        <f t="shared" si="167"/>
        <v>0</v>
      </c>
      <c r="O443" s="118">
        <f>SUM('5:6'!O443)</f>
        <v>0</v>
      </c>
      <c r="P443" s="118">
        <f>SUM('5:6'!P443)</f>
        <v>0</v>
      </c>
      <c r="Q443" s="118">
        <f>SUM('5:6'!Q443)</f>
        <v>0</v>
      </c>
      <c r="R443" s="118">
        <f>SUM('5:6'!R443)</f>
        <v>0</v>
      </c>
      <c r="S443" s="118">
        <f>SUM('5:6'!S443)</f>
        <v>0</v>
      </c>
      <c r="T443" s="118">
        <f>SUM('5:6'!T443)</f>
        <v>0</v>
      </c>
      <c r="U443" s="118">
        <f>SUM('5:6'!U443)</f>
        <v>0</v>
      </c>
      <c r="V443" s="269"/>
      <c r="W443" s="40"/>
      <c r="X443" s="118">
        <f>SUM('5:6'!X443)</f>
        <v>0</v>
      </c>
      <c r="Y443" s="118">
        <f>SUM('5:6'!Y443)</f>
        <v>0</v>
      </c>
      <c r="Z443" s="118">
        <f>SUM('5:6'!Z443)</f>
        <v>0</v>
      </c>
      <c r="AA443" s="118">
        <f>SUM('5:6'!AA443)</f>
        <v>0</v>
      </c>
      <c r="AB443" s="107"/>
      <c r="AC443" s="61"/>
      <c r="AD443" s="336"/>
      <c r="AE443" s="61"/>
      <c r="AF443" s="61"/>
      <c r="AG443" s="61"/>
      <c r="AH443" s="61"/>
      <c r="AI443" s="64"/>
      <c r="AJ443" s="64"/>
      <c r="AK443" s="64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</row>
    <row r="444" spans="1:53" ht="15.75">
      <c r="A444" s="17">
        <v>201373</v>
      </c>
      <c r="B444" s="236" t="s">
        <v>427</v>
      </c>
      <c r="C444" s="232" t="s">
        <v>428</v>
      </c>
      <c r="D444" s="18">
        <v>5</v>
      </c>
      <c r="E444" s="18"/>
      <c r="F444" s="6"/>
      <c r="G444" s="118">
        <f>SUM('5:6'!G444)</f>
        <v>0</v>
      </c>
      <c r="H444" s="330">
        <f t="shared" si="165"/>
        <v>0</v>
      </c>
      <c r="I444" s="118">
        <f>SUM('5:6'!I444)</f>
        <v>0</v>
      </c>
      <c r="J444" s="38"/>
      <c r="K444" s="42">
        <f t="array" ref="K444">IF(ISERROR(G444/L444),"",G444/L444)</f>
        <v>0</v>
      </c>
      <c r="L444" s="107">
        <v>5</v>
      </c>
      <c r="M444" s="43">
        <f t="shared" si="166"/>
        <v>0</v>
      </c>
      <c r="N444" s="38">
        <f t="shared" si="167"/>
        <v>0</v>
      </c>
      <c r="O444" s="118">
        <f>SUM('5:6'!O444)</f>
        <v>0</v>
      </c>
      <c r="P444" s="118">
        <f>SUM('5:6'!P444)</f>
        <v>0</v>
      </c>
      <c r="Q444" s="118">
        <f>SUM('5:6'!Q444)</f>
        <v>0</v>
      </c>
      <c r="R444" s="118">
        <f>SUM('5:6'!R444)</f>
        <v>0</v>
      </c>
      <c r="S444" s="118">
        <f>SUM('5:6'!S444)</f>
        <v>0</v>
      </c>
      <c r="T444" s="118">
        <f>SUM('5:6'!T444)</f>
        <v>0</v>
      </c>
      <c r="U444" s="118">
        <f>SUM('5:6'!U444)</f>
        <v>0</v>
      </c>
      <c r="V444" s="269"/>
      <c r="W444" s="40"/>
      <c r="X444" s="118">
        <f>SUM('5:6'!X444)</f>
        <v>0</v>
      </c>
      <c r="Y444" s="118">
        <f>SUM('5:6'!Y444)</f>
        <v>0</v>
      </c>
      <c r="Z444" s="118">
        <f>SUM('5:6'!Z444)</f>
        <v>0</v>
      </c>
      <c r="AA444" s="118">
        <f>SUM('5:6'!AA444)</f>
        <v>0</v>
      </c>
      <c r="AB444" s="107"/>
      <c r="AC444" s="61"/>
      <c r="AD444" s="336"/>
      <c r="AE444" s="61"/>
      <c r="AF444" s="61"/>
      <c r="AG444" s="61"/>
      <c r="AH444" s="61"/>
      <c r="AI444" s="64"/>
      <c r="AJ444" s="64"/>
      <c r="AK444" s="64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</row>
    <row r="445" spans="1:53" ht="15.75">
      <c r="A445" s="17">
        <v>201066</v>
      </c>
      <c r="B445" s="68" t="s">
        <v>361</v>
      </c>
      <c r="C445" s="232" t="s">
        <v>392</v>
      </c>
      <c r="D445" s="18">
        <v>5</v>
      </c>
      <c r="E445" s="18"/>
      <c r="F445" s="6"/>
      <c r="G445" s="118">
        <f>SUM('5:6'!G445)</f>
        <v>0</v>
      </c>
      <c r="H445" s="330">
        <f t="shared" si="165"/>
        <v>0</v>
      </c>
      <c r="I445" s="118">
        <f>SUM('5:6'!I445)</f>
        <v>0</v>
      </c>
      <c r="J445" s="38"/>
      <c r="K445" s="42">
        <f t="array" ref="K445">IF(ISERROR(G445/L445),"",G445/L445)</f>
        <v>0</v>
      </c>
      <c r="L445" s="107">
        <v>5</v>
      </c>
      <c r="M445" s="43">
        <f t="shared" si="166"/>
        <v>0</v>
      </c>
      <c r="N445" s="38">
        <f t="shared" si="167"/>
        <v>0</v>
      </c>
      <c r="O445" s="118">
        <f>SUM('5:6'!O445)</f>
        <v>0</v>
      </c>
      <c r="P445" s="118">
        <f>SUM('5:6'!P445)</f>
        <v>0</v>
      </c>
      <c r="Q445" s="118">
        <f>SUM('5:6'!Q445)</f>
        <v>0</v>
      </c>
      <c r="R445" s="118">
        <f>SUM('5:6'!R445)</f>
        <v>0</v>
      </c>
      <c r="S445" s="118">
        <f>SUM('5:6'!S445)</f>
        <v>0</v>
      </c>
      <c r="T445" s="118">
        <f>SUM('5:6'!T445)</f>
        <v>0</v>
      </c>
      <c r="U445" s="118">
        <f>SUM('5:6'!U445)</f>
        <v>0</v>
      </c>
      <c r="V445" s="269"/>
      <c r="W445" s="40"/>
      <c r="X445" s="118">
        <f>SUM('5:6'!X445)</f>
        <v>0</v>
      </c>
      <c r="Y445" s="118">
        <f>SUM('5:6'!Y445)</f>
        <v>0</v>
      </c>
      <c r="Z445" s="118">
        <f>SUM('5:6'!Z445)</f>
        <v>0</v>
      </c>
      <c r="AA445" s="118">
        <f>SUM('5:6'!AA445)</f>
        <v>0</v>
      </c>
      <c r="AB445" s="107"/>
      <c r="AC445" s="61"/>
      <c r="AD445" s="336"/>
      <c r="AE445" s="61"/>
      <c r="AF445" s="61"/>
      <c r="AG445" s="61"/>
      <c r="AH445" s="61"/>
      <c r="AI445" s="64"/>
      <c r="AJ445" s="64"/>
      <c r="AK445" s="64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</row>
    <row r="446" spans="1:53" ht="15.75">
      <c r="A446" s="17">
        <v>201064</v>
      </c>
      <c r="B446" s="68" t="s">
        <v>363</v>
      </c>
      <c r="C446" s="17" t="s">
        <v>365</v>
      </c>
      <c r="D446" s="18">
        <v>5</v>
      </c>
      <c r="E446" s="18"/>
      <c r="F446" s="6"/>
      <c r="G446" s="118">
        <f>SUM('5:6'!G446)</f>
        <v>0</v>
      </c>
      <c r="H446" s="330">
        <f t="shared" si="165"/>
        <v>0</v>
      </c>
      <c r="I446" s="118">
        <f>SUM('5:6'!I446)</f>
        <v>0</v>
      </c>
      <c r="J446" s="38"/>
      <c r="K446" s="42">
        <f t="array" ref="K446">IF(ISERROR(G446/L446),"",G446/L446)</f>
        <v>0</v>
      </c>
      <c r="L446" s="107">
        <v>5</v>
      </c>
      <c r="M446" s="43">
        <f t="shared" si="166"/>
        <v>0</v>
      </c>
      <c r="N446" s="38">
        <f t="shared" si="167"/>
        <v>0</v>
      </c>
      <c r="O446" s="118">
        <f>SUM('5:6'!O446)</f>
        <v>0</v>
      </c>
      <c r="P446" s="118">
        <f>SUM('5:6'!P446)</f>
        <v>0</v>
      </c>
      <c r="Q446" s="118">
        <f>SUM('5:6'!Q446)</f>
        <v>0</v>
      </c>
      <c r="R446" s="118">
        <f>SUM('5:6'!R446)</f>
        <v>0</v>
      </c>
      <c r="S446" s="118">
        <f>SUM('5:6'!S446)</f>
        <v>0</v>
      </c>
      <c r="T446" s="118">
        <f>SUM('5:6'!T446)</f>
        <v>0</v>
      </c>
      <c r="U446" s="118">
        <f>SUM('5:6'!U446)</f>
        <v>0</v>
      </c>
      <c r="V446" s="269"/>
      <c r="W446" s="40"/>
      <c r="X446" s="118">
        <f>SUM('5:6'!X446)</f>
        <v>0</v>
      </c>
      <c r="Y446" s="118">
        <f>SUM('5:6'!Y446)</f>
        <v>0</v>
      </c>
      <c r="Z446" s="118">
        <f>SUM('5:6'!Z446)</f>
        <v>0</v>
      </c>
      <c r="AA446" s="118">
        <f>SUM('5:6'!AA446)</f>
        <v>0</v>
      </c>
      <c r="AB446" s="107"/>
      <c r="AC446" s="61"/>
      <c r="AD446" s="336"/>
      <c r="AE446" s="61"/>
      <c r="AF446" s="61"/>
      <c r="AG446" s="61"/>
      <c r="AH446" s="61"/>
      <c r="AI446" s="64"/>
      <c r="AJ446" s="64"/>
      <c r="AK446" s="64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</row>
    <row r="447" spans="1:53" ht="15.75">
      <c r="A447" s="17">
        <v>201065</v>
      </c>
      <c r="B447" s="68" t="s">
        <v>363</v>
      </c>
      <c r="C447" s="17" t="s">
        <v>367</v>
      </c>
      <c r="D447" s="18">
        <v>5</v>
      </c>
      <c r="E447" s="18"/>
      <c r="F447" s="6"/>
      <c r="G447" s="118">
        <f>SUM('5:6'!G447)</f>
        <v>0</v>
      </c>
      <c r="H447" s="330">
        <f t="shared" si="165"/>
        <v>0</v>
      </c>
      <c r="I447" s="118">
        <f>SUM('5:6'!I447)</f>
        <v>0</v>
      </c>
      <c r="J447" s="38"/>
      <c r="K447" s="42">
        <f t="array" ref="K447">IF(ISERROR(G447/L447),"",G447/L447)</f>
        <v>0</v>
      </c>
      <c r="L447" s="107">
        <v>5</v>
      </c>
      <c r="M447" s="43">
        <f t="shared" si="166"/>
        <v>0</v>
      </c>
      <c r="N447" s="38">
        <f t="shared" si="167"/>
        <v>0</v>
      </c>
      <c r="O447" s="118">
        <f>SUM('5:6'!O447)</f>
        <v>0</v>
      </c>
      <c r="P447" s="118">
        <f>SUM('5:6'!P447)</f>
        <v>0</v>
      </c>
      <c r="Q447" s="118">
        <f>SUM('5:6'!Q447)</f>
        <v>0</v>
      </c>
      <c r="R447" s="118">
        <f>SUM('5:6'!R447)</f>
        <v>0</v>
      </c>
      <c r="S447" s="118">
        <f>SUM('5:6'!S447)</f>
        <v>0</v>
      </c>
      <c r="T447" s="118">
        <f>SUM('5:6'!T447)</f>
        <v>0</v>
      </c>
      <c r="U447" s="118">
        <f>SUM('5:6'!U447)</f>
        <v>0</v>
      </c>
      <c r="V447" s="269"/>
      <c r="W447" s="40"/>
      <c r="X447" s="118">
        <f>SUM('5:6'!X447)</f>
        <v>0</v>
      </c>
      <c r="Y447" s="118">
        <f>SUM('5:6'!Y447)</f>
        <v>0</v>
      </c>
      <c r="Z447" s="118">
        <f>SUM('5:6'!Z447)</f>
        <v>0</v>
      </c>
      <c r="AA447" s="118">
        <f>SUM('5:6'!AA447)</f>
        <v>0</v>
      </c>
      <c r="AB447" s="107"/>
      <c r="AC447" s="61"/>
      <c r="AD447" s="336"/>
      <c r="AE447" s="61"/>
      <c r="AF447" s="61"/>
      <c r="AG447" s="61"/>
      <c r="AH447" s="61"/>
      <c r="AI447" s="64"/>
      <c r="AJ447" s="64"/>
      <c r="AK447" s="64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</row>
    <row r="448" spans="1:53" ht="15.75">
      <c r="A448" s="24">
        <v>200088</v>
      </c>
      <c r="B448" s="72" t="s">
        <v>92</v>
      </c>
      <c r="C448" s="17" t="s">
        <v>61</v>
      </c>
      <c r="D448" s="18">
        <v>5.0599999999999996</v>
      </c>
      <c r="E448" s="18"/>
      <c r="F448" s="6"/>
      <c r="G448" s="118">
        <f>SUM('5:6'!G448)</f>
        <v>30</v>
      </c>
      <c r="H448" s="330">
        <f t="shared" si="165"/>
        <v>151.79999999999998</v>
      </c>
      <c r="I448" s="118">
        <f>SUM('5:6'!I448)</f>
        <v>2</v>
      </c>
      <c r="J448" s="38">
        <f t="array" ref="J448">IF(ISERROR(G448/I448),"",G448/I448)</f>
        <v>15</v>
      </c>
      <c r="K448" s="42">
        <f t="array" ref="K448">IF(ISERROR(G448/L448),"",G448/L448)</f>
        <v>1.935483870967742</v>
      </c>
      <c r="L448" s="107">
        <v>15.5</v>
      </c>
      <c r="M448" s="43">
        <f t="shared" si="166"/>
        <v>6.4516129032258007E-2</v>
      </c>
      <c r="N448" s="38">
        <f t="shared" si="167"/>
        <v>0</v>
      </c>
      <c r="O448" s="118">
        <f>SUM('5:6'!O448)</f>
        <v>0</v>
      </c>
      <c r="P448" s="118">
        <f>SUM('5:6'!P448)</f>
        <v>0</v>
      </c>
      <c r="Q448" s="118">
        <f>SUM('5:6'!Q448)</f>
        <v>0</v>
      </c>
      <c r="R448" s="118">
        <f>SUM('5:6'!R448)</f>
        <v>0</v>
      </c>
      <c r="S448" s="118">
        <f>SUM('5:6'!S448)</f>
        <v>0</v>
      </c>
      <c r="T448" s="118">
        <f>SUM('5:6'!T448)</f>
        <v>0</v>
      </c>
      <c r="U448" s="118">
        <f>SUM('5:6'!U448)</f>
        <v>0</v>
      </c>
      <c r="V448" s="269">
        <f t="shared" ref="V448:V449" si="170">SUM(X448:AA448)</f>
        <v>0</v>
      </c>
      <c r="W448" s="40">
        <f t="shared" ref="W448:W449" si="171">IF(ISERROR(V448/G448),"",V448/G448)</f>
        <v>0</v>
      </c>
      <c r="X448" s="118">
        <f>SUM('5:6'!X448)</f>
        <v>0</v>
      </c>
      <c r="Y448" s="118">
        <f>SUM('5:6'!Y448)</f>
        <v>0</v>
      </c>
      <c r="Z448" s="118">
        <f>SUM('5:6'!Z448)</f>
        <v>0</v>
      </c>
      <c r="AA448" s="118">
        <f>SUM('5:6'!AA448)</f>
        <v>0</v>
      </c>
      <c r="AB448" s="107"/>
      <c r="AC448" s="61"/>
      <c r="AD448" s="336"/>
      <c r="AE448" s="61"/>
      <c r="AF448" s="61"/>
      <c r="AG448" s="61"/>
      <c r="AH448" s="61"/>
      <c r="AI448" s="64"/>
      <c r="AJ448" s="64"/>
      <c r="AK448" s="64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</row>
    <row r="449" spans="1:53" ht="15.75">
      <c r="A449" s="24">
        <v>200089</v>
      </c>
      <c r="B449" s="72" t="s">
        <v>92</v>
      </c>
      <c r="C449" s="17" t="s">
        <v>72</v>
      </c>
      <c r="D449" s="18">
        <v>5.0599999999999996</v>
      </c>
      <c r="E449" s="18"/>
      <c r="F449" s="6"/>
      <c r="G449" s="118">
        <f>SUM('5:6'!G449)</f>
        <v>0</v>
      </c>
      <c r="H449" s="330">
        <f t="shared" si="165"/>
        <v>0</v>
      </c>
      <c r="I449" s="118">
        <f>SUM('5:6'!I449)</f>
        <v>0</v>
      </c>
      <c r="J449" s="38" t="str">
        <f t="array" ref="J449">IF(ISERROR(G449/I449),"",G449/I449)</f>
        <v/>
      </c>
      <c r="K449" s="42">
        <f t="array" ref="K449">IF(ISERROR(G449/L449),"",G449/L449)</f>
        <v>0</v>
      </c>
      <c r="L449" s="107">
        <v>15.5</v>
      </c>
      <c r="M449" s="43">
        <f t="shared" si="166"/>
        <v>0</v>
      </c>
      <c r="N449" s="38">
        <f t="shared" si="167"/>
        <v>0</v>
      </c>
      <c r="O449" s="118">
        <f>SUM('5:6'!O449)</f>
        <v>0</v>
      </c>
      <c r="P449" s="118">
        <f>SUM('5:6'!P449)</f>
        <v>0</v>
      </c>
      <c r="Q449" s="118">
        <f>SUM('5:6'!Q449)</f>
        <v>0</v>
      </c>
      <c r="R449" s="118">
        <f>SUM('5:6'!R449)</f>
        <v>0</v>
      </c>
      <c r="S449" s="118">
        <f>SUM('5:6'!S449)</f>
        <v>0</v>
      </c>
      <c r="T449" s="118">
        <f>SUM('5:6'!T449)</f>
        <v>0</v>
      </c>
      <c r="U449" s="118">
        <f>SUM('5:6'!U449)</f>
        <v>0</v>
      </c>
      <c r="V449" s="269">
        <f t="shared" si="170"/>
        <v>0</v>
      </c>
      <c r="W449" s="40" t="str">
        <f t="shared" si="171"/>
        <v/>
      </c>
      <c r="X449" s="118">
        <f>SUM('5:6'!X449)</f>
        <v>0</v>
      </c>
      <c r="Y449" s="118">
        <f>SUM('5:6'!Y449)</f>
        <v>0</v>
      </c>
      <c r="Z449" s="118">
        <f>SUM('5:6'!Z449)</f>
        <v>0</v>
      </c>
      <c r="AA449" s="118">
        <f>SUM('5:6'!AA449)</f>
        <v>0</v>
      </c>
      <c r="AB449" s="107"/>
      <c r="AC449" s="61"/>
      <c r="AD449" s="336"/>
      <c r="AE449" s="61"/>
      <c r="AF449" s="61"/>
      <c r="AG449" s="61"/>
      <c r="AH449" s="61"/>
      <c r="AI449" s="64"/>
      <c r="AJ449" s="64"/>
      <c r="AK449" s="64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</row>
    <row r="450" spans="1:53" ht="15.75">
      <c r="A450" s="24">
        <v>2001383</v>
      </c>
      <c r="B450" s="285" t="s">
        <v>446</v>
      </c>
      <c r="C450" s="232" t="s">
        <v>73</v>
      </c>
      <c r="D450" s="18"/>
      <c r="E450" s="18"/>
      <c r="F450" s="6"/>
      <c r="G450" s="118">
        <f>SUM('5:6'!G450)</f>
        <v>0</v>
      </c>
      <c r="H450" s="330">
        <f t="shared" si="165"/>
        <v>0</v>
      </c>
      <c r="I450" s="118">
        <f>SUM('5:6'!I450)</f>
        <v>0</v>
      </c>
      <c r="J450" s="38"/>
      <c r="K450" s="42">
        <f t="array" ref="K450">IF(ISERROR(G450/L450),"",G450/L450)</f>
        <v>0</v>
      </c>
      <c r="L450" s="107">
        <v>24</v>
      </c>
      <c r="M450" s="43">
        <f t="shared" si="166"/>
        <v>0</v>
      </c>
      <c r="N450" s="38"/>
      <c r="O450" s="118"/>
      <c r="P450" s="118"/>
      <c r="Q450" s="118"/>
      <c r="R450" s="118"/>
      <c r="S450" s="118"/>
      <c r="T450" s="118"/>
      <c r="U450" s="118"/>
      <c r="V450" s="269"/>
      <c r="W450" s="40"/>
      <c r="X450" s="118"/>
      <c r="Y450" s="118"/>
      <c r="Z450" s="118"/>
      <c r="AA450" s="118"/>
      <c r="AB450" s="107"/>
      <c r="AC450" s="61"/>
      <c r="AD450" s="336"/>
      <c r="AE450" s="61"/>
      <c r="AF450" s="61"/>
      <c r="AG450" s="61"/>
      <c r="AH450" s="61"/>
      <c r="AI450" s="64"/>
      <c r="AJ450" s="64"/>
      <c r="AK450" s="64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</row>
    <row r="451" spans="1:53" ht="15.75">
      <c r="A451" s="24">
        <v>2001384</v>
      </c>
      <c r="B451" s="285" t="s">
        <v>446</v>
      </c>
      <c r="C451" s="232" t="s">
        <v>60</v>
      </c>
      <c r="D451" s="18"/>
      <c r="E451" s="18"/>
      <c r="F451" s="6"/>
      <c r="G451" s="118">
        <f>SUM('5:6'!G451)</f>
        <v>0</v>
      </c>
      <c r="H451" s="330">
        <f t="shared" si="165"/>
        <v>0</v>
      </c>
      <c r="I451" s="118">
        <f>SUM('5:6'!I451)</f>
        <v>0</v>
      </c>
      <c r="J451" s="38"/>
      <c r="K451" s="42">
        <f t="array" ref="K451">IF(ISERROR(G451/L451),"",G451/L451)</f>
        <v>0</v>
      </c>
      <c r="L451" s="107">
        <v>24</v>
      </c>
      <c r="M451" s="43">
        <f t="shared" si="166"/>
        <v>0</v>
      </c>
      <c r="N451" s="38"/>
      <c r="O451" s="118"/>
      <c r="P451" s="118"/>
      <c r="Q451" s="118"/>
      <c r="R451" s="118"/>
      <c r="S451" s="118"/>
      <c r="T451" s="118"/>
      <c r="U451" s="118"/>
      <c r="V451" s="269"/>
      <c r="W451" s="40"/>
      <c r="X451" s="118"/>
      <c r="Y451" s="118"/>
      <c r="Z451" s="118"/>
      <c r="AA451" s="118"/>
      <c r="AB451" s="107"/>
      <c r="AC451" s="61"/>
      <c r="AD451" s="336"/>
      <c r="AE451" s="61"/>
      <c r="AF451" s="61"/>
      <c r="AG451" s="61"/>
      <c r="AH451" s="61"/>
      <c r="AI451" s="64"/>
      <c r="AJ451" s="64"/>
      <c r="AK451" s="64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</row>
    <row r="452" spans="1:53" ht="15.75">
      <c r="A452" s="24">
        <v>2001385</v>
      </c>
      <c r="B452" s="285" t="s">
        <v>446</v>
      </c>
      <c r="C452" s="232" t="s">
        <v>449</v>
      </c>
      <c r="D452" s="18"/>
      <c r="E452" s="18"/>
      <c r="F452" s="6"/>
      <c r="G452" s="118">
        <f>SUM('5:6'!G452)</f>
        <v>0</v>
      </c>
      <c r="H452" s="330">
        <f t="shared" si="165"/>
        <v>0</v>
      </c>
      <c r="I452" s="118">
        <f>SUM('5:6'!I452)</f>
        <v>0</v>
      </c>
      <c r="J452" s="38"/>
      <c r="K452" s="42">
        <f t="array" ref="K452">IF(ISERROR(G452/L452),"",G452/L452)</f>
        <v>0</v>
      </c>
      <c r="L452" s="107">
        <v>24</v>
      </c>
      <c r="M452" s="43">
        <f t="shared" si="166"/>
        <v>0</v>
      </c>
      <c r="N452" s="38"/>
      <c r="O452" s="118"/>
      <c r="P452" s="118"/>
      <c r="Q452" s="118"/>
      <c r="R452" s="118"/>
      <c r="S452" s="118"/>
      <c r="T452" s="118"/>
      <c r="U452" s="118"/>
      <c r="V452" s="269"/>
      <c r="W452" s="40"/>
      <c r="X452" s="118"/>
      <c r="Y452" s="118"/>
      <c r="Z452" s="118"/>
      <c r="AA452" s="118"/>
      <c r="AB452" s="107"/>
      <c r="AC452" s="61"/>
      <c r="AD452" s="336"/>
      <c r="AE452" s="61"/>
      <c r="AF452" s="61"/>
      <c r="AG452" s="61"/>
      <c r="AH452" s="61"/>
      <c r="AI452" s="64"/>
      <c r="AJ452" s="64"/>
      <c r="AK452" s="64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</row>
    <row r="453" spans="1:53" ht="15.75">
      <c r="A453" s="24">
        <v>200121</v>
      </c>
      <c r="B453" s="72" t="s">
        <v>93</v>
      </c>
      <c r="C453" s="17" t="s">
        <v>74</v>
      </c>
      <c r="D453" s="18">
        <v>5.07</v>
      </c>
      <c r="E453" s="18"/>
      <c r="F453" s="6"/>
      <c r="G453" s="118">
        <f>SUM('5:6'!G453)</f>
        <v>0</v>
      </c>
      <c r="H453" s="330">
        <f t="shared" si="165"/>
        <v>0</v>
      </c>
      <c r="I453" s="118">
        <f>SUM('5:6'!I453)</f>
        <v>0</v>
      </c>
      <c r="J453" s="38" t="str">
        <f t="array" ref="J453">IF(ISERROR(G453/I453),"",G453/I453)</f>
        <v/>
      </c>
      <c r="K453" s="42">
        <f t="array" ref="K453">IF(ISERROR(G453/L453),"",G453/L453)</f>
        <v>0</v>
      </c>
      <c r="L453" s="107">
        <v>9</v>
      </c>
      <c r="M453" s="43">
        <f t="shared" si="166"/>
        <v>0</v>
      </c>
      <c r="N453" s="38">
        <f t="shared" ref="N453:N455" si="172">SUM(O453:U453)</f>
        <v>0</v>
      </c>
      <c r="O453" s="118">
        <f>SUM('5:6'!O453)</f>
        <v>0</v>
      </c>
      <c r="P453" s="118">
        <f>SUM('5:6'!P453)</f>
        <v>0</v>
      </c>
      <c r="Q453" s="118">
        <f>SUM('5:6'!Q453)</f>
        <v>0</v>
      </c>
      <c r="R453" s="118">
        <f>SUM('5:6'!R453)</f>
        <v>0</v>
      </c>
      <c r="S453" s="118">
        <f>SUM('5:6'!S453)</f>
        <v>0</v>
      </c>
      <c r="T453" s="118">
        <f>SUM('5:6'!T453)</f>
        <v>0</v>
      </c>
      <c r="U453" s="118">
        <f>SUM('5:6'!U453)</f>
        <v>0</v>
      </c>
      <c r="V453" s="269">
        <f t="shared" ref="V453:V455" si="173">SUM(X453:AA453)</f>
        <v>0</v>
      </c>
      <c r="W453" s="40" t="str">
        <f t="shared" ref="W453:W484" si="174">IF(ISERROR(V453/G453),"",V453/G453)</f>
        <v/>
      </c>
      <c r="X453" s="118">
        <f>SUM('5:6'!X453)</f>
        <v>0</v>
      </c>
      <c r="Y453" s="118">
        <f>SUM('5:6'!Y453)</f>
        <v>0</v>
      </c>
      <c r="Z453" s="118">
        <f>SUM('5:6'!Z453)</f>
        <v>0</v>
      </c>
      <c r="AA453" s="118">
        <f>SUM('5:6'!AA453)</f>
        <v>0</v>
      </c>
      <c r="AB453" s="107"/>
      <c r="AC453" s="61"/>
      <c r="AD453" s="336"/>
      <c r="AE453" s="61"/>
      <c r="AF453" s="61"/>
      <c r="AG453" s="61"/>
      <c r="AH453" s="61"/>
      <c r="AI453" s="64"/>
      <c r="AJ453" s="64"/>
      <c r="AK453" s="64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</row>
    <row r="454" spans="1:53" ht="15.75">
      <c r="A454" s="24">
        <v>200164</v>
      </c>
      <c r="B454" s="72" t="s">
        <v>93</v>
      </c>
      <c r="C454" s="17" t="s">
        <v>53</v>
      </c>
      <c r="D454" s="18">
        <v>5.07</v>
      </c>
      <c r="E454" s="18"/>
      <c r="F454" s="6"/>
      <c r="G454" s="118">
        <f>SUM('5:6'!G454)</f>
        <v>0</v>
      </c>
      <c r="H454" s="330">
        <f t="shared" si="165"/>
        <v>0</v>
      </c>
      <c r="I454" s="118">
        <f>SUM('5:6'!I454)</f>
        <v>0</v>
      </c>
      <c r="J454" s="38" t="str">
        <f t="array" ref="J454">IF(ISERROR(G454/I454),"",G454/I454)</f>
        <v/>
      </c>
      <c r="K454" s="42">
        <f t="array" ref="K454">IF(ISERROR(G454/L454),"",G454/L454)</f>
        <v>0</v>
      </c>
      <c r="L454" s="107">
        <v>9</v>
      </c>
      <c r="M454" s="43">
        <f t="shared" si="166"/>
        <v>0</v>
      </c>
      <c r="N454" s="38">
        <f t="shared" si="172"/>
        <v>0</v>
      </c>
      <c r="O454" s="118">
        <f>SUM('5:6'!O454)</f>
        <v>0</v>
      </c>
      <c r="P454" s="118">
        <f>SUM('5:6'!P454)</f>
        <v>0</v>
      </c>
      <c r="Q454" s="118">
        <f>SUM('5:6'!Q454)</f>
        <v>0</v>
      </c>
      <c r="R454" s="118">
        <f>SUM('5:6'!R454)</f>
        <v>0</v>
      </c>
      <c r="S454" s="118">
        <f>SUM('5:6'!S454)</f>
        <v>0</v>
      </c>
      <c r="T454" s="118">
        <f>SUM('5:6'!T454)</f>
        <v>0</v>
      </c>
      <c r="U454" s="118">
        <f>SUM('5:6'!U454)</f>
        <v>0</v>
      </c>
      <c r="V454" s="269">
        <f t="shared" si="173"/>
        <v>0</v>
      </c>
      <c r="W454" s="40" t="str">
        <f t="shared" si="174"/>
        <v/>
      </c>
      <c r="X454" s="118">
        <f>SUM('5:6'!X454)</f>
        <v>0</v>
      </c>
      <c r="Y454" s="118">
        <f>SUM('5:6'!Y454)</f>
        <v>0</v>
      </c>
      <c r="Z454" s="118">
        <f>SUM('5:6'!Z454)</f>
        <v>0</v>
      </c>
      <c r="AA454" s="118">
        <f>SUM('5:6'!AA454)</f>
        <v>0</v>
      </c>
      <c r="AB454" s="107"/>
      <c r="AC454" s="61"/>
      <c r="AD454" s="336"/>
      <c r="AE454" s="61"/>
      <c r="AF454" s="61"/>
      <c r="AG454" s="61"/>
      <c r="AH454" s="61"/>
      <c r="AI454" s="64"/>
      <c r="AJ454" s="64"/>
      <c r="AK454" s="64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</row>
    <row r="455" spans="1:53" ht="15.75">
      <c r="A455" s="24">
        <v>200165</v>
      </c>
      <c r="B455" s="72" t="s">
        <v>93</v>
      </c>
      <c r="C455" s="17" t="s">
        <v>60</v>
      </c>
      <c r="D455" s="18">
        <v>5.0599999999999996</v>
      </c>
      <c r="E455" s="18"/>
      <c r="F455" s="60"/>
      <c r="G455" s="118">
        <f>SUM('5:6'!G455)</f>
        <v>0</v>
      </c>
      <c r="H455" s="330">
        <f t="shared" si="165"/>
        <v>0</v>
      </c>
      <c r="I455" s="118">
        <f>SUM('5:6'!I455)</f>
        <v>0</v>
      </c>
      <c r="J455" s="38" t="str">
        <f t="array" ref="J455">IF(ISERROR(G455/I455),"",G455/I455)</f>
        <v/>
      </c>
      <c r="K455" s="330">
        <f t="array" ref="K455">IF(ISERROR(G455/L455),"",G455/L455)</f>
        <v>0</v>
      </c>
      <c r="L455" s="107">
        <v>9</v>
      </c>
      <c r="M455" s="43">
        <f t="shared" si="166"/>
        <v>0</v>
      </c>
      <c r="N455" s="38">
        <f t="shared" si="172"/>
        <v>0</v>
      </c>
      <c r="O455" s="118">
        <f>SUM('5:6'!O455)</f>
        <v>0</v>
      </c>
      <c r="P455" s="118">
        <f>SUM('5:6'!P455)</f>
        <v>0</v>
      </c>
      <c r="Q455" s="118">
        <f>SUM('5:6'!Q455)</f>
        <v>0</v>
      </c>
      <c r="R455" s="118">
        <f>SUM('5:6'!R455)</f>
        <v>0</v>
      </c>
      <c r="S455" s="118">
        <f>SUM('5:6'!S455)</f>
        <v>0</v>
      </c>
      <c r="T455" s="118">
        <f>SUM('5:6'!T455)</f>
        <v>0</v>
      </c>
      <c r="U455" s="118">
        <f>SUM('5:6'!U455)</f>
        <v>0</v>
      </c>
      <c r="V455" s="269">
        <f t="shared" si="173"/>
        <v>0</v>
      </c>
      <c r="W455" s="40" t="str">
        <f t="shared" si="174"/>
        <v/>
      </c>
      <c r="X455" s="118">
        <f>SUM('5:6'!X455)</f>
        <v>0</v>
      </c>
      <c r="Y455" s="118">
        <f>SUM('5:6'!Y455)</f>
        <v>0</v>
      </c>
      <c r="Z455" s="118">
        <f>SUM('5:6'!Z455)</f>
        <v>0</v>
      </c>
      <c r="AA455" s="118">
        <f>SUM('5:6'!AA455)</f>
        <v>0</v>
      </c>
      <c r="AB455" s="107"/>
      <c r="AC455" s="61"/>
      <c r="AD455" s="336"/>
      <c r="AE455" s="61"/>
      <c r="AF455" s="61"/>
      <c r="AG455" s="61"/>
      <c r="AH455" s="61"/>
      <c r="AI455" s="64"/>
      <c r="AJ455" s="64"/>
      <c r="AK455" s="64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</row>
    <row r="456" spans="1:53" ht="15.75">
      <c r="A456" s="585" t="s">
        <v>94</v>
      </c>
      <c r="B456" s="586"/>
      <c r="C456" s="326" t="s">
        <v>71</v>
      </c>
      <c r="D456" s="27"/>
      <c r="E456" s="27"/>
      <c r="F456" s="39"/>
      <c r="G456" s="127">
        <f>SUM(G422:G455)</f>
        <v>524</v>
      </c>
      <c r="H456" s="37">
        <f>SUM(H422:H455)</f>
        <v>2636.6200000000003</v>
      </c>
      <c r="I456" s="37">
        <f>SUM(I422:I455)</f>
        <v>42.5</v>
      </c>
      <c r="J456" s="38">
        <f t="array" ref="J456">IF(ISERROR(G456/I456),"",G456/I456)</f>
        <v>12.329411764705883</v>
      </c>
      <c r="K456" s="37">
        <f>SUM(K422:K455)</f>
        <v>55.053763440860209</v>
      </c>
      <c r="L456" s="123"/>
      <c r="M456" s="114">
        <f t="shared" ref="M456:V456" si="175">SUM(M422:M455)</f>
        <v>-12.553763440860211</v>
      </c>
      <c r="N456" s="37">
        <f t="shared" si="175"/>
        <v>0</v>
      </c>
      <c r="O456" s="116">
        <f t="shared" si="175"/>
        <v>0</v>
      </c>
      <c r="P456" s="116">
        <f t="shared" si="175"/>
        <v>0</v>
      </c>
      <c r="Q456" s="116">
        <f t="shared" si="175"/>
        <v>0</v>
      </c>
      <c r="R456" s="116">
        <f t="shared" si="175"/>
        <v>0</v>
      </c>
      <c r="S456" s="117">
        <f t="shared" si="175"/>
        <v>0</v>
      </c>
      <c r="T456" s="116">
        <f t="shared" si="175"/>
        <v>0</v>
      </c>
      <c r="U456" s="116">
        <f t="shared" si="175"/>
        <v>0</v>
      </c>
      <c r="V456" s="269">
        <f t="shared" si="175"/>
        <v>0</v>
      </c>
      <c r="W456" s="40">
        <f t="shared" si="174"/>
        <v>0</v>
      </c>
      <c r="X456" s="117">
        <f>SUM(X422:X455)</f>
        <v>0</v>
      </c>
      <c r="Y456" s="117">
        <f>SUM(Y422:Y455)</f>
        <v>0</v>
      </c>
      <c r="Z456" s="117">
        <f>SUM(Z422:Z455)</f>
        <v>0</v>
      </c>
      <c r="AA456" s="117">
        <f>SUM(AA422:AA455)</f>
        <v>0</v>
      </c>
      <c r="AB456" s="37"/>
      <c r="AC456" s="78"/>
      <c r="AD456" s="336"/>
      <c r="AE456" s="83"/>
      <c r="AF456" s="83"/>
      <c r="AG456" s="83"/>
      <c r="AH456" s="83"/>
      <c r="AI456" s="64"/>
      <c r="AJ456" s="64"/>
      <c r="AK456" s="64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</row>
    <row r="457" spans="1:53" ht="15.75">
      <c r="A457" s="17">
        <v>200036</v>
      </c>
      <c r="B457" s="69" t="s">
        <v>95</v>
      </c>
      <c r="C457" s="17" t="s">
        <v>96</v>
      </c>
      <c r="D457" s="18">
        <v>5.03</v>
      </c>
      <c r="E457" s="18"/>
      <c r="F457" s="6"/>
      <c r="G457" s="118">
        <f>SUM('5:6'!G457)</f>
        <v>0</v>
      </c>
      <c r="H457" s="330">
        <f>D457*G457</f>
        <v>0</v>
      </c>
      <c r="I457" s="118">
        <f>SUM('5:6'!I457)</f>
        <v>0</v>
      </c>
      <c r="J457" s="38" t="str">
        <f t="array" ref="J457">IF(ISERROR(G457/I457),"",G457/I457)</f>
        <v/>
      </c>
      <c r="K457" s="42">
        <f t="array" ref="K457">IF(ISERROR(G457/L457),"",G457/L457)</f>
        <v>0</v>
      </c>
      <c r="L457" s="107">
        <v>25</v>
      </c>
      <c r="M457" s="43">
        <f t="shared" ref="M457:M471" si="176">IF(ISERROR(I457-K457),"",I457-K457)</f>
        <v>0</v>
      </c>
      <c r="N457" s="38">
        <f t="shared" ref="N457:N471" si="177">SUM(O457:U457)</f>
        <v>0</v>
      </c>
      <c r="O457" s="118">
        <f>SUM('5:6'!O457)</f>
        <v>0</v>
      </c>
      <c r="P457" s="118">
        <f>SUM('5:6'!P457)</f>
        <v>0</v>
      </c>
      <c r="Q457" s="118">
        <f>SUM('5:6'!Q457)</f>
        <v>0</v>
      </c>
      <c r="R457" s="118">
        <f>SUM('5:6'!R457)</f>
        <v>0</v>
      </c>
      <c r="S457" s="118">
        <f>SUM('5:6'!S457)</f>
        <v>0</v>
      </c>
      <c r="T457" s="118">
        <f>SUM('5:6'!T457)</f>
        <v>0</v>
      </c>
      <c r="U457" s="118">
        <f>SUM('5:6'!U457)</f>
        <v>0</v>
      </c>
      <c r="V457" s="269">
        <f t="shared" ref="V457:V471" si="178">SUM(X457:AA457)</f>
        <v>0</v>
      </c>
      <c r="W457" s="40" t="str">
        <f t="shared" si="174"/>
        <v/>
      </c>
      <c r="X457" s="118">
        <f>SUM('5:6'!X457)</f>
        <v>0</v>
      </c>
      <c r="Y457" s="118">
        <f>SUM('5:6'!Y457)</f>
        <v>0</v>
      </c>
      <c r="Z457" s="118">
        <f>SUM('5:6'!Z457)</f>
        <v>0</v>
      </c>
      <c r="AA457" s="118">
        <f>SUM('5:6'!AA457)</f>
        <v>0</v>
      </c>
      <c r="AB457" s="107"/>
      <c r="AC457" s="61"/>
      <c r="AD457" s="336"/>
      <c r="AE457" s="61"/>
      <c r="AF457" s="61"/>
      <c r="AG457" s="61"/>
      <c r="AH457" s="61"/>
      <c r="AI457" s="64"/>
      <c r="AJ457" s="64"/>
      <c r="AK457" s="64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</row>
    <row r="458" spans="1:53" ht="15.75">
      <c r="A458" s="17">
        <v>200037</v>
      </c>
      <c r="B458" s="69" t="s">
        <v>95</v>
      </c>
      <c r="C458" s="17" t="s">
        <v>74</v>
      </c>
      <c r="D458" s="18">
        <v>5.03</v>
      </c>
      <c r="E458" s="18"/>
      <c r="F458" s="6"/>
      <c r="G458" s="118">
        <f>SUM('5:6'!G458)</f>
        <v>0</v>
      </c>
      <c r="H458" s="330">
        <f t="shared" ref="H458:H471" si="179">D458*G458</f>
        <v>0</v>
      </c>
      <c r="I458" s="118">
        <f>SUM('5:6'!I458)</f>
        <v>0</v>
      </c>
      <c r="J458" s="38" t="str">
        <f t="array" ref="J458">IF(ISERROR(G458/I458),"",G458/I458)</f>
        <v/>
      </c>
      <c r="K458" s="42">
        <f t="array" ref="K458">IF(ISERROR(G458/L458),"",G458/L458)</f>
        <v>0</v>
      </c>
      <c r="L458" s="107">
        <v>25</v>
      </c>
      <c r="M458" s="43">
        <f t="shared" si="176"/>
        <v>0</v>
      </c>
      <c r="N458" s="38">
        <f t="shared" si="177"/>
        <v>0</v>
      </c>
      <c r="O458" s="118">
        <f>SUM('5:6'!O458)</f>
        <v>0</v>
      </c>
      <c r="P458" s="118">
        <f>SUM('5:6'!P458)</f>
        <v>0</v>
      </c>
      <c r="Q458" s="118">
        <f>SUM('5:6'!Q458)</f>
        <v>0</v>
      </c>
      <c r="R458" s="118">
        <f>SUM('5:6'!R458)</f>
        <v>0</v>
      </c>
      <c r="S458" s="118">
        <f>SUM('5:6'!S458)</f>
        <v>0</v>
      </c>
      <c r="T458" s="118">
        <f>SUM('5:6'!T458)</f>
        <v>0</v>
      </c>
      <c r="U458" s="118">
        <f>SUM('5:6'!U458)</f>
        <v>0</v>
      </c>
      <c r="V458" s="269">
        <f t="shared" si="178"/>
        <v>0</v>
      </c>
      <c r="W458" s="40" t="str">
        <f t="shared" si="174"/>
        <v/>
      </c>
      <c r="X458" s="118">
        <f>SUM('5:6'!X458)</f>
        <v>0</v>
      </c>
      <c r="Y458" s="118">
        <f>SUM('5:6'!Y458)</f>
        <v>0</v>
      </c>
      <c r="Z458" s="118">
        <f>SUM('5:6'!Z458)</f>
        <v>0</v>
      </c>
      <c r="AA458" s="118">
        <f>SUM('5:6'!AA458)</f>
        <v>0</v>
      </c>
      <c r="AB458" s="107"/>
      <c r="AC458" s="61"/>
      <c r="AD458" s="336"/>
      <c r="AE458" s="61"/>
      <c r="AF458" s="61"/>
      <c r="AG458" s="61"/>
      <c r="AH458" s="61"/>
      <c r="AI458" s="64"/>
      <c r="AJ458" s="64"/>
      <c r="AK458" s="64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</row>
    <row r="459" spans="1:53" ht="15.75">
      <c r="A459" s="20">
        <v>200074</v>
      </c>
      <c r="B459" s="69" t="s">
        <v>58</v>
      </c>
      <c r="C459" s="17" t="s">
        <v>65</v>
      </c>
      <c r="D459" s="18">
        <v>5.04</v>
      </c>
      <c r="E459" s="18"/>
      <c r="F459" s="6"/>
      <c r="G459" s="118">
        <f>SUM('5:6'!G459)</f>
        <v>0</v>
      </c>
      <c r="H459" s="330">
        <f t="shared" si="179"/>
        <v>0</v>
      </c>
      <c r="I459" s="118">
        <f>SUM('5:6'!I459)</f>
        <v>0</v>
      </c>
      <c r="J459" s="38" t="str">
        <f t="array" ref="J459">IF(ISERROR(G459/I459),"",G459/I459)</f>
        <v/>
      </c>
      <c r="K459" s="42">
        <f t="array" ref="K459">IF(ISERROR(G459/L459),"",G459/L459)</f>
        <v>0</v>
      </c>
      <c r="L459" s="107">
        <v>20</v>
      </c>
      <c r="M459" s="43">
        <f t="shared" si="176"/>
        <v>0</v>
      </c>
      <c r="N459" s="38">
        <f t="shared" si="177"/>
        <v>0</v>
      </c>
      <c r="O459" s="118">
        <f>SUM('5:6'!O459)</f>
        <v>0</v>
      </c>
      <c r="P459" s="118">
        <f>SUM('5:6'!P459)</f>
        <v>0</v>
      </c>
      <c r="Q459" s="118">
        <f>SUM('5:6'!Q459)</f>
        <v>0</v>
      </c>
      <c r="R459" s="118">
        <f>SUM('5:6'!R459)</f>
        <v>0</v>
      </c>
      <c r="S459" s="118">
        <f>SUM('5:6'!S459)</f>
        <v>0</v>
      </c>
      <c r="T459" s="118">
        <f>SUM('5:6'!T459)</f>
        <v>0</v>
      </c>
      <c r="U459" s="118">
        <f>SUM('5:6'!U459)</f>
        <v>0</v>
      </c>
      <c r="V459" s="269">
        <f t="shared" si="178"/>
        <v>0</v>
      </c>
      <c r="W459" s="40" t="str">
        <f t="shared" si="174"/>
        <v/>
      </c>
      <c r="X459" s="118">
        <f>SUM('5:6'!X459)</f>
        <v>0</v>
      </c>
      <c r="Y459" s="118">
        <f>SUM('5:6'!Y459)</f>
        <v>0</v>
      </c>
      <c r="Z459" s="118">
        <f>SUM('5:6'!Z459)</f>
        <v>0</v>
      </c>
      <c r="AA459" s="118">
        <f>SUM('5:6'!AA459)</f>
        <v>0</v>
      </c>
      <c r="AB459" s="107"/>
      <c r="AC459" s="61"/>
      <c r="AD459" s="336"/>
      <c r="AE459" s="61"/>
      <c r="AF459" s="61"/>
      <c r="AG459" s="61"/>
      <c r="AH459" s="61"/>
      <c r="AI459" s="64"/>
      <c r="AJ459" s="64"/>
      <c r="AK459" s="64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</row>
    <row r="460" spans="1:53" ht="15.75">
      <c r="A460" s="22">
        <v>200904</v>
      </c>
      <c r="B460" s="70" t="s">
        <v>97</v>
      </c>
      <c r="C460" s="17" t="s">
        <v>82</v>
      </c>
      <c r="D460" s="18">
        <v>5.03</v>
      </c>
      <c r="E460" s="18"/>
      <c r="F460" s="6"/>
      <c r="G460" s="118">
        <f>SUM('5:6'!G460)</f>
        <v>0</v>
      </c>
      <c r="H460" s="330">
        <f t="shared" si="179"/>
        <v>0</v>
      </c>
      <c r="I460" s="118">
        <f>SUM('5:6'!I460)</f>
        <v>0</v>
      </c>
      <c r="J460" s="38" t="str">
        <f t="array" ref="J460">IF(ISERROR(G460/I460),"",G460/I460)</f>
        <v/>
      </c>
      <c r="K460" s="42">
        <f t="array" ref="K460">IF(ISERROR(G460/L460),"",G460/L460)</f>
        <v>0</v>
      </c>
      <c r="L460" s="107">
        <v>4</v>
      </c>
      <c r="M460" s="43">
        <f t="shared" si="176"/>
        <v>0</v>
      </c>
      <c r="N460" s="38">
        <f t="shared" si="177"/>
        <v>0</v>
      </c>
      <c r="O460" s="118">
        <f>SUM('5:6'!O460)</f>
        <v>0</v>
      </c>
      <c r="P460" s="118">
        <f>SUM('5:6'!P460)</f>
        <v>0</v>
      </c>
      <c r="Q460" s="118">
        <f>SUM('5:6'!Q460)</f>
        <v>0</v>
      </c>
      <c r="R460" s="118">
        <f>SUM('5:6'!R460)</f>
        <v>0</v>
      </c>
      <c r="S460" s="118">
        <f>SUM('5:6'!S460)</f>
        <v>0</v>
      </c>
      <c r="T460" s="118">
        <f>SUM('5:6'!T460)</f>
        <v>0</v>
      </c>
      <c r="U460" s="118">
        <f>SUM('5:6'!U460)</f>
        <v>0</v>
      </c>
      <c r="V460" s="269">
        <f t="shared" si="178"/>
        <v>0</v>
      </c>
      <c r="W460" s="40" t="str">
        <f t="shared" si="174"/>
        <v/>
      </c>
      <c r="X460" s="118">
        <f>SUM('5:6'!X460)</f>
        <v>0</v>
      </c>
      <c r="Y460" s="118">
        <f>SUM('5:6'!Y460)</f>
        <v>0</v>
      </c>
      <c r="Z460" s="118">
        <f>SUM('5:6'!Z460)</f>
        <v>0</v>
      </c>
      <c r="AA460" s="118">
        <f>SUM('5:6'!AA460)</f>
        <v>0</v>
      </c>
      <c r="AB460" s="107"/>
      <c r="AC460" s="61"/>
      <c r="AD460" s="336"/>
      <c r="AE460" s="61"/>
      <c r="AF460" s="61"/>
      <c r="AG460" s="61"/>
      <c r="AH460" s="61"/>
      <c r="AI460" s="64"/>
      <c r="AJ460" s="64"/>
      <c r="AK460" s="64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</row>
    <row r="461" spans="1:53" ht="15.75">
      <c r="A461" s="22">
        <v>200905</v>
      </c>
      <c r="B461" s="70" t="s">
        <v>97</v>
      </c>
      <c r="C461" s="331" t="s">
        <v>72</v>
      </c>
      <c r="D461" s="18">
        <v>5.03</v>
      </c>
      <c r="E461" s="18"/>
      <c r="F461" s="6"/>
      <c r="G461" s="118">
        <f>SUM('5:6'!G461)</f>
        <v>0</v>
      </c>
      <c r="H461" s="330">
        <f t="shared" si="179"/>
        <v>0</v>
      </c>
      <c r="I461" s="118">
        <f>SUM('5:6'!I461)</f>
        <v>0</v>
      </c>
      <c r="J461" s="38" t="str">
        <f t="array" ref="J461">IF(ISERROR(G461/I461),"",G461/I461)</f>
        <v/>
      </c>
      <c r="K461" s="42">
        <f t="array" ref="K461">IF(ISERROR(G461/L461),"",G461/L461)</f>
        <v>0</v>
      </c>
      <c r="L461" s="107">
        <v>4</v>
      </c>
      <c r="M461" s="43">
        <f t="shared" si="176"/>
        <v>0</v>
      </c>
      <c r="N461" s="38">
        <f t="shared" si="177"/>
        <v>0</v>
      </c>
      <c r="O461" s="118">
        <f>SUM('5:6'!O461)</f>
        <v>0</v>
      </c>
      <c r="P461" s="118">
        <f>SUM('5:6'!P461)</f>
        <v>0</v>
      </c>
      <c r="Q461" s="118">
        <f>SUM('5:6'!Q461)</f>
        <v>0</v>
      </c>
      <c r="R461" s="118">
        <f>SUM('5:6'!R461)</f>
        <v>0</v>
      </c>
      <c r="S461" s="118">
        <f>SUM('5:6'!S461)</f>
        <v>0</v>
      </c>
      <c r="T461" s="118">
        <f>SUM('5:6'!T461)</f>
        <v>0</v>
      </c>
      <c r="U461" s="118">
        <f>SUM('5:6'!U461)</f>
        <v>0</v>
      </c>
      <c r="V461" s="269">
        <f t="shared" si="178"/>
        <v>0</v>
      </c>
      <c r="W461" s="40" t="str">
        <f t="shared" si="174"/>
        <v/>
      </c>
      <c r="X461" s="118">
        <f>SUM('5:6'!X461)</f>
        <v>0</v>
      </c>
      <c r="Y461" s="118">
        <f>SUM('5:6'!Y461)</f>
        <v>0</v>
      </c>
      <c r="Z461" s="118">
        <f>SUM('5:6'!Z461)</f>
        <v>0</v>
      </c>
      <c r="AA461" s="118">
        <f>SUM('5:6'!AA461)</f>
        <v>0</v>
      </c>
      <c r="AB461" s="107"/>
      <c r="AC461" s="61"/>
      <c r="AD461" s="336"/>
      <c r="AE461" s="61"/>
      <c r="AF461" s="61"/>
      <c r="AG461" s="61"/>
      <c r="AH461" s="61"/>
      <c r="AI461" s="64"/>
      <c r="AJ461" s="64"/>
      <c r="AK461" s="64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</row>
    <row r="462" spans="1:53" ht="15.75">
      <c r="A462" s="22">
        <v>200906</v>
      </c>
      <c r="B462" s="70" t="s">
        <v>97</v>
      </c>
      <c r="C462" s="17" t="s">
        <v>73</v>
      </c>
      <c r="D462" s="18">
        <v>5.03</v>
      </c>
      <c r="E462" s="18"/>
      <c r="F462" s="6"/>
      <c r="G462" s="118">
        <f>SUM('5:6'!G462)</f>
        <v>0</v>
      </c>
      <c r="H462" s="330">
        <f t="shared" si="179"/>
        <v>0</v>
      </c>
      <c r="I462" s="118">
        <f>SUM('5:6'!I462)</f>
        <v>0</v>
      </c>
      <c r="J462" s="38" t="str">
        <f t="array" ref="J462">IF(ISERROR(G462/I462),"",G462/I462)</f>
        <v/>
      </c>
      <c r="K462" s="42">
        <f t="array" ref="K462">IF(ISERROR(G462/L462),"",G462/L462)</f>
        <v>0</v>
      </c>
      <c r="L462" s="107">
        <v>4</v>
      </c>
      <c r="M462" s="43">
        <f t="shared" si="176"/>
        <v>0</v>
      </c>
      <c r="N462" s="38">
        <f t="shared" si="177"/>
        <v>0</v>
      </c>
      <c r="O462" s="118">
        <f>SUM('5:6'!O462)</f>
        <v>0</v>
      </c>
      <c r="P462" s="118">
        <f>SUM('5:6'!P462)</f>
        <v>0</v>
      </c>
      <c r="Q462" s="118">
        <f>SUM('5:6'!Q462)</f>
        <v>0</v>
      </c>
      <c r="R462" s="118">
        <f>SUM('5:6'!R462)</f>
        <v>0</v>
      </c>
      <c r="S462" s="118">
        <f>SUM('5:6'!S462)</f>
        <v>0</v>
      </c>
      <c r="T462" s="118">
        <f>SUM('5:6'!T462)</f>
        <v>0</v>
      </c>
      <c r="U462" s="118">
        <f>SUM('5:6'!U462)</f>
        <v>0</v>
      </c>
      <c r="V462" s="269">
        <f t="shared" si="178"/>
        <v>0</v>
      </c>
      <c r="W462" s="40" t="str">
        <f t="shared" si="174"/>
        <v/>
      </c>
      <c r="X462" s="118">
        <f>SUM('5:6'!X462)</f>
        <v>0</v>
      </c>
      <c r="Y462" s="118">
        <f>SUM('5:6'!Y462)</f>
        <v>0</v>
      </c>
      <c r="Z462" s="118">
        <f>SUM('5:6'!Z462)</f>
        <v>0</v>
      </c>
      <c r="AA462" s="118">
        <f>SUM('5:6'!AA462)</f>
        <v>0</v>
      </c>
      <c r="AB462" s="107"/>
      <c r="AC462" s="61"/>
      <c r="AD462" s="336"/>
      <c r="AE462" s="61"/>
      <c r="AF462" s="61"/>
      <c r="AG462" s="61"/>
      <c r="AH462" s="61"/>
      <c r="AI462" s="64"/>
      <c r="AJ462" s="64"/>
      <c r="AK462" s="64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</row>
    <row r="463" spans="1:53" ht="15.75">
      <c r="A463" s="22">
        <v>200907</v>
      </c>
      <c r="B463" s="70" t="s">
        <v>97</v>
      </c>
      <c r="C463" s="17" t="s">
        <v>60</v>
      </c>
      <c r="D463" s="18">
        <v>5.03</v>
      </c>
      <c r="E463" s="18"/>
      <c r="F463" s="6"/>
      <c r="G463" s="118">
        <f>SUM('5:6'!G463)</f>
        <v>0</v>
      </c>
      <c r="H463" s="330">
        <f t="shared" si="179"/>
        <v>0</v>
      </c>
      <c r="I463" s="118">
        <f>SUM('5:6'!I463)</f>
        <v>0</v>
      </c>
      <c r="J463" s="38" t="str">
        <f t="array" ref="J463">IF(ISERROR(G463/I463),"",G463/I463)</f>
        <v/>
      </c>
      <c r="K463" s="42">
        <f t="array" ref="K463">IF(ISERROR(G463/L463),"",G463/L463)</f>
        <v>0</v>
      </c>
      <c r="L463" s="107">
        <v>4</v>
      </c>
      <c r="M463" s="43">
        <f t="shared" si="176"/>
        <v>0</v>
      </c>
      <c r="N463" s="38">
        <f t="shared" si="177"/>
        <v>0</v>
      </c>
      <c r="O463" s="118">
        <f>SUM('5:6'!O463)</f>
        <v>0</v>
      </c>
      <c r="P463" s="118">
        <f>SUM('5:6'!P463)</f>
        <v>0</v>
      </c>
      <c r="Q463" s="118">
        <f>SUM('5:6'!Q463)</f>
        <v>0</v>
      </c>
      <c r="R463" s="118">
        <f>SUM('5:6'!R463)</f>
        <v>0</v>
      </c>
      <c r="S463" s="118">
        <f>SUM('5:6'!S463)</f>
        <v>0</v>
      </c>
      <c r="T463" s="118">
        <f>SUM('5:6'!T463)</f>
        <v>0</v>
      </c>
      <c r="U463" s="118">
        <f>SUM('5:6'!U463)</f>
        <v>0</v>
      </c>
      <c r="V463" s="269">
        <f t="shared" si="178"/>
        <v>0</v>
      </c>
      <c r="W463" s="40" t="str">
        <f t="shared" si="174"/>
        <v/>
      </c>
      <c r="X463" s="118">
        <f>SUM('5:6'!X463)</f>
        <v>0</v>
      </c>
      <c r="Y463" s="118">
        <f>SUM('5:6'!Y463)</f>
        <v>0</v>
      </c>
      <c r="Z463" s="118">
        <f>SUM('5:6'!Z463)</f>
        <v>0</v>
      </c>
      <c r="AA463" s="118">
        <f>SUM('5:6'!AA463)</f>
        <v>0</v>
      </c>
      <c r="AB463" s="107"/>
      <c r="AC463" s="61"/>
      <c r="AD463" s="336"/>
      <c r="AE463" s="61"/>
      <c r="AF463" s="61"/>
      <c r="AG463" s="61"/>
      <c r="AH463" s="61"/>
      <c r="AI463" s="64"/>
      <c r="AJ463" s="64"/>
      <c r="AK463" s="64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</row>
    <row r="464" spans="1:53" ht="15.75">
      <c r="A464" s="22">
        <v>200908</v>
      </c>
      <c r="B464" s="70" t="s">
        <v>97</v>
      </c>
      <c r="C464" s="331" t="s">
        <v>98</v>
      </c>
      <c r="D464" s="18">
        <v>5.03</v>
      </c>
      <c r="E464" s="18"/>
      <c r="F464" s="6"/>
      <c r="G464" s="118">
        <f>SUM('5:6'!G464)</f>
        <v>0</v>
      </c>
      <c r="H464" s="330">
        <f t="shared" si="179"/>
        <v>0</v>
      </c>
      <c r="I464" s="118">
        <f>SUM('5:6'!I464)</f>
        <v>0</v>
      </c>
      <c r="J464" s="38" t="str">
        <f t="array" ref="J464">IF(ISERROR(G464/I464),"",G464/I464)</f>
        <v/>
      </c>
      <c r="K464" s="42">
        <f t="array" ref="K464">IF(ISERROR(G464/L464),"",G464/L464)</f>
        <v>0</v>
      </c>
      <c r="L464" s="107">
        <v>4</v>
      </c>
      <c r="M464" s="43">
        <f t="shared" si="176"/>
        <v>0</v>
      </c>
      <c r="N464" s="38">
        <f t="shared" si="177"/>
        <v>0</v>
      </c>
      <c r="O464" s="118">
        <f>SUM('5:6'!O464)</f>
        <v>0</v>
      </c>
      <c r="P464" s="118">
        <f>SUM('5:6'!P464)</f>
        <v>0</v>
      </c>
      <c r="Q464" s="118">
        <f>SUM('5:6'!Q464)</f>
        <v>0</v>
      </c>
      <c r="R464" s="118">
        <f>SUM('5:6'!R464)</f>
        <v>0</v>
      </c>
      <c r="S464" s="118">
        <f>SUM('5:6'!S464)</f>
        <v>0</v>
      </c>
      <c r="T464" s="118">
        <f>SUM('5:6'!T464)</f>
        <v>0</v>
      </c>
      <c r="U464" s="118">
        <f>SUM('5:6'!U464)</f>
        <v>0</v>
      </c>
      <c r="V464" s="269">
        <f t="shared" si="178"/>
        <v>0</v>
      </c>
      <c r="W464" s="40" t="str">
        <f t="shared" si="174"/>
        <v/>
      </c>
      <c r="X464" s="118">
        <f>SUM('5:6'!X464)</f>
        <v>0</v>
      </c>
      <c r="Y464" s="118">
        <f>SUM('5:6'!Y464)</f>
        <v>0</v>
      </c>
      <c r="Z464" s="118">
        <f>SUM('5:6'!Z464)</f>
        <v>0</v>
      </c>
      <c r="AA464" s="118">
        <f>SUM('5:6'!AA464)</f>
        <v>0</v>
      </c>
      <c r="AB464" s="107"/>
      <c r="AC464" s="61"/>
      <c r="AD464" s="336"/>
      <c r="AE464" s="61"/>
      <c r="AF464" s="61"/>
      <c r="AG464" s="61"/>
      <c r="AH464" s="61"/>
      <c r="AI464" s="64"/>
      <c r="AJ464" s="64"/>
      <c r="AK464" s="64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</row>
    <row r="465" spans="1:53" ht="15.75">
      <c r="A465" s="22">
        <v>200904</v>
      </c>
      <c r="B465" s="70" t="s">
        <v>99</v>
      </c>
      <c r="C465" s="331" t="s">
        <v>82</v>
      </c>
      <c r="D465" s="18">
        <v>5.03</v>
      </c>
      <c r="E465" s="18"/>
      <c r="F465" s="6"/>
      <c r="G465" s="118">
        <f>SUM('5:6'!G465)</f>
        <v>0</v>
      </c>
      <c r="H465" s="330">
        <f t="shared" si="179"/>
        <v>0</v>
      </c>
      <c r="I465" s="118">
        <f>SUM('5:6'!I465)</f>
        <v>0</v>
      </c>
      <c r="J465" s="38" t="str">
        <f t="array" ref="J465">IF(ISERROR(G465/I465),"",G465/I465)</f>
        <v/>
      </c>
      <c r="K465" s="42" t="str">
        <f t="array" ref="K465">IF(ISERROR(G465/L465),"",G465/L465)</f>
        <v/>
      </c>
      <c r="L465" s="107"/>
      <c r="M465" s="43" t="str">
        <f t="shared" si="176"/>
        <v/>
      </c>
      <c r="N465" s="38">
        <f t="shared" si="177"/>
        <v>0</v>
      </c>
      <c r="O465" s="118">
        <f>SUM('5:6'!O465)</f>
        <v>0</v>
      </c>
      <c r="P465" s="118">
        <f>SUM('5:6'!P465)</f>
        <v>0</v>
      </c>
      <c r="Q465" s="118">
        <f>SUM('5:6'!Q465)</f>
        <v>0</v>
      </c>
      <c r="R465" s="118">
        <f>SUM('5:6'!R465)</f>
        <v>0</v>
      </c>
      <c r="S465" s="118">
        <f>SUM('5:6'!S465)</f>
        <v>0</v>
      </c>
      <c r="T465" s="118">
        <f>SUM('5:6'!T465)</f>
        <v>0</v>
      </c>
      <c r="U465" s="118">
        <f>SUM('5:6'!U465)</f>
        <v>0</v>
      </c>
      <c r="V465" s="269">
        <f t="shared" si="178"/>
        <v>0</v>
      </c>
      <c r="W465" s="40" t="str">
        <f t="shared" si="174"/>
        <v/>
      </c>
      <c r="X465" s="118">
        <f>SUM('5:6'!X465)</f>
        <v>0</v>
      </c>
      <c r="Y465" s="118">
        <f>SUM('5:6'!Y465)</f>
        <v>0</v>
      </c>
      <c r="Z465" s="118">
        <f>SUM('5:6'!Z465)</f>
        <v>0</v>
      </c>
      <c r="AA465" s="118">
        <f>SUM('5:6'!AA465)</f>
        <v>0</v>
      </c>
      <c r="AB465" s="107"/>
      <c r="AC465" s="61"/>
      <c r="AD465" s="336"/>
      <c r="AE465" s="61"/>
      <c r="AF465" s="61"/>
      <c r="AG465" s="61"/>
      <c r="AH465" s="61"/>
      <c r="AI465" s="64"/>
      <c r="AJ465" s="64"/>
      <c r="AK465" s="64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</row>
    <row r="466" spans="1:53" ht="15.75">
      <c r="A466" s="22">
        <v>200905</v>
      </c>
      <c r="B466" s="70" t="s">
        <v>99</v>
      </c>
      <c r="C466" s="331" t="s">
        <v>72</v>
      </c>
      <c r="D466" s="18">
        <v>5.03</v>
      </c>
      <c r="E466" s="18"/>
      <c r="F466" s="6"/>
      <c r="G466" s="118">
        <f>SUM('5:6'!G466)</f>
        <v>0</v>
      </c>
      <c r="H466" s="330">
        <f t="shared" si="179"/>
        <v>0</v>
      </c>
      <c r="I466" s="118">
        <f>SUM('5:6'!I466)</f>
        <v>0</v>
      </c>
      <c r="J466" s="38" t="str">
        <f t="array" ref="J466">IF(ISERROR(G466/I466),"",G466/I466)</f>
        <v/>
      </c>
      <c r="K466" s="42" t="str">
        <f t="array" ref="K466">IF(ISERROR(G466/L466),"",G466/L466)</f>
        <v/>
      </c>
      <c r="L466" s="107"/>
      <c r="M466" s="43" t="str">
        <f t="shared" si="176"/>
        <v/>
      </c>
      <c r="N466" s="38">
        <f t="shared" si="177"/>
        <v>0</v>
      </c>
      <c r="O466" s="118">
        <f>SUM('5:6'!O466)</f>
        <v>0</v>
      </c>
      <c r="P466" s="118">
        <f>SUM('5:6'!P466)</f>
        <v>0</v>
      </c>
      <c r="Q466" s="118">
        <f>SUM('5:6'!Q466)</f>
        <v>0</v>
      </c>
      <c r="R466" s="118">
        <f>SUM('5:6'!R466)</f>
        <v>0</v>
      </c>
      <c r="S466" s="118">
        <f>SUM('5:6'!S466)</f>
        <v>0</v>
      </c>
      <c r="T466" s="118">
        <f>SUM('5:6'!T466)</f>
        <v>0</v>
      </c>
      <c r="U466" s="118">
        <f>SUM('5:6'!U466)</f>
        <v>0</v>
      </c>
      <c r="V466" s="269">
        <f t="shared" si="178"/>
        <v>0</v>
      </c>
      <c r="W466" s="40" t="str">
        <f t="shared" si="174"/>
        <v/>
      </c>
      <c r="X466" s="118">
        <f>SUM('5:6'!X466)</f>
        <v>0</v>
      </c>
      <c r="Y466" s="118">
        <f>SUM('5:6'!Y466)</f>
        <v>0</v>
      </c>
      <c r="Z466" s="118">
        <f>SUM('5:6'!Z466)</f>
        <v>0</v>
      </c>
      <c r="AA466" s="118">
        <f>SUM('5:6'!AA466)</f>
        <v>0</v>
      </c>
      <c r="AB466" s="107"/>
      <c r="AC466" s="61"/>
      <c r="AD466" s="336"/>
      <c r="AE466" s="61"/>
      <c r="AF466" s="61"/>
      <c r="AG466" s="61"/>
      <c r="AH466" s="61"/>
      <c r="AI466" s="64"/>
      <c r="AJ466" s="64"/>
      <c r="AK466" s="64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</row>
    <row r="467" spans="1:53" ht="15.75">
      <c r="A467" s="22">
        <v>200904</v>
      </c>
      <c r="B467" s="70" t="s">
        <v>99</v>
      </c>
      <c r="C467" s="331" t="s">
        <v>60</v>
      </c>
      <c r="D467" s="18">
        <v>5.03</v>
      </c>
      <c r="E467" s="18"/>
      <c r="F467" s="6"/>
      <c r="G467" s="118">
        <f>SUM('5:6'!G467)</f>
        <v>0</v>
      </c>
      <c r="H467" s="330">
        <f t="shared" si="179"/>
        <v>0</v>
      </c>
      <c r="I467" s="118">
        <f>SUM('5:6'!I467)</f>
        <v>0</v>
      </c>
      <c r="J467" s="38" t="str">
        <f t="array" ref="J467">IF(ISERROR(G467/I467),"",G467/I467)</f>
        <v/>
      </c>
      <c r="K467" s="42" t="str">
        <f t="array" ref="K467">IF(ISERROR(G467/L467),"",G467/L467)</f>
        <v/>
      </c>
      <c r="L467" s="107"/>
      <c r="M467" s="43" t="str">
        <f t="shared" si="176"/>
        <v/>
      </c>
      <c r="N467" s="38">
        <f t="shared" si="177"/>
        <v>0</v>
      </c>
      <c r="O467" s="118">
        <f>SUM('5:6'!O467)</f>
        <v>0</v>
      </c>
      <c r="P467" s="118">
        <f>SUM('5:6'!P467)</f>
        <v>0</v>
      </c>
      <c r="Q467" s="118">
        <f>SUM('5:6'!Q467)</f>
        <v>0</v>
      </c>
      <c r="R467" s="118">
        <f>SUM('5:6'!R467)</f>
        <v>0</v>
      </c>
      <c r="S467" s="118">
        <f>SUM('5:6'!S467)</f>
        <v>0</v>
      </c>
      <c r="T467" s="118">
        <f>SUM('5:6'!T467)</f>
        <v>0</v>
      </c>
      <c r="U467" s="118">
        <f>SUM('5:6'!U467)</f>
        <v>0</v>
      </c>
      <c r="V467" s="269">
        <f t="shared" si="178"/>
        <v>0</v>
      </c>
      <c r="W467" s="40" t="str">
        <f t="shared" si="174"/>
        <v/>
      </c>
      <c r="X467" s="118">
        <f>SUM('5:6'!X467)</f>
        <v>0</v>
      </c>
      <c r="Y467" s="118">
        <f>SUM('5:6'!Y467)</f>
        <v>0</v>
      </c>
      <c r="Z467" s="118">
        <f>SUM('5:6'!Z467)</f>
        <v>0</v>
      </c>
      <c r="AA467" s="118">
        <f>SUM('5:6'!AA467)</f>
        <v>0</v>
      </c>
      <c r="AB467" s="107"/>
      <c r="AC467" s="61"/>
      <c r="AD467" s="336"/>
      <c r="AE467" s="61"/>
      <c r="AF467" s="61"/>
      <c r="AG467" s="61"/>
      <c r="AH467" s="61"/>
      <c r="AI467" s="64"/>
      <c r="AJ467" s="64"/>
      <c r="AK467" s="64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</row>
    <row r="468" spans="1:53" ht="15.75">
      <c r="A468" s="22">
        <v>200904</v>
      </c>
      <c r="B468" s="70" t="s">
        <v>99</v>
      </c>
      <c r="C468" s="331" t="s">
        <v>98</v>
      </c>
      <c r="D468" s="18">
        <v>5.03</v>
      </c>
      <c r="E468" s="18"/>
      <c r="F468" s="6"/>
      <c r="G468" s="118">
        <f>SUM('5:6'!G468)</f>
        <v>0</v>
      </c>
      <c r="H468" s="330">
        <f t="shared" si="179"/>
        <v>0</v>
      </c>
      <c r="I468" s="118">
        <f>SUM('5:6'!I468)</f>
        <v>0</v>
      </c>
      <c r="J468" s="38" t="str">
        <f t="array" ref="J468">IF(ISERROR(G468/I468),"",G468/I468)</f>
        <v/>
      </c>
      <c r="K468" s="42" t="str">
        <f t="array" ref="K468">IF(ISERROR(G468/L468),"",G468/L468)</f>
        <v/>
      </c>
      <c r="L468" s="107"/>
      <c r="M468" s="43" t="str">
        <f t="shared" si="176"/>
        <v/>
      </c>
      <c r="N468" s="38">
        <f t="shared" si="177"/>
        <v>0</v>
      </c>
      <c r="O468" s="118">
        <f>SUM('5:6'!O468)</f>
        <v>0</v>
      </c>
      <c r="P468" s="118">
        <f>SUM('5:6'!P468)</f>
        <v>0</v>
      </c>
      <c r="Q468" s="118">
        <f>SUM('5:6'!Q468)</f>
        <v>0</v>
      </c>
      <c r="R468" s="118">
        <f>SUM('5:6'!R468)</f>
        <v>0</v>
      </c>
      <c r="S468" s="118">
        <f>SUM('5:6'!S468)</f>
        <v>0</v>
      </c>
      <c r="T468" s="118">
        <f>SUM('5:6'!T468)</f>
        <v>0</v>
      </c>
      <c r="U468" s="118">
        <f>SUM('5:6'!U468)</f>
        <v>0</v>
      </c>
      <c r="V468" s="269">
        <f t="shared" si="178"/>
        <v>0</v>
      </c>
      <c r="W468" s="40" t="str">
        <f t="shared" si="174"/>
        <v/>
      </c>
      <c r="X468" s="118">
        <f>SUM('5:6'!X468)</f>
        <v>0</v>
      </c>
      <c r="Y468" s="118">
        <f>SUM('5:6'!Y468)</f>
        <v>0</v>
      </c>
      <c r="Z468" s="118">
        <f>SUM('5:6'!Z468)</f>
        <v>0</v>
      </c>
      <c r="AA468" s="118">
        <f>SUM('5:6'!AA468)</f>
        <v>0</v>
      </c>
      <c r="AB468" s="107"/>
      <c r="AC468" s="61"/>
      <c r="AD468" s="336"/>
      <c r="AE468" s="61"/>
      <c r="AF468" s="61"/>
      <c r="AG468" s="61"/>
      <c r="AH468" s="61"/>
      <c r="AI468" s="64"/>
      <c r="AJ468" s="64"/>
      <c r="AK468" s="64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</row>
    <row r="469" spans="1:53" ht="15.75">
      <c r="A469" s="22">
        <v>200908</v>
      </c>
      <c r="B469" s="70" t="s">
        <v>99</v>
      </c>
      <c r="C469" s="331" t="s">
        <v>73</v>
      </c>
      <c r="D469" s="18">
        <v>5.03</v>
      </c>
      <c r="E469" s="18"/>
      <c r="F469" s="6"/>
      <c r="G469" s="118">
        <f>SUM('5:6'!G469)</f>
        <v>0</v>
      </c>
      <c r="H469" s="330">
        <f t="shared" si="179"/>
        <v>0</v>
      </c>
      <c r="I469" s="118">
        <f>SUM('5:6'!I469)</f>
        <v>0</v>
      </c>
      <c r="J469" s="38" t="str">
        <f t="array" ref="J469">IF(ISERROR(G469/I469),"",G469/I469)</f>
        <v/>
      </c>
      <c r="K469" s="42" t="str">
        <f t="array" ref="K469">IF(ISERROR(G469/L469),"",G469/L469)</f>
        <v/>
      </c>
      <c r="L469" s="107"/>
      <c r="M469" s="43" t="str">
        <f t="shared" si="176"/>
        <v/>
      </c>
      <c r="N469" s="38">
        <f t="shared" si="177"/>
        <v>0</v>
      </c>
      <c r="O469" s="118">
        <f>SUM('5:6'!O469)</f>
        <v>0</v>
      </c>
      <c r="P469" s="118">
        <f>SUM('5:6'!P469)</f>
        <v>0</v>
      </c>
      <c r="Q469" s="118">
        <f>SUM('5:6'!Q469)</f>
        <v>0</v>
      </c>
      <c r="R469" s="118">
        <f>SUM('5:6'!R469)</f>
        <v>0</v>
      </c>
      <c r="S469" s="118">
        <f>SUM('5:6'!S469)</f>
        <v>0</v>
      </c>
      <c r="T469" s="118">
        <f>SUM('5:6'!T469)</f>
        <v>0</v>
      </c>
      <c r="U469" s="118">
        <f>SUM('5:6'!U469)</f>
        <v>0</v>
      </c>
      <c r="V469" s="269">
        <f t="shared" si="178"/>
        <v>0</v>
      </c>
      <c r="W469" s="40" t="str">
        <f t="shared" si="174"/>
        <v/>
      </c>
      <c r="X469" s="118">
        <f>SUM('5:6'!X469)</f>
        <v>0</v>
      </c>
      <c r="Y469" s="118">
        <f>SUM('5:6'!Y469)</f>
        <v>0</v>
      </c>
      <c r="Z469" s="118">
        <f>SUM('5:6'!Z469)</f>
        <v>0</v>
      </c>
      <c r="AA469" s="118">
        <f>SUM('5:6'!AA469)</f>
        <v>0</v>
      </c>
      <c r="AB469" s="107"/>
      <c r="AC469" s="61"/>
      <c r="AD469" s="336"/>
      <c r="AE469" s="61"/>
      <c r="AF469" s="61"/>
      <c r="AG469" s="61"/>
      <c r="AH469" s="61"/>
      <c r="AI469" s="64"/>
      <c r="AJ469" s="64"/>
      <c r="AK469" s="64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</row>
    <row r="470" spans="1:53" ht="15.75">
      <c r="A470" s="20">
        <v>200096</v>
      </c>
      <c r="B470" s="69" t="s">
        <v>100</v>
      </c>
      <c r="C470" s="17" t="s">
        <v>74</v>
      </c>
      <c r="D470" s="18">
        <v>5.0599999999999996</v>
      </c>
      <c r="E470" s="18"/>
      <c r="F470" s="6"/>
      <c r="G470" s="118">
        <f>SUM('5:6'!G470)</f>
        <v>0</v>
      </c>
      <c r="H470" s="330">
        <f t="shared" si="179"/>
        <v>0</v>
      </c>
      <c r="I470" s="118">
        <f>SUM('5:6'!I470)</f>
        <v>0</v>
      </c>
      <c r="J470" s="38" t="str">
        <f t="array" ref="J470">IF(ISERROR(G470/I470),"",G470/I470)</f>
        <v/>
      </c>
      <c r="K470" s="42">
        <f t="array" ref="K470">IF(ISERROR(G470/L470),"",G470/L470)</f>
        <v>0</v>
      </c>
      <c r="L470" s="107">
        <v>25</v>
      </c>
      <c r="M470" s="43">
        <f t="shared" si="176"/>
        <v>0</v>
      </c>
      <c r="N470" s="38">
        <f t="shared" si="177"/>
        <v>0</v>
      </c>
      <c r="O470" s="118">
        <f>SUM('5:6'!O470)</f>
        <v>0</v>
      </c>
      <c r="P470" s="118">
        <f>SUM('5:6'!P470)</f>
        <v>0</v>
      </c>
      <c r="Q470" s="118">
        <f>SUM('5:6'!Q470)</f>
        <v>0</v>
      </c>
      <c r="R470" s="118">
        <f>SUM('5:6'!R470)</f>
        <v>0</v>
      </c>
      <c r="S470" s="118">
        <f>SUM('5:6'!S470)</f>
        <v>0</v>
      </c>
      <c r="T470" s="118">
        <f>SUM('5:6'!T470)</f>
        <v>0</v>
      </c>
      <c r="U470" s="118">
        <f>SUM('5:6'!U470)</f>
        <v>0</v>
      </c>
      <c r="V470" s="269">
        <f t="shared" si="178"/>
        <v>0</v>
      </c>
      <c r="W470" s="40" t="str">
        <f t="shared" si="174"/>
        <v/>
      </c>
      <c r="X470" s="118">
        <f>SUM('5:6'!X470)</f>
        <v>0</v>
      </c>
      <c r="Y470" s="118">
        <f>SUM('5:6'!Y470)</f>
        <v>0</v>
      </c>
      <c r="Z470" s="118">
        <f>SUM('5:6'!Z470)</f>
        <v>0</v>
      </c>
      <c r="AA470" s="118">
        <f>SUM('5:6'!AA470)</f>
        <v>0</v>
      </c>
      <c r="AB470" s="107"/>
      <c r="AC470" s="61"/>
      <c r="AD470" s="336"/>
      <c r="AE470" s="61"/>
      <c r="AF470" s="61"/>
      <c r="AG470" s="61"/>
      <c r="AH470" s="61"/>
      <c r="AI470" s="64"/>
      <c r="AJ470" s="64"/>
      <c r="AK470" s="64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</row>
    <row r="471" spans="1:53" ht="15.75">
      <c r="A471" s="20">
        <v>200097</v>
      </c>
      <c r="B471" s="69" t="s">
        <v>100</v>
      </c>
      <c r="C471" s="17" t="s">
        <v>96</v>
      </c>
      <c r="D471" s="18">
        <v>5.0599999999999996</v>
      </c>
      <c r="E471" s="18"/>
      <c r="F471" s="6"/>
      <c r="G471" s="118">
        <f>SUM('5:6'!G471)</f>
        <v>0</v>
      </c>
      <c r="H471" s="330">
        <f t="shared" si="179"/>
        <v>0</v>
      </c>
      <c r="I471" s="118">
        <f>SUM('5:6'!I471)</f>
        <v>0</v>
      </c>
      <c r="J471" s="38" t="str">
        <f t="array" ref="J471">IF(ISERROR(G471/I471),"",G471/I471)</f>
        <v/>
      </c>
      <c r="K471" s="42">
        <f t="array" ref="K471">IF(ISERROR(G471/L471),"",G471/L471)</f>
        <v>0</v>
      </c>
      <c r="L471" s="107">
        <v>25</v>
      </c>
      <c r="M471" s="43">
        <f t="shared" si="176"/>
        <v>0</v>
      </c>
      <c r="N471" s="38">
        <f t="shared" si="177"/>
        <v>0</v>
      </c>
      <c r="O471" s="118">
        <f>SUM('5:6'!O471)</f>
        <v>0</v>
      </c>
      <c r="P471" s="118">
        <f>SUM('5:6'!P471)</f>
        <v>0</v>
      </c>
      <c r="Q471" s="118">
        <f>SUM('5:6'!Q471)</f>
        <v>0</v>
      </c>
      <c r="R471" s="118">
        <f>SUM('5:6'!R471)</f>
        <v>0</v>
      </c>
      <c r="S471" s="118">
        <f>SUM('5:6'!S471)</f>
        <v>0</v>
      </c>
      <c r="T471" s="118">
        <f>SUM('5:6'!T471)</f>
        <v>0</v>
      </c>
      <c r="U471" s="118">
        <f>SUM('5:6'!U471)</f>
        <v>0</v>
      </c>
      <c r="V471" s="269">
        <f t="shared" si="178"/>
        <v>0</v>
      </c>
      <c r="W471" s="40" t="str">
        <f t="shared" si="174"/>
        <v/>
      </c>
      <c r="X471" s="118">
        <f>SUM('5:6'!X471)</f>
        <v>0</v>
      </c>
      <c r="Y471" s="118">
        <f>SUM('5:6'!Y471)</f>
        <v>0</v>
      </c>
      <c r="Z471" s="118">
        <f>SUM('5:6'!Z471)</f>
        <v>0</v>
      </c>
      <c r="AA471" s="118">
        <f>SUM('5:6'!AA471)</f>
        <v>0</v>
      </c>
      <c r="AB471" s="107"/>
      <c r="AC471" s="61"/>
      <c r="AD471" s="336"/>
      <c r="AE471" s="61"/>
      <c r="AF471" s="61"/>
      <c r="AG471" s="61"/>
      <c r="AH471" s="61"/>
      <c r="AI471" s="64"/>
      <c r="AJ471" s="64"/>
      <c r="AK471" s="64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</row>
    <row r="472" spans="1:53" ht="15.75">
      <c r="A472" s="585" t="s">
        <v>101</v>
      </c>
      <c r="B472" s="586"/>
      <c r="C472" s="326" t="s">
        <v>71</v>
      </c>
      <c r="D472" s="27"/>
      <c r="E472" s="27"/>
      <c r="F472" s="39"/>
      <c r="G472" s="127">
        <f>SUM(G457:G471)</f>
        <v>0</v>
      </c>
      <c r="H472" s="37">
        <f>SUM(H457:H471)</f>
        <v>0</v>
      </c>
      <c r="I472" s="37">
        <f>SUM(I457:I471)</f>
        <v>0</v>
      </c>
      <c r="J472" s="38" t="str">
        <f t="array" ref="J472">IF(ISERROR(G472/I472),"",G472/I472)</f>
        <v/>
      </c>
      <c r="K472" s="37">
        <f>SUM(K457:K471)</f>
        <v>0</v>
      </c>
      <c r="L472" s="123"/>
      <c r="M472" s="114">
        <f t="shared" ref="M472:V472" si="180">SUM(M457:M471)</f>
        <v>0</v>
      </c>
      <c r="N472" s="37">
        <f t="shared" si="180"/>
        <v>0</v>
      </c>
      <c r="O472" s="37">
        <f t="shared" si="180"/>
        <v>0</v>
      </c>
      <c r="P472" s="37">
        <f t="shared" si="180"/>
        <v>0</v>
      </c>
      <c r="Q472" s="37">
        <f t="shared" si="180"/>
        <v>0</v>
      </c>
      <c r="R472" s="37">
        <f t="shared" si="180"/>
        <v>0</v>
      </c>
      <c r="S472" s="37">
        <f t="shared" si="180"/>
        <v>0</v>
      </c>
      <c r="T472" s="37">
        <f t="shared" si="180"/>
        <v>0</v>
      </c>
      <c r="U472" s="37">
        <f t="shared" si="180"/>
        <v>0</v>
      </c>
      <c r="V472" s="271">
        <f t="shared" si="180"/>
        <v>0</v>
      </c>
      <c r="W472" s="40" t="str">
        <f t="shared" si="174"/>
        <v/>
      </c>
      <c r="X472" s="119">
        <f>SUM(X457:X471)</f>
        <v>0</v>
      </c>
      <c r="Y472" s="119">
        <f>SUM(Y457:Y471)</f>
        <v>0</v>
      </c>
      <c r="Z472" s="119">
        <f>SUM(Z457:Z471)</f>
        <v>0</v>
      </c>
      <c r="AA472" s="119">
        <f>SUM(AA457:AA471)</f>
        <v>0</v>
      </c>
      <c r="AB472" s="37"/>
      <c r="AC472" s="78"/>
      <c r="AD472" s="336"/>
      <c r="AE472" s="83"/>
      <c r="AF472" s="83"/>
      <c r="AG472" s="83"/>
      <c r="AH472" s="83"/>
      <c r="AI472" s="64"/>
      <c r="AJ472" s="64"/>
      <c r="AK472" s="64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</row>
    <row r="473" spans="1:53" ht="15.75">
      <c r="A473" s="20">
        <v>200544</v>
      </c>
      <c r="B473" s="242" t="s">
        <v>242</v>
      </c>
      <c r="C473" s="17" t="s">
        <v>53</v>
      </c>
      <c r="D473" s="18">
        <v>5.04</v>
      </c>
      <c r="E473" s="18"/>
      <c r="F473" s="6"/>
      <c r="G473" s="118">
        <f>SUM('5:6'!G473)</f>
        <v>0</v>
      </c>
      <c r="H473" s="330">
        <f t="shared" ref="H473:H479" si="181">D473*G473</f>
        <v>0</v>
      </c>
      <c r="I473" s="118">
        <f>SUM('5:6'!I473)</f>
        <v>0</v>
      </c>
      <c r="J473" s="38" t="str">
        <f t="array" ref="J473">IF(ISERROR(G473/I473),"",G473/I473)</f>
        <v/>
      </c>
      <c r="K473" s="42">
        <f t="array" ref="K473">IF(ISERROR(G473/L473),"",G473/L473)</f>
        <v>0</v>
      </c>
      <c r="L473" s="107">
        <v>22</v>
      </c>
      <c r="M473" s="43">
        <f t="shared" ref="M473:M479" si="182">IF(ISERROR(I473-K473),"",I473-K473)</f>
        <v>0</v>
      </c>
      <c r="N473" s="38">
        <f t="shared" ref="N473:N479" si="183">SUM(O473:U473)</f>
        <v>0</v>
      </c>
      <c r="O473" s="118">
        <f>SUM('5:6'!O473)</f>
        <v>0</v>
      </c>
      <c r="P473" s="118">
        <f>SUM('5:6'!P473)</f>
        <v>0</v>
      </c>
      <c r="Q473" s="118">
        <f>SUM('5:6'!Q473)</f>
        <v>0</v>
      </c>
      <c r="R473" s="118">
        <f>SUM('5:6'!R473)</f>
        <v>0</v>
      </c>
      <c r="S473" s="118">
        <f>SUM('5:6'!S473)</f>
        <v>0</v>
      </c>
      <c r="T473" s="118">
        <f>SUM('5:6'!T473)</f>
        <v>0</v>
      </c>
      <c r="U473" s="118">
        <f>SUM('5:6'!U473)</f>
        <v>0</v>
      </c>
      <c r="V473" s="269">
        <f t="shared" ref="V473:V479" si="184">SUM(X473:AA473)</f>
        <v>0</v>
      </c>
      <c r="W473" s="40" t="str">
        <f t="shared" si="174"/>
        <v/>
      </c>
      <c r="X473" s="118">
        <f>SUM('5:6'!X473)</f>
        <v>0</v>
      </c>
      <c r="Y473" s="118">
        <f>SUM('5:6'!Y473)</f>
        <v>0</v>
      </c>
      <c r="Z473" s="118">
        <f>SUM('5:6'!Z473)</f>
        <v>0</v>
      </c>
      <c r="AA473" s="118">
        <f>SUM('5:6'!AA473)</f>
        <v>0</v>
      </c>
      <c r="AB473" s="107"/>
      <c r="AC473" s="61"/>
      <c r="AD473" s="336"/>
      <c r="AE473" s="61"/>
      <c r="AF473" s="61"/>
      <c r="AG473" s="61"/>
      <c r="AH473" s="61"/>
      <c r="AI473" s="64"/>
      <c r="AJ473" s="64"/>
      <c r="AK473" s="64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</row>
    <row r="474" spans="1:53" ht="15.75">
      <c r="A474" s="20">
        <v>200545</v>
      </c>
      <c r="B474" s="242" t="s">
        <v>242</v>
      </c>
      <c r="C474" s="17" t="s">
        <v>60</v>
      </c>
      <c r="D474" s="18">
        <v>5.04</v>
      </c>
      <c r="E474" s="18"/>
      <c r="F474" s="6"/>
      <c r="G474" s="118">
        <f>SUM('5:6'!G474)</f>
        <v>0</v>
      </c>
      <c r="H474" s="330">
        <f t="shared" si="181"/>
        <v>0</v>
      </c>
      <c r="I474" s="118">
        <f>SUM('5:6'!I474)</f>
        <v>0</v>
      </c>
      <c r="J474" s="38" t="str">
        <f t="array" ref="J474">IF(ISERROR(G474/I474),"",G474/I474)</f>
        <v/>
      </c>
      <c r="K474" s="42">
        <f t="array" ref="K474">IF(ISERROR(G474/L474),"",G474/L474)</f>
        <v>0</v>
      </c>
      <c r="L474" s="107">
        <v>22</v>
      </c>
      <c r="M474" s="43">
        <f t="shared" si="182"/>
        <v>0</v>
      </c>
      <c r="N474" s="38">
        <f t="shared" si="183"/>
        <v>0</v>
      </c>
      <c r="O474" s="118">
        <f>SUM('5:6'!O474)</f>
        <v>0</v>
      </c>
      <c r="P474" s="118">
        <f>SUM('5:6'!P474)</f>
        <v>0</v>
      </c>
      <c r="Q474" s="118">
        <f>SUM('5:6'!Q474)</f>
        <v>0</v>
      </c>
      <c r="R474" s="118">
        <f>SUM('5:6'!R474)</f>
        <v>0</v>
      </c>
      <c r="S474" s="118">
        <f>SUM('5:6'!S474)</f>
        <v>0</v>
      </c>
      <c r="T474" s="118">
        <f>SUM('5:6'!T474)</f>
        <v>0</v>
      </c>
      <c r="U474" s="118">
        <f>SUM('5:6'!U474)</f>
        <v>0</v>
      </c>
      <c r="V474" s="269">
        <f t="shared" si="184"/>
        <v>0</v>
      </c>
      <c r="W474" s="40" t="str">
        <f t="shared" si="174"/>
        <v/>
      </c>
      <c r="X474" s="118">
        <f>SUM('5:6'!X474)</f>
        <v>0</v>
      </c>
      <c r="Y474" s="118">
        <f>SUM('5:6'!Y474)</f>
        <v>0</v>
      </c>
      <c r="Z474" s="118">
        <f>SUM('5:6'!Z474)</f>
        <v>0</v>
      </c>
      <c r="AA474" s="118">
        <f>SUM('5:6'!AA474)</f>
        <v>0</v>
      </c>
      <c r="AB474" s="107"/>
      <c r="AC474" s="61"/>
      <c r="AD474" s="336"/>
      <c r="AE474" s="61"/>
      <c r="AF474" s="61"/>
      <c r="AG474" s="61"/>
      <c r="AH474" s="61"/>
      <c r="AI474" s="64"/>
      <c r="AJ474" s="64"/>
      <c r="AK474" s="64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</row>
    <row r="475" spans="1:53" ht="15.75">
      <c r="A475" s="20">
        <v>200546</v>
      </c>
      <c r="B475" s="242" t="s">
        <v>242</v>
      </c>
      <c r="C475" s="17" t="s">
        <v>74</v>
      </c>
      <c r="D475" s="18">
        <v>5.04</v>
      </c>
      <c r="E475" s="18"/>
      <c r="F475" s="6"/>
      <c r="G475" s="118">
        <f>SUM('5:6'!G475)</f>
        <v>0</v>
      </c>
      <c r="H475" s="330">
        <f t="shared" si="181"/>
        <v>0</v>
      </c>
      <c r="I475" s="118">
        <f>SUM('5:6'!I475)</f>
        <v>0</v>
      </c>
      <c r="J475" s="38" t="str">
        <f t="array" ref="J475">IF(ISERROR(G475/I475),"",G475/I475)</f>
        <v/>
      </c>
      <c r="K475" s="42">
        <f t="array" ref="K475">IF(ISERROR(G475/L475),"",G475/L475)</f>
        <v>0</v>
      </c>
      <c r="L475" s="107">
        <v>22</v>
      </c>
      <c r="M475" s="43">
        <f t="shared" si="182"/>
        <v>0</v>
      </c>
      <c r="N475" s="38">
        <f t="shared" si="183"/>
        <v>0</v>
      </c>
      <c r="O475" s="118">
        <f>SUM('5:6'!O475)</f>
        <v>0</v>
      </c>
      <c r="P475" s="118">
        <f>SUM('5:6'!P475)</f>
        <v>0</v>
      </c>
      <c r="Q475" s="118">
        <f>SUM('5:6'!Q475)</f>
        <v>0</v>
      </c>
      <c r="R475" s="118">
        <f>SUM('5:6'!R475)</f>
        <v>0</v>
      </c>
      <c r="S475" s="118">
        <f>SUM('5:6'!S475)</f>
        <v>0</v>
      </c>
      <c r="T475" s="118">
        <f>SUM('5:6'!T475)</f>
        <v>0</v>
      </c>
      <c r="U475" s="118">
        <f>SUM('5:6'!U475)</f>
        <v>0</v>
      </c>
      <c r="V475" s="269">
        <f t="shared" si="184"/>
        <v>0</v>
      </c>
      <c r="W475" s="40" t="str">
        <f t="shared" si="174"/>
        <v/>
      </c>
      <c r="X475" s="118">
        <f>SUM('5:6'!X475)</f>
        <v>0</v>
      </c>
      <c r="Y475" s="118">
        <f>SUM('5:6'!Y475)</f>
        <v>0</v>
      </c>
      <c r="Z475" s="118">
        <f>SUM('5:6'!Z475)</f>
        <v>0</v>
      </c>
      <c r="AA475" s="118">
        <f>SUM('5:6'!AA475)</f>
        <v>0</v>
      </c>
      <c r="AB475" s="107"/>
      <c r="AC475" s="61"/>
      <c r="AD475" s="336"/>
      <c r="AE475" s="61"/>
      <c r="AF475" s="61"/>
      <c r="AG475" s="61"/>
      <c r="AH475" s="61"/>
      <c r="AI475" s="64"/>
      <c r="AJ475" s="64"/>
      <c r="AK475" s="64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</row>
    <row r="476" spans="1:53" ht="15.75">
      <c r="A476" s="20">
        <v>200547</v>
      </c>
      <c r="B476" s="242" t="s">
        <v>242</v>
      </c>
      <c r="C476" s="17" t="s">
        <v>66</v>
      </c>
      <c r="D476" s="18">
        <v>5.04</v>
      </c>
      <c r="E476" s="18"/>
      <c r="F476" s="6"/>
      <c r="G476" s="118">
        <f>SUM('5:6'!G476)</f>
        <v>0</v>
      </c>
      <c r="H476" s="330">
        <f t="shared" si="181"/>
        <v>0</v>
      </c>
      <c r="I476" s="118">
        <f>SUM('5:6'!I476)</f>
        <v>0</v>
      </c>
      <c r="J476" s="38" t="str">
        <f t="array" ref="J476">IF(ISERROR(G476/I476),"",G476/I476)</f>
        <v/>
      </c>
      <c r="K476" s="42">
        <f t="array" ref="K476">IF(ISERROR(G476/L476),"",G476/L476)</f>
        <v>0</v>
      </c>
      <c r="L476" s="107">
        <v>22</v>
      </c>
      <c r="M476" s="43">
        <f t="shared" si="182"/>
        <v>0</v>
      </c>
      <c r="N476" s="38">
        <f t="shared" si="183"/>
        <v>0</v>
      </c>
      <c r="O476" s="118">
        <f>SUM('5:6'!O476)</f>
        <v>0</v>
      </c>
      <c r="P476" s="118">
        <f>SUM('5:6'!P476)</f>
        <v>0</v>
      </c>
      <c r="Q476" s="118">
        <f>SUM('5:6'!Q476)</f>
        <v>0</v>
      </c>
      <c r="R476" s="118">
        <f>SUM('5:6'!R476)</f>
        <v>0</v>
      </c>
      <c r="S476" s="118">
        <f>SUM('5:6'!S476)</f>
        <v>0</v>
      </c>
      <c r="T476" s="118">
        <f>SUM('5:6'!T476)</f>
        <v>0</v>
      </c>
      <c r="U476" s="118">
        <f>SUM('5:6'!U476)</f>
        <v>0</v>
      </c>
      <c r="V476" s="269">
        <f t="shared" si="184"/>
        <v>0</v>
      </c>
      <c r="W476" s="40" t="str">
        <f t="shared" si="174"/>
        <v/>
      </c>
      <c r="X476" s="118">
        <f>SUM('5:6'!X476)</f>
        <v>0</v>
      </c>
      <c r="Y476" s="118">
        <f>SUM('5:6'!Y476)</f>
        <v>0</v>
      </c>
      <c r="Z476" s="118">
        <f>SUM('5:6'!Z476)</f>
        <v>0</v>
      </c>
      <c r="AA476" s="118">
        <f>SUM('5:6'!AA476)</f>
        <v>0</v>
      </c>
      <c r="AB476" s="107"/>
      <c r="AC476" s="61"/>
      <c r="AD476" s="336"/>
      <c r="AE476" s="61"/>
      <c r="AF476" s="61"/>
      <c r="AG476" s="61"/>
      <c r="AH476" s="61"/>
      <c r="AI476" s="64"/>
      <c r="AJ476" s="64"/>
      <c r="AK476" s="64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</row>
    <row r="477" spans="1:53" ht="15.75">
      <c r="A477" s="20">
        <v>200548</v>
      </c>
      <c r="B477" s="242" t="s">
        <v>242</v>
      </c>
      <c r="C477" s="17" t="s">
        <v>103</v>
      </c>
      <c r="D477" s="18">
        <v>5.04</v>
      </c>
      <c r="E477" s="18"/>
      <c r="F477" s="6"/>
      <c r="G477" s="118">
        <f>SUM('5:6'!G477)</f>
        <v>0</v>
      </c>
      <c r="H477" s="330">
        <f t="shared" si="181"/>
        <v>0</v>
      </c>
      <c r="I477" s="118">
        <f>SUM('5:6'!I477)</f>
        <v>0</v>
      </c>
      <c r="J477" s="38" t="str">
        <f t="array" ref="J477">IF(ISERROR(G477/I477),"",G477/I477)</f>
        <v/>
      </c>
      <c r="K477" s="42">
        <f t="array" ref="K477">IF(ISERROR(G477/L477),"",G477/L477)</f>
        <v>0</v>
      </c>
      <c r="L477" s="107">
        <v>22</v>
      </c>
      <c r="M477" s="43">
        <f t="shared" si="182"/>
        <v>0</v>
      </c>
      <c r="N477" s="38">
        <f t="shared" si="183"/>
        <v>0</v>
      </c>
      <c r="O477" s="118">
        <f>SUM('5:6'!O477)</f>
        <v>0</v>
      </c>
      <c r="P477" s="118">
        <f>SUM('5:6'!P477)</f>
        <v>0</v>
      </c>
      <c r="Q477" s="118">
        <f>SUM('5:6'!Q477)</f>
        <v>0</v>
      </c>
      <c r="R477" s="118">
        <f>SUM('5:6'!R477)</f>
        <v>0</v>
      </c>
      <c r="S477" s="118">
        <f>SUM('5:6'!S477)</f>
        <v>0</v>
      </c>
      <c r="T477" s="118">
        <f>SUM('5:6'!T477)</f>
        <v>0</v>
      </c>
      <c r="U477" s="118">
        <f>SUM('5:6'!U477)</f>
        <v>0</v>
      </c>
      <c r="V477" s="269">
        <f t="shared" si="184"/>
        <v>0</v>
      </c>
      <c r="W477" s="40" t="str">
        <f t="shared" si="174"/>
        <v/>
      </c>
      <c r="X477" s="118">
        <f>SUM('5:6'!X477)</f>
        <v>0</v>
      </c>
      <c r="Y477" s="118">
        <f>SUM('5:6'!Y477)</f>
        <v>0</v>
      </c>
      <c r="Z477" s="118">
        <f>SUM('5:6'!Z477)</f>
        <v>0</v>
      </c>
      <c r="AA477" s="118">
        <f>SUM('5:6'!AA477)</f>
        <v>0</v>
      </c>
      <c r="AB477" s="107"/>
      <c r="AC477" s="61"/>
      <c r="AD477" s="336"/>
      <c r="AE477" s="61"/>
      <c r="AF477" s="61"/>
      <c r="AG477" s="61"/>
      <c r="AH477" s="61"/>
      <c r="AI477" s="64"/>
      <c r="AJ477" s="64"/>
      <c r="AK477" s="64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</row>
    <row r="478" spans="1:53" ht="15.75">
      <c r="A478" s="20">
        <v>201407</v>
      </c>
      <c r="B478" s="242" t="s">
        <v>476</v>
      </c>
      <c r="C478" s="232" t="s">
        <v>478</v>
      </c>
      <c r="D478" s="18">
        <v>5.04</v>
      </c>
      <c r="E478" s="18"/>
      <c r="F478" s="6"/>
      <c r="G478" s="118"/>
      <c r="H478" s="358"/>
      <c r="I478" s="118"/>
      <c r="J478" s="38"/>
      <c r="K478" s="42"/>
      <c r="L478" s="107"/>
      <c r="M478" s="43"/>
      <c r="N478" s="38"/>
      <c r="O478" s="118"/>
      <c r="P478" s="118"/>
      <c r="Q478" s="118"/>
      <c r="R478" s="118"/>
      <c r="S478" s="118"/>
      <c r="T478" s="118"/>
      <c r="U478" s="118"/>
      <c r="V478" s="269"/>
      <c r="W478" s="40"/>
      <c r="X478" s="118"/>
      <c r="Y478" s="118"/>
      <c r="Z478" s="118"/>
      <c r="AA478" s="118"/>
      <c r="AB478" s="107"/>
      <c r="AC478" s="61"/>
      <c r="AD478" s="359"/>
      <c r="AE478" s="61"/>
      <c r="AF478" s="61"/>
      <c r="AG478" s="61"/>
      <c r="AH478" s="61"/>
      <c r="AI478" s="64"/>
      <c r="AJ478" s="64"/>
      <c r="AK478" s="64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</row>
    <row r="479" spans="1:53" ht="15.75">
      <c r="A479" s="20">
        <v>200549</v>
      </c>
      <c r="B479" s="242" t="s">
        <v>242</v>
      </c>
      <c r="C479" s="17" t="s">
        <v>55</v>
      </c>
      <c r="D479" s="18">
        <v>5.04</v>
      </c>
      <c r="E479" s="18"/>
      <c r="F479" s="6"/>
      <c r="G479" s="118">
        <f>SUM('5:6'!G479)</f>
        <v>0</v>
      </c>
      <c r="H479" s="330">
        <f t="shared" si="181"/>
        <v>0</v>
      </c>
      <c r="I479" s="118">
        <f>SUM('5:6'!I479)</f>
        <v>0</v>
      </c>
      <c r="J479" s="38" t="str">
        <f t="array" ref="J479">IF(ISERROR(G479/I479),"",G479/I479)</f>
        <v/>
      </c>
      <c r="K479" s="42">
        <f t="array" ref="K479">IF(ISERROR(G479/L479),"",G479/L479)</f>
        <v>0</v>
      </c>
      <c r="L479" s="107">
        <v>22</v>
      </c>
      <c r="M479" s="43">
        <f t="shared" si="182"/>
        <v>0</v>
      </c>
      <c r="N479" s="38">
        <f t="shared" si="183"/>
        <v>0</v>
      </c>
      <c r="O479" s="118">
        <f>SUM('5:6'!O479)</f>
        <v>0</v>
      </c>
      <c r="P479" s="118">
        <f>SUM('5:6'!P479)</f>
        <v>0</v>
      </c>
      <c r="Q479" s="118">
        <f>SUM('5:6'!Q479)</f>
        <v>0</v>
      </c>
      <c r="R479" s="118">
        <f>SUM('5:6'!R479)</f>
        <v>0</v>
      </c>
      <c r="S479" s="118">
        <f>SUM('5:6'!S479)</f>
        <v>0</v>
      </c>
      <c r="T479" s="118">
        <f>SUM('5:6'!T479)</f>
        <v>0</v>
      </c>
      <c r="U479" s="118">
        <f>SUM('5:6'!U479)</f>
        <v>0</v>
      </c>
      <c r="V479" s="269">
        <f t="shared" si="184"/>
        <v>0</v>
      </c>
      <c r="W479" s="40" t="str">
        <f t="shared" si="174"/>
        <v/>
      </c>
      <c r="X479" s="118">
        <f>SUM('5:6'!X479)</f>
        <v>0</v>
      </c>
      <c r="Y479" s="118">
        <f>SUM('5:6'!Y479)</f>
        <v>0</v>
      </c>
      <c r="Z479" s="118">
        <f>SUM('5:6'!Z479)</f>
        <v>0</v>
      </c>
      <c r="AA479" s="118">
        <f>SUM('5:6'!AA479)</f>
        <v>0</v>
      </c>
      <c r="AB479" s="107"/>
      <c r="AC479" s="61"/>
      <c r="AD479" s="336"/>
      <c r="AE479" s="61"/>
      <c r="AF479" s="61"/>
      <c r="AG479" s="61"/>
      <c r="AH479" s="61"/>
      <c r="AI479" s="64"/>
      <c r="AJ479" s="64"/>
      <c r="AK479" s="64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</row>
    <row r="480" spans="1:53" ht="15.75">
      <c r="A480" s="585" t="s">
        <v>104</v>
      </c>
      <c r="B480" s="586"/>
      <c r="C480" s="326" t="s">
        <v>71</v>
      </c>
      <c r="D480" s="27"/>
      <c r="E480" s="27"/>
      <c r="F480" s="39"/>
      <c r="G480" s="127">
        <f>SUM(G473:G479)</f>
        <v>0</v>
      </c>
      <c r="H480" s="37">
        <f>SUM(H473:H479)</f>
        <v>0</v>
      </c>
      <c r="I480" s="37">
        <f>SUM(I473:I479)</f>
        <v>0</v>
      </c>
      <c r="J480" s="38" t="str">
        <f t="array" ref="J480">IF(ISERROR(G480/I480),"",G480/I480)</f>
        <v/>
      </c>
      <c r="K480" s="37">
        <f>SUM(K473:K479)</f>
        <v>0</v>
      </c>
      <c r="L480" s="123"/>
      <c r="M480" s="114">
        <f>SUM(M473:M479)</f>
        <v>0</v>
      </c>
      <c r="N480" s="37">
        <f>SUM(N473:N479)</f>
        <v>0</v>
      </c>
      <c r="O480" s="116">
        <f>SUM(O473:O479)</f>
        <v>0</v>
      </c>
      <c r="P480" s="116">
        <f>SUM(P473:P479)</f>
        <v>0</v>
      </c>
      <c r="Q480" s="116">
        <f>SUM(Q473:Q479)</f>
        <v>0</v>
      </c>
      <c r="R480" s="116"/>
      <c r="S480" s="117">
        <f>SUM(S473:S479)</f>
        <v>0</v>
      </c>
      <c r="T480" s="116">
        <f>SUM(T473:T479)</f>
        <v>0</v>
      </c>
      <c r="U480" s="116">
        <f>SUM(U473:U479)</f>
        <v>0</v>
      </c>
      <c r="V480" s="269">
        <f>SUM(V473:V479)</f>
        <v>0</v>
      </c>
      <c r="W480" s="40" t="str">
        <f t="shared" si="174"/>
        <v/>
      </c>
      <c r="X480" s="117">
        <f>SUM(X473:X479)</f>
        <v>0</v>
      </c>
      <c r="Y480" s="117">
        <f>SUM(Y473:Y479)</f>
        <v>0</v>
      </c>
      <c r="Z480" s="117">
        <f>SUM(Z473:Z479)</f>
        <v>0</v>
      </c>
      <c r="AA480" s="117">
        <f>SUM(AA473:AA479)</f>
        <v>0</v>
      </c>
      <c r="AB480" s="37"/>
      <c r="AC480" s="78"/>
      <c r="AD480" s="336"/>
      <c r="AE480" s="83"/>
      <c r="AF480" s="83"/>
      <c r="AG480" s="83"/>
      <c r="AH480" s="83"/>
      <c r="AI480" s="64"/>
      <c r="AJ480" s="64"/>
      <c r="AK480" s="64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</row>
    <row r="481" spans="1:53" ht="15.75">
      <c r="A481" s="17">
        <v>200112</v>
      </c>
      <c r="B481" s="71" t="s">
        <v>105</v>
      </c>
      <c r="C481" s="325"/>
      <c r="D481" s="18">
        <v>3.65</v>
      </c>
      <c r="E481" s="18"/>
      <c r="F481" s="60"/>
      <c r="G481" s="118">
        <f>SUM('5:6'!G481)</f>
        <v>0</v>
      </c>
      <c r="H481" s="330">
        <f>D481*G481</f>
        <v>0</v>
      </c>
      <c r="I481" s="118">
        <f>SUM('5:6'!I481)</f>
        <v>0</v>
      </c>
      <c r="J481" s="38" t="str">
        <f t="array" ref="J481">IF(ISERROR(G481/I481),"",G481/I481)</f>
        <v/>
      </c>
      <c r="K481" s="330">
        <f t="array" ref="K481">IF(ISERROR(G481/L481),"",G481/L481)</f>
        <v>0</v>
      </c>
      <c r="L481" s="107">
        <v>5</v>
      </c>
      <c r="M481" s="43">
        <f t="shared" ref="M481:M484" si="185">IF(ISERROR(I481-K481),"",I481-K481)</f>
        <v>0</v>
      </c>
      <c r="N481" s="38">
        <f t="shared" ref="N481:N484" si="186">SUM(O481:U481)</f>
        <v>0</v>
      </c>
      <c r="O481" s="118">
        <f>SUM('5:6'!O481)</f>
        <v>0</v>
      </c>
      <c r="P481" s="118">
        <f>SUM('5:6'!P481)</f>
        <v>0</v>
      </c>
      <c r="Q481" s="118">
        <f>SUM('5:6'!Q481)</f>
        <v>0</v>
      </c>
      <c r="R481" s="118">
        <f>SUM('5:6'!R481)</f>
        <v>0</v>
      </c>
      <c r="S481" s="118">
        <f>SUM('5:6'!S481)</f>
        <v>0</v>
      </c>
      <c r="T481" s="118">
        <f>SUM('5:6'!T481)</f>
        <v>0</v>
      </c>
      <c r="U481" s="118">
        <f>SUM('5:6'!U481)</f>
        <v>0</v>
      </c>
      <c r="V481" s="269">
        <f t="shared" ref="V481:V484" si="187">SUM(X481:AA481)</f>
        <v>0</v>
      </c>
      <c r="W481" s="40" t="str">
        <f t="shared" si="174"/>
        <v/>
      </c>
      <c r="X481" s="118">
        <f>SUM('5:6'!X481)</f>
        <v>0</v>
      </c>
      <c r="Y481" s="118">
        <f>SUM('5:6'!Y481)</f>
        <v>0</v>
      </c>
      <c r="Z481" s="118">
        <f>SUM('5:6'!Z481)</f>
        <v>0</v>
      </c>
      <c r="AA481" s="118">
        <f>SUM('5:6'!AA481)</f>
        <v>0</v>
      </c>
      <c r="AB481" s="107"/>
      <c r="AC481" s="61"/>
      <c r="AD481" s="336"/>
      <c r="AE481" s="61"/>
      <c r="AF481" s="61"/>
      <c r="AG481" s="61"/>
      <c r="AH481" s="61"/>
      <c r="AI481" s="64"/>
      <c r="AJ481" s="64"/>
      <c r="AK481" s="64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</row>
    <row r="482" spans="1:53" ht="15.75">
      <c r="A482" s="17">
        <v>200116</v>
      </c>
      <c r="B482" s="71" t="s">
        <v>0</v>
      </c>
      <c r="C482" s="325"/>
      <c r="D482" s="18">
        <v>6.58</v>
      </c>
      <c r="E482" s="18"/>
      <c r="F482" s="6"/>
      <c r="G482" s="118">
        <f>SUM('5:6'!G482)</f>
        <v>0</v>
      </c>
      <c r="H482" s="330">
        <f t="shared" ref="H482:H495" si="188">D482*G482</f>
        <v>0</v>
      </c>
      <c r="I482" s="118">
        <f>SUM('5:6'!I482)</f>
        <v>0</v>
      </c>
      <c r="J482" s="38" t="str">
        <f t="array" ref="J482">IF(ISERROR(G482/I482),"",G482/I482)</f>
        <v/>
      </c>
      <c r="K482" s="42">
        <f t="array" ref="K482">IF(ISERROR(G482/L482),"",G482/L482)</f>
        <v>0</v>
      </c>
      <c r="L482" s="107">
        <v>5</v>
      </c>
      <c r="M482" s="43">
        <f t="shared" si="185"/>
        <v>0</v>
      </c>
      <c r="N482" s="38">
        <f t="shared" si="186"/>
        <v>0</v>
      </c>
      <c r="O482" s="118">
        <f>SUM('5:6'!O482)</f>
        <v>0</v>
      </c>
      <c r="P482" s="118">
        <f>SUM('5:6'!P482)</f>
        <v>0</v>
      </c>
      <c r="Q482" s="118">
        <f>SUM('5:6'!Q482)</f>
        <v>0</v>
      </c>
      <c r="R482" s="118">
        <f>SUM('5:6'!R482)</f>
        <v>0</v>
      </c>
      <c r="S482" s="118">
        <f>SUM('5:6'!S482)</f>
        <v>0</v>
      </c>
      <c r="T482" s="118">
        <f>SUM('5:6'!T482)</f>
        <v>0</v>
      </c>
      <c r="U482" s="118">
        <f>SUM('5:6'!U482)</f>
        <v>0</v>
      </c>
      <c r="V482" s="269">
        <f t="shared" si="187"/>
        <v>0</v>
      </c>
      <c r="W482" s="40" t="str">
        <f t="shared" si="174"/>
        <v/>
      </c>
      <c r="X482" s="118">
        <f>SUM('5:6'!X482)</f>
        <v>0</v>
      </c>
      <c r="Y482" s="118">
        <f>SUM('5:6'!Y482)</f>
        <v>0</v>
      </c>
      <c r="Z482" s="118">
        <f>SUM('5:6'!Z482)</f>
        <v>0</v>
      </c>
      <c r="AA482" s="118">
        <f>SUM('5:6'!AA482)</f>
        <v>0</v>
      </c>
      <c r="AB482" s="107"/>
      <c r="AC482" s="61"/>
      <c r="AD482" s="336"/>
      <c r="AE482" s="61"/>
      <c r="AF482" s="61"/>
      <c r="AG482" s="61"/>
      <c r="AH482" s="61"/>
      <c r="AI482" s="64"/>
      <c r="AJ482" s="64"/>
      <c r="AK482" s="64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</row>
    <row r="483" spans="1:53" ht="15.75">
      <c r="A483" s="17">
        <v>200120</v>
      </c>
      <c r="B483" s="71" t="s">
        <v>1</v>
      </c>
      <c r="C483" s="325"/>
      <c r="D483" s="18">
        <v>7.8</v>
      </c>
      <c r="E483" s="18"/>
      <c r="F483" s="6"/>
      <c r="G483" s="118">
        <f>SUM('5:6'!G483)</f>
        <v>0</v>
      </c>
      <c r="H483" s="330">
        <f t="shared" si="188"/>
        <v>0</v>
      </c>
      <c r="I483" s="118">
        <f>SUM('5:6'!I483)</f>
        <v>0</v>
      </c>
      <c r="J483" s="38" t="str">
        <f t="array" ref="J483">IF(ISERROR(G483/I483),"",G483/I483)</f>
        <v/>
      </c>
      <c r="K483" s="42">
        <f t="array" ref="K483">IF(ISERROR(G483/L483),"",G483/L483)</f>
        <v>0</v>
      </c>
      <c r="L483" s="107">
        <v>4.5999999999999996</v>
      </c>
      <c r="M483" s="43">
        <f t="shared" si="185"/>
        <v>0</v>
      </c>
      <c r="N483" s="38">
        <f t="shared" si="186"/>
        <v>0</v>
      </c>
      <c r="O483" s="118">
        <f>SUM('5:6'!O483)</f>
        <v>0</v>
      </c>
      <c r="P483" s="118">
        <f>SUM('5:6'!P483)</f>
        <v>0</v>
      </c>
      <c r="Q483" s="118">
        <f>SUM('5:6'!Q483)</f>
        <v>0</v>
      </c>
      <c r="R483" s="118">
        <f>SUM('5:6'!R483)</f>
        <v>0</v>
      </c>
      <c r="S483" s="118">
        <f>SUM('5:6'!S483)</f>
        <v>0</v>
      </c>
      <c r="T483" s="118">
        <f>SUM('5:6'!T483)</f>
        <v>0</v>
      </c>
      <c r="U483" s="118">
        <f>SUM('5:6'!U483)</f>
        <v>0</v>
      </c>
      <c r="V483" s="269">
        <f t="shared" si="187"/>
        <v>0</v>
      </c>
      <c r="W483" s="40" t="str">
        <f t="shared" si="174"/>
        <v/>
      </c>
      <c r="X483" s="118">
        <f>SUM('5:6'!X483)</f>
        <v>0</v>
      </c>
      <c r="Y483" s="118">
        <f>SUM('5:6'!Y483)</f>
        <v>0</v>
      </c>
      <c r="Z483" s="118">
        <f>SUM('5:6'!Z483)</f>
        <v>0</v>
      </c>
      <c r="AA483" s="118">
        <f>SUM('5:6'!AA483)</f>
        <v>0</v>
      </c>
      <c r="AB483" s="107"/>
      <c r="AC483" s="61"/>
      <c r="AD483" s="336"/>
      <c r="AE483" s="61"/>
      <c r="AF483" s="61"/>
      <c r="AG483" s="61"/>
      <c r="AH483" s="61"/>
      <c r="AI483" s="64"/>
      <c r="AJ483" s="64"/>
      <c r="AK483" s="64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</row>
    <row r="484" spans="1:53" ht="15.75">
      <c r="A484" s="17">
        <v>200528</v>
      </c>
      <c r="B484" s="71" t="s">
        <v>2</v>
      </c>
      <c r="C484" s="325"/>
      <c r="D484" s="18">
        <v>4.4000000000000004</v>
      </c>
      <c r="E484" s="18"/>
      <c r="F484" s="6"/>
      <c r="G484" s="118">
        <f>SUM('5:6'!G484)</f>
        <v>0</v>
      </c>
      <c r="H484" s="330">
        <f t="shared" si="188"/>
        <v>0</v>
      </c>
      <c r="I484" s="118">
        <f>SUM('5:6'!I484)</f>
        <v>0</v>
      </c>
      <c r="J484" s="38" t="str">
        <f t="array" ref="J484">IF(ISERROR(G484/I484),"",G484/I484)</f>
        <v/>
      </c>
      <c r="K484" s="42">
        <f t="array" ref="K484">IF(ISERROR(G484/L484),"",G484/L484)</f>
        <v>0</v>
      </c>
      <c r="L484" s="107">
        <v>5.8</v>
      </c>
      <c r="M484" s="43">
        <f t="shared" si="185"/>
        <v>0</v>
      </c>
      <c r="N484" s="38">
        <f t="shared" si="186"/>
        <v>0</v>
      </c>
      <c r="O484" s="118">
        <f>SUM('5:6'!O484)</f>
        <v>0</v>
      </c>
      <c r="P484" s="118">
        <f>SUM('5:6'!P484)</f>
        <v>0</v>
      </c>
      <c r="Q484" s="118">
        <f>SUM('5:6'!Q484)</f>
        <v>0</v>
      </c>
      <c r="R484" s="118">
        <f>SUM('5:6'!R484)</f>
        <v>0</v>
      </c>
      <c r="S484" s="118">
        <f>SUM('5:6'!S484)</f>
        <v>0</v>
      </c>
      <c r="T484" s="118">
        <f>SUM('5:6'!T484)</f>
        <v>0</v>
      </c>
      <c r="U484" s="118">
        <f>SUM('5:6'!U484)</f>
        <v>0</v>
      </c>
      <c r="V484" s="269">
        <f t="shared" si="187"/>
        <v>0</v>
      </c>
      <c r="W484" s="40" t="str">
        <f t="shared" si="174"/>
        <v/>
      </c>
      <c r="X484" s="118">
        <f>SUM('5:6'!X484)</f>
        <v>0</v>
      </c>
      <c r="Y484" s="118">
        <f>SUM('5:6'!Y484)</f>
        <v>0</v>
      </c>
      <c r="Z484" s="118">
        <f>SUM('5:6'!Z484)</f>
        <v>0</v>
      </c>
      <c r="AA484" s="118">
        <f>SUM('5:6'!AA484)</f>
        <v>0</v>
      </c>
      <c r="AB484" s="107"/>
      <c r="AC484" s="61"/>
      <c r="AD484" s="336"/>
      <c r="AE484" s="61"/>
      <c r="AF484" s="61"/>
      <c r="AG484" s="61"/>
      <c r="AH484" s="61"/>
      <c r="AI484" s="64"/>
      <c r="AJ484" s="64"/>
      <c r="AK484" s="64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</row>
    <row r="485" spans="1:53" ht="15.75">
      <c r="A485" s="17">
        <v>201067</v>
      </c>
      <c r="B485" s="71" t="s">
        <v>368</v>
      </c>
      <c r="C485" s="233" t="s">
        <v>396</v>
      </c>
      <c r="D485" s="18"/>
      <c r="E485" s="18"/>
      <c r="F485" s="6"/>
      <c r="G485" s="118">
        <f>SUM('5:6'!G485)</f>
        <v>0</v>
      </c>
      <c r="H485" s="330">
        <f t="shared" si="188"/>
        <v>0</v>
      </c>
      <c r="I485" s="118">
        <f>SUM('5:6'!I485)</f>
        <v>0</v>
      </c>
      <c r="J485" s="38"/>
      <c r="K485" s="42"/>
      <c r="L485" s="107"/>
      <c r="M485" s="43"/>
      <c r="N485" s="38"/>
      <c r="O485" s="118">
        <f>SUM('5:6'!O485)</f>
        <v>0</v>
      </c>
      <c r="P485" s="118">
        <f>SUM('5:6'!P485)</f>
        <v>0</v>
      </c>
      <c r="Q485" s="118">
        <f>SUM('5:6'!Q485)</f>
        <v>0</v>
      </c>
      <c r="R485" s="118">
        <f>SUM('5:6'!R485)</f>
        <v>0</v>
      </c>
      <c r="S485" s="118">
        <f>SUM('5:6'!S485)</f>
        <v>0</v>
      </c>
      <c r="T485" s="118">
        <f>SUM('5:6'!T485)</f>
        <v>0</v>
      </c>
      <c r="U485" s="118">
        <f>SUM('5:6'!U485)</f>
        <v>0</v>
      </c>
      <c r="V485" s="269"/>
      <c r="W485" s="40"/>
      <c r="X485" s="118">
        <f>SUM('5:6'!X485)</f>
        <v>0</v>
      </c>
      <c r="Y485" s="118">
        <f>SUM('5:6'!Y485)</f>
        <v>0</v>
      </c>
      <c r="Z485" s="118">
        <f>SUM('5:6'!Z485)</f>
        <v>0</v>
      </c>
      <c r="AA485" s="118">
        <f>SUM('5:6'!AA485)</f>
        <v>0</v>
      </c>
      <c r="AB485" s="107"/>
      <c r="AC485" s="61"/>
      <c r="AD485" s="336"/>
      <c r="AE485" s="61"/>
      <c r="AF485" s="61"/>
      <c r="AG485" s="61"/>
      <c r="AH485" s="61"/>
      <c r="AI485" s="64"/>
      <c r="AJ485" s="64"/>
      <c r="AK485" s="64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</row>
    <row r="486" spans="1:53" ht="15.75">
      <c r="A486" s="17">
        <v>201062</v>
      </c>
      <c r="B486" s="241" t="s">
        <v>379</v>
      </c>
      <c r="C486" s="325"/>
      <c r="D486" s="18"/>
      <c r="E486" s="18"/>
      <c r="F486" s="6"/>
      <c r="G486" s="118">
        <f>SUM('5:6'!G486)</f>
        <v>0</v>
      </c>
      <c r="H486" s="330">
        <f t="shared" si="188"/>
        <v>0</v>
      </c>
      <c r="I486" s="118">
        <f>SUM('5:6'!I486)</f>
        <v>0</v>
      </c>
      <c r="J486" s="38"/>
      <c r="K486" s="42"/>
      <c r="L486" s="107">
        <v>6</v>
      </c>
      <c r="M486" s="43"/>
      <c r="N486" s="38"/>
      <c r="O486" s="118">
        <f>SUM('5:6'!O486)</f>
        <v>0</v>
      </c>
      <c r="P486" s="118">
        <f>SUM('5:6'!P486)</f>
        <v>0</v>
      </c>
      <c r="Q486" s="118">
        <f>SUM('5:6'!Q486)</f>
        <v>0</v>
      </c>
      <c r="R486" s="118">
        <f>SUM('5:6'!R486)</f>
        <v>0</v>
      </c>
      <c r="S486" s="118">
        <f>SUM('5:6'!S486)</f>
        <v>0</v>
      </c>
      <c r="T486" s="118">
        <f>SUM('5:6'!T486)</f>
        <v>0</v>
      </c>
      <c r="U486" s="118">
        <f>SUM('5:6'!U486)</f>
        <v>0</v>
      </c>
      <c r="V486" s="269"/>
      <c r="W486" s="40"/>
      <c r="X486" s="118">
        <f>SUM('5:6'!X486)</f>
        <v>0</v>
      </c>
      <c r="Y486" s="118">
        <f>SUM('5:6'!Y486)</f>
        <v>0</v>
      </c>
      <c r="Z486" s="118">
        <f>SUM('5:6'!Z486)</f>
        <v>0</v>
      </c>
      <c r="AA486" s="118">
        <f>SUM('5:6'!AA486)</f>
        <v>0</v>
      </c>
      <c r="AB486" s="107"/>
      <c r="AC486" s="61"/>
      <c r="AD486" s="336"/>
      <c r="AE486" s="61"/>
      <c r="AF486" s="61"/>
      <c r="AG486" s="61"/>
      <c r="AH486" s="61"/>
      <c r="AI486" s="64"/>
      <c r="AJ486" s="64"/>
      <c r="AK486" s="64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</row>
    <row r="487" spans="1:53" ht="15.75">
      <c r="A487" s="19">
        <v>200298</v>
      </c>
      <c r="B487" s="73" t="s">
        <v>106</v>
      </c>
      <c r="C487" s="325" t="s">
        <v>53</v>
      </c>
      <c r="D487" s="18">
        <v>6.04</v>
      </c>
      <c r="E487" s="18"/>
      <c r="F487" s="6"/>
      <c r="G487" s="118">
        <f>SUM('5:6'!G487)</f>
        <v>0</v>
      </c>
      <c r="H487" s="330">
        <f t="shared" si="188"/>
        <v>0</v>
      </c>
      <c r="I487" s="118">
        <f>SUM('5:6'!I487)</f>
        <v>0</v>
      </c>
      <c r="J487" s="38" t="str">
        <f t="array" ref="J487">IF(ISERROR(G487/I487),"",G487/I487)</f>
        <v/>
      </c>
      <c r="K487" s="42">
        <f t="array" ref="K487">IF(ISERROR(G487/L487),"",G487/L487)</f>
        <v>0</v>
      </c>
      <c r="L487" s="107">
        <v>6</v>
      </c>
      <c r="M487" s="43">
        <f t="shared" ref="M487:M491" si="189">IF(ISERROR(I487-K487),"",I487-K487)</f>
        <v>0</v>
      </c>
      <c r="N487" s="38">
        <f t="shared" ref="N487:N491" si="190">SUM(O487:U487)</f>
        <v>0</v>
      </c>
      <c r="O487" s="118">
        <f>SUM('5:6'!O487)</f>
        <v>0</v>
      </c>
      <c r="P487" s="118">
        <f>SUM('5:6'!P487)</f>
        <v>0</v>
      </c>
      <c r="Q487" s="118">
        <f>SUM('5:6'!Q487)</f>
        <v>0</v>
      </c>
      <c r="R487" s="118">
        <f>SUM('5:6'!R487)</f>
        <v>0</v>
      </c>
      <c r="S487" s="118">
        <f>SUM('5:6'!S487)</f>
        <v>0</v>
      </c>
      <c r="T487" s="118">
        <f>SUM('5:6'!T487)</f>
        <v>0</v>
      </c>
      <c r="U487" s="118">
        <f>SUM('5:6'!U487)</f>
        <v>0</v>
      </c>
      <c r="V487" s="269">
        <f t="shared" ref="V487:V491" si="191">SUM(X487:AA487)</f>
        <v>0</v>
      </c>
      <c r="W487" s="40" t="str">
        <f t="shared" ref="W487:W491" si="192">IF(ISERROR(V487/G487),"",V487/G487)</f>
        <v/>
      </c>
      <c r="X487" s="118">
        <f>SUM('5:6'!X487)</f>
        <v>0</v>
      </c>
      <c r="Y487" s="118">
        <f>SUM('5:6'!Y487)</f>
        <v>0</v>
      </c>
      <c r="Z487" s="118">
        <f>SUM('5:6'!Z487)</f>
        <v>0</v>
      </c>
      <c r="AA487" s="118">
        <f>SUM('5:6'!AA487)</f>
        <v>0</v>
      </c>
      <c r="AB487" s="107"/>
      <c r="AC487" s="61"/>
      <c r="AD487" s="336"/>
      <c r="AE487" s="61"/>
      <c r="AF487" s="61"/>
      <c r="AG487" s="61"/>
      <c r="AH487" s="61"/>
      <c r="AI487" s="64"/>
      <c r="AJ487" s="64"/>
      <c r="AK487" s="64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</row>
    <row r="488" spans="1:53" ht="15.75">
      <c r="A488" s="19">
        <v>200299</v>
      </c>
      <c r="B488" s="73" t="s">
        <v>106</v>
      </c>
      <c r="C488" s="325" t="s">
        <v>60</v>
      </c>
      <c r="D488" s="18">
        <v>6.04</v>
      </c>
      <c r="E488" s="18"/>
      <c r="F488" s="6"/>
      <c r="G488" s="118">
        <f>SUM('5:6'!G488)</f>
        <v>0</v>
      </c>
      <c r="H488" s="330">
        <f t="shared" si="188"/>
        <v>0</v>
      </c>
      <c r="I488" s="118">
        <f>SUM('5:6'!I488)</f>
        <v>0</v>
      </c>
      <c r="J488" s="38" t="str">
        <f t="array" ref="J488">IF(ISERROR(G488/I488),"",G488/I488)</f>
        <v/>
      </c>
      <c r="K488" s="42">
        <f t="array" ref="K488">IF(ISERROR(G488/L488),"",G488/L488)</f>
        <v>0</v>
      </c>
      <c r="L488" s="107">
        <v>6</v>
      </c>
      <c r="M488" s="43">
        <f t="shared" si="189"/>
        <v>0</v>
      </c>
      <c r="N488" s="38">
        <f t="shared" si="190"/>
        <v>0</v>
      </c>
      <c r="O488" s="118">
        <f>SUM('5:6'!O488)</f>
        <v>0</v>
      </c>
      <c r="P488" s="118">
        <f>SUM('5:6'!P488)</f>
        <v>0</v>
      </c>
      <c r="Q488" s="118">
        <f>SUM('5:6'!Q488)</f>
        <v>0</v>
      </c>
      <c r="R488" s="118">
        <f>SUM('5:6'!R488)</f>
        <v>0</v>
      </c>
      <c r="S488" s="118">
        <f>SUM('5:6'!S488)</f>
        <v>0</v>
      </c>
      <c r="T488" s="118">
        <f>SUM('5:6'!T488)</f>
        <v>0</v>
      </c>
      <c r="U488" s="118">
        <f>SUM('5:6'!U488)</f>
        <v>0</v>
      </c>
      <c r="V488" s="269">
        <f t="shared" si="191"/>
        <v>0</v>
      </c>
      <c r="W488" s="40" t="str">
        <f t="shared" si="192"/>
        <v/>
      </c>
      <c r="X488" s="118">
        <f>SUM('5:6'!X488)</f>
        <v>0</v>
      </c>
      <c r="Y488" s="118">
        <f>SUM('5:6'!Y488)</f>
        <v>0</v>
      </c>
      <c r="Z488" s="118">
        <f>SUM('5:6'!Z488)</f>
        <v>0</v>
      </c>
      <c r="AA488" s="118">
        <f>SUM('5:6'!AA488)</f>
        <v>0</v>
      </c>
      <c r="AB488" s="107"/>
      <c r="AC488" s="61"/>
      <c r="AD488" s="336"/>
      <c r="AE488" s="61"/>
      <c r="AF488" s="61"/>
      <c r="AG488" s="61"/>
      <c r="AH488" s="61"/>
      <c r="AI488" s="64"/>
      <c r="AJ488" s="64"/>
      <c r="AK488" s="64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</row>
    <row r="489" spans="1:53" ht="15.75">
      <c r="A489" s="19">
        <v>201492</v>
      </c>
      <c r="B489" s="409" t="s">
        <v>479</v>
      </c>
      <c r="C489" s="419" t="s">
        <v>53</v>
      </c>
      <c r="D489" s="18"/>
      <c r="E489" s="18"/>
      <c r="F489" s="6"/>
      <c r="G489" s="118"/>
      <c r="H489" s="420"/>
      <c r="I489" s="118"/>
      <c r="J489" s="38"/>
      <c r="K489" s="42"/>
      <c r="L489" s="107"/>
      <c r="M489" s="43"/>
      <c r="N489" s="38"/>
      <c r="O489" s="118"/>
      <c r="P489" s="118"/>
      <c r="Q489" s="118"/>
      <c r="R489" s="118"/>
      <c r="S489" s="118"/>
      <c r="T489" s="118"/>
      <c r="U489" s="118"/>
      <c r="V489" s="269"/>
      <c r="W489" s="40"/>
      <c r="X489" s="118"/>
      <c r="Y489" s="118"/>
      <c r="Z489" s="118"/>
      <c r="AA489" s="118"/>
      <c r="AB489" s="107"/>
      <c r="AC489" s="61"/>
      <c r="AD489" s="421"/>
      <c r="AE489" s="61"/>
      <c r="AF489" s="61"/>
      <c r="AG489" s="61"/>
      <c r="AH489" s="61"/>
      <c r="AI489" s="64"/>
      <c r="AJ489" s="64"/>
      <c r="AK489" s="64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</row>
    <row r="490" spans="1:53" ht="15.75">
      <c r="A490" s="19">
        <v>201491</v>
      </c>
      <c r="B490" s="409" t="s">
        <v>479</v>
      </c>
      <c r="C490" s="419" t="s">
        <v>60</v>
      </c>
      <c r="D490" s="18"/>
      <c r="E490" s="18"/>
      <c r="F490" s="6"/>
      <c r="G490" s="118"/>
      <c r="H490" s="420"/>
      <c r="I490" s="118"/>
      <c r="J490" s="38"/>
      <c r="K490" s="42"/>
      <c r="L490" s="107"/>
      <c r="M490" s="43"/>
      <c r="N490" s="38"/>
      <c r="O490" s="118"/>
      <c r="P490" s="118"/>
      <c r="Q490" s="118"/>
      <c r="R490" s="118"/>
      <c r="S490" s="118"/>
      <c r="T490" s="118"/>
      <c r="U490" s="118"/>
      <c r="V490" s="269"/>
      <c r="W490" s="40"/>
      <c r="X490" s="118"/>
      <c r="Y490" s="118"/>
      <c r="Z490" s="118"/>
      <c r="AA490" s="118"/>
      <c r="AB490" s="107"/>
      <c r="AC490" s="61"/>
      <c r="AD490" s="421"/>
      <c r="AE490" s="61"/>
      <c r="AF490" s="61"/>
      <c r="AG490" s="61"/>
      <c r="AH490" s="61"/>
      <c r="AI490" s="64"/>
      <c r="AJ490" s="64"/>
      <c r="AK490" s="64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</row>
    <row r="491" spans="1:53" ht="15.75">
      <c r="A491" s="17">
        <v>200948</v>
      </c>
      <c r="B491" s="68" t="s">
        <v>107</v>
      </c>
      <c r="C491" s="17"/>
      <c r="D491" s="18">
        <f>78*120/1000</f>
        <v>9.36</v>
      </c>
      <c r="E491" s="18"/>
      <c r="F491" s="6"/>
      <c r="G491" s="118">
        <f>SUM('5:6'!G491)</f>
        <v>0</v>
      </c>
      <c r="H491" s="330">
        <f t="shared" si="188"/>
        <v>0</v>
      </c>
      <c r="I491" s="118">
        <f>SUM('5:6'!I491)</f>
        <v>0</v>
      </c>
      <c r="J491" s="38" t="str">
        <f t="array" ref="J491">IF(ISERROR(G491/I491),"",G491/I491)</f>
        <v/>
      </c>
      <c r="K491" s="42">
        <f t="array" ref="K491">IF(ISERROR(G491/L491),"",G491/L491)</f>
        <v>0</v>
      </c>
      <c r="L491" s="107">
        <v>7.5</v>
      </c>
      <c r="M491" s="43">
        <f t="shared" si="189"/>
        <v>0</v>
      </c>
      <c r="N491" s="38">
        <f t="shared" si="190"/>
        <v>0</v>
      </c>
      <c r="O491" s="118">
        <f>SUM('5:6'!O491)</f>
        <v>0</v>
      </c>
      <c r="P491" s="118">
        <f>SUM('5:6'!P491)</f>
        <v>0</v>
      </c>
      <c r="Q491" s="118">
        <f>SUM('5:6'!Q491)</f>
        <v>0</v>
      </c>
      <c r="R491" s="118">
        <f>SUM('5:6'!R491)</f>
        <v>0</v>
      </c>
      <c r="S491" s="118">
        <f>SUM('5:6'!S491)</f>
        <v>0</v>
      </c>
      <c r="T491" s="118">
        <f>SUM('5:6'!T491)</f>
        <v>0</v>
      </c>
      <c r="U491" s="118">
        <f>SUM('5:6'!U491)</f>
        <v>0</v>
      </c>
      <c r="V491" s="269">
        <f t="shared" si="191"/>
        <v>0</v>
      </c>
      <c r="W491" s="40" t="str">
        <f t="shared" si="192"/>
        <v/>
      </c>
      <c r="X491" s="118">
        <f>SUM('5:6'!X491)</f>
        <v>0</v>
      </c>
      <c r="Y491" s="118">
        <f>SUM('5:6'!Y491)</f>
        <v>0</v>
      </c>
      <c r="Z491" s="118">
        <f>SUM('5:6'!Z491)</f>
        <v>0</v>
      </c>
      <c r="AA491" s="118">
        <f>SUM('5:6'!AA491)</f>
        <v>0</v>
      </c>
      <c r="AB491" s="107"/>
      <c r="AC491" s="61"/>
      <c r="AD491" s="336"/>
      <c r="AE491" s="61"/>
      <c r="AF491" s="61"/>
      <c r="AG491" s="61"/>
      <c r="AH491" s="61"/>
      <c r="AI491" s="64"/>
      <c r="AJ491" s="64"/>
      <c r="AK491" s="64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</row>
    <row r="492" spans="1:53" ht="15.75">
      <c r="A492" s="17">
        <v>201012</v>
      </c>
      <c r="B492" s="254" t="s">
        <v>397</v>
      </c>
      <c r="C492" s="17"/>
      <c r="D492" s="18"/>
      <c r="E492" s="18"/>
      <c r="F492" s="6"/>
      <c r="G492" s="118">
        <f>SUM('5:6'!G492)</f>
        <v>0</v>
      </c>
      <c r="H492" s="330">
        <f t="shared" si="188"/>
        <v>0</v>
      </c>
      <c r="I492" s="118">
        <f>SUM('5:6'!I492)</f>
        <v>0</v>
      </c>
      <c r="J492" s="38"/>
      <c r="K492" s="42"/>
      <c r="L492" s="107"/>
      <c r="M492" s="43"/>
      <c r="N492" s="38"/>
      <c r="O492" s="118">
        <f>SUM('5:6'!O492)</f>
        <v>0</v>
      </c>
      <c r="P492" s="118">
        <f>SUM('5:6'!P492)</f>
        <v>0</v>
      </c>
      <c r="Q492" s="118">
        <f>SUM('5:6'!Q492)</f>
        <v>0</v>
      </c>
      <c r="R492" s="118">
        <f>SUM('5:6'!R492)</f>
        <v>0</v>
      </c>
      <c r="S492" s="118">
        <f>SUM('5:6'!S492)</f>
        <v>0</v>
      </c>
      <c r="T492" s="118">
        <f>SUM('5:6'!T492)</f>
        <v>0</v>
      </c>
      <c r="U492" s="118">
        <f>SUM('5:6'!U492)</f>
        <v>0</v>
      </c>
      <c r="V492" s="269"/>
      <c r="W492" s="40"/>
      <c r="X492" s="118">
        <f>SUM('5:6'!X492)</f>
        <v>0</v>
      </c>
      <c r="Y492" s="118">
        <f>SUM('5:6'!Y492)</f>
        <v>0</v>
      </c>
      <c r="Z492" s="118">
        <f>SUM('5:6'!Z492)</f>
        <v>0</v>
      </c>
      <c r="AA492" s="118">
        <f>SUM('5:6'!AA492)</f>
        <v>0</v>
      </c>
      <c r="AB492" s="107"/>
      <c r="AC492" s="61"/>
      <c r="AD492" s="336"/>
      <c r="AE492" s="61"/>
      <c r="AF492" s="61"/>
      <c r="AG492" s="61"/>
      <c r="AH492" s="61"/>
      <c r="AI492" s="64"/>
      <c r="AJ492" s="64"/>
      <c r="AK492" s="64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</row>
    <row r="493" spans="1:53" ht="15.75">
      <c r="A493" s="17">
        <v>201370</v>
      </c>
      <c r="B493" s="254" t="s">
        <v>450</v>
      </c>
      <c r="C493" s="17"/>
      <c r="D493" s="18"/>
      <c r="E493" s="18"/>
      <c r="F493" s="6"/>
      <c r="G493" s="118">
        <f>SUM('5:6'!G493)</f>
        <v>0</v>
      </c>
      <c r="H493" s="330">
        <f t="shared" si="188"/>
        <v>0</v>
      </c>
      <c r="I493" s="118">
        <f>SUM('5:6'!I493)</f>
        <v>0</v>
      </c>
      <c r="J493" s="38"/>
      <c r="K493" s="42"/>
      <c r="L493" s="107"/>
      <c r="M493" s="43"/>
      <c r="N493" s="38"/>
      <c r="O493" s="118"/>
      <c r="P493" s="118"/>
      <c r="Q493" s="118"/>
      <c r="R493" s="118"/>
      <c r="S493" s="118"/>
      <c r="T493" s="118"/>
      <c r="U493" s="118"/>
      <c r="V493" s="269"/>
      <c r="W493" s="40"/>
      <c r="X493" s="118"/>
      <c r="Y493" s="118"/>
      <c r="Z493" s="118"/>
      <c r="AA493" s="118"/>
      <c r="AB493" s="107"/>
      <c r="AC493" s="61"/>
      <c r="AD493" s="336"/>
      <c r="AE493" s="61"/>
      <c r="AF493" s="61"/>
      <c r="AG493" s="61"/>
      <c r="AH493" s="61"/>
      <c r="AI493" s="64"/>
      <c r="AJ493" s="64"/>
      <c r="AK493" s="64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</row>
    <row r="494" spans="1:53" ht="15.75">
      <c r="A494" s="17">
        <v>201010</v>
      </c>
      <c r="B494" s="327" t="s">
        <v>165</v>
      </c>
      <c r="C494" s="17"/>
      <c r="D494" s="18">
        <v>4.5</v>
      </c>
      <c r="E494" s="18"/>
      <c r="F494" s="6"/>
      <c r="G494" s="118">
        <f>SUM('5:6'!G494)</f>
        <v>0</v>
      </c>
      <c r="H494" s="330">
        <f t="shared" si="188"/>
        <v>0</v>
      </c>
      <c r="I494" s="118">
        <f>SUM('5:6'!I494)</f>
        <v>0</v>
      </c>
      <c r="J494" s="38"/>
      <c r="K494" s="42"/>
      <c r="L494" s="107"/>
      <c r="M494" s="43"/>
      <c r="N494" s="38"/>
      <c r="O494" s="118">
        <f>SUM('5:6'!O494)</f>
        <v>0</v>
      </c>
      <c r="P494" s="118">
        <f>SUM('5:6'!P494)</f>
        <v>0</v>
      </c>
      <c r="Q494" s="118">
        <f>SUM('5:6'!Q494)</f>
        <v>0</v>
      </c>
      <c r="R494" s="118">
        <f>SUM('5:6'!R494)</f>
        <v>0</v>
      </c>
      <c r="S494" s="118">
        <f>SUM('5:6'!S494)</f>
        <v>0</v>
      </c>
      <c r="T494" s="118">
        <f>SUM('5:6'!T494)</f>
        <v>0</v>
      </c>
      <c r="U494" s="118">
        <f>SUM('5:6'!U494)</f>
        <v>0</v>
      </c>
      <c r="V494" s="269"/>
      <c r="W494" s="40"/>
      <c r="X494" s="118">
        <f>SUM('5:6'!X494)</f>
        <v>0</v>
      </c>
      <c r="Y494" s="118">
        <f>SUM('5:6'!Y494)</f>
        <v>0</v>
      </c>
      <c r="Z494" s="118">
        <f>SUM('5:6'!Z494)</f>
        <v>0</v>
      </c>
      <c r="AA494" s="118">
        <f>SUM('5:6'!AA494)</f>
        <v>0</v>
      </c>
      <c r="AB494" s="107"/>
      <c r="AC494" s="61"/>
      <c r="AD494" s="336"/>
      <c r="AE494" s="61"/>
      <c r="AF494" s="61"/>
      <c r="AG494" s="61"/>
      <c r="AH494" s="61"/>
      <c r="AI494" s="64"/>
      <c r="AJ494" s="64"/>
      <c r="AK494" s="64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</row>
    <row r="495" spans="1:53" ht="15.75">
      <c r="A495" s="17">
        <v>201011</v>
      </c>
      <c r="B495" s="327" t="s">
        <v>166</v>
      </c>
      <c r="C495" s="17"/>
      <c r="D495" s="18">
        <v>4.5</v>
      </c>
      <c r="E495" s="18"/>
      <c r="F495" s="6"/>
      <c r="G495" s="118">
        <f>SUM('5:6'!G495)</f>
        <v>0</v>
      </c>
      <c r="H495" s="330">
        <f t="shared" si="188"/>
        <v>0</v>
      </c>
      <c r="I495" s="118">
        <f>SUM('5:6'!I495)</f>
        <v>0</v>
      </c>
      <c r="J495" s="38"/>
      <c r="K495" s="42"/>
      <c r="L495" s="107"/>
      <c r="M495" s="43"/>
      <c r="N495" s="38"/>
      <c r="O495" s="118">
        <f>SUM('5:6'!O495)</f>
        <v>0</v>
      </c>
      <c r="P495" s="118">
        <f>SUM('5:6'!P495)</f>
        <v>0</v>
      </c>
      <c r="Q495" s="118">
        <f>SUM('5:6'!Q495)</f>
        <v>0</v>
      </c>
      <c r="R495" s="118">
        <f>SUM('5:6'!R495)</f>
        <v>0</v>
      </c>
      <c r="S495" s="118">
        <f>SUM('5:6'!S495)</f>
        <v>0</v>
      </c>
      <c r="T495" s="118">
        <f>SUM('5:6'!T495)</f>
        <v>0</v>
      </c>
      <c r="U495" s="118">
        <f>SUM('5:6'!U495)</f>
        <v>0</v>
      </c>
      <c r="V495" s="269"/>
      <c r="W495" s="40"/>
      <c r="X495" s="118">
        <f>SUM('5:6'!X495)</f>
        <v>0</v>
      </c>
      <c r="Y495" s="118">
        <f>SUM('5:6'!Y495)</f>
        <v>0</v>
      </c>
      <c r="Z495" s="118">
        <f>SUM('5:6'!Z495)</f>
        <v>0</v>
      </c>
      <c r="AA495" s="118">
        <f>SUM('5:6'!AA495)</f>
        <v>0</v>
      </c>
      <c r="AB495" s="107"/>
      <c r="AC495" s="61"/>
      <c r="AD495" s="336"/>
      <c r="AE495" s="61"/>
      <c r="AF495" s="61"/>
      <c r="AG495" s="61"/>
      <c r="AH495" s="61"/>
      <c r="AI495" s="64"/>
      <c r="AJ495" s="64"/>
      <c r="AK495" s="64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</row>
    <row r="496" spans="1:53" ht="15.75">
      <c r="A496" s="585" t="s">
        <v>108</v>
      </c>
      <c r="B496" s="586"/>
      <c r="C496" s="326" t="s">
        <v>71</v>
      </c>
      <c r="D496" s="27"/>
      <c r="E496" s="27"/>
      <c r="F496" s="39"/>
      <c r="G496" s="119">
        <f>SUM(G481:G495)</f>
        <v>0</v>
      </c>
      <c r="H496" s="37">
        <f>SUM(H481:H495)</f>
        <v>0</v>
      </c>
      <c r="I496" s="37">
        <f>SUM(I481:I495)</f>
        <v>0</v>
      </c>
      <c r="J496" s="38" t="str">
        <f t="array" ref="J496">IF(ISERROR(G496/I496),"",G496/I496)</f>
        <v/>
      </c>
      <c r="K496" s="37">
        <f>SUM(K481:K491)</f>
        <v>0</v>
      </c>
      <c r="L496" s="123"/>
      <c r="M496" s="114">
        <f t="shared" ref="M496:V496" si="193">SUM(M481:M491)</f>
        <v>0</v>
      </c>
      <c r="N496" s="27">
        <f t="shared" si="193"/>
        <v>0</v>
      </c>
      <c r="O496" s="116">
        <f t="shared" si="193"/>
        <v>0</v>
      </c>
      <c r="P496" s="116">
        <f t="shared" si="193"/>
        <v>0</v>
      </c>
      <c r="Q496" s="116">
        <f t="shared" si="193"/>
        <v>0</v>
      </c>
      <c r="R496" s="116">
        <f t="shared" si="193"/>
        <v>0</v>
      </c>
      <c r="S496" s="117">
        <f t="shared" si="193"/>
        <v>0</v>
      </c>
      <c r="T496" s="116">
        <f t="shared" si="193"/>
        <v>0</v>
      </c>
      <c r="U496" s="116">
        <f t="shared" si="193"/>
        <v>0</v>
      </c>
      <c r="V496" s="269">
        <f t="shared" si="193"/>
        <v>0</v>
      </c>
      <c r="W496" s="40" t="str">
        <f t="shared" ref="W496:W497" si="194">IF(ISERROR(V496/G496),"",V496/G496)</f>
        <v/>
      </c>
      <c r="X496" s="117">
        <f>SUM(X481:X491)</f>
        <v>0</v>
      </c>
      <c r="Y496" s="117">
        <f>SUM(Y481:Y491)</f>
        <v>0</v>
      </c>
      <c r="Z496" s="117">
        <f>SUM(Z481:Z491)</f>
        <v>0</v>
      </c>
      <c r="AA496" s="117">
        <f>SUM(AA481:AA491)</f>
        <v>0</v>
      </c>
      <c r="AB496" s="27"/>
      <c r="AC496" s="78"/>
      <c r="AD496" s="65"/>
      <c r="AE496" s="78"/>
      <c r="AF496" s="78"/>
      <c r="AG496" s="78"/>
      <c r="AH496" s="78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65"/>
      <c r="AW496" s="65"/>
      <c r="AX496" s="65"/>
      <c r="AY496" s="65"/>
      <c r="AZ496" s="65"/>
      <c r="BA496" s="65"/>
    </row>
    <row r="497" spans="1:53" ht="15.75">
      <c r="A497" s="587" t="s">
        <v>110</v>
      </c>
      <c r="B497" s="588"/>
      <c r="C497" s="588"/>
      <c r="D497" s="588"/>
      <c r="E497" s="588"/>
      <c r="F497" s="589"/>
      <c r="G497" s="243">
        <f>SUM(G363,G421,G456,G472,G480,G496)</f>
        <v>524</v>
      </c>
      <c r="H497" s="243">
        <f>SUM(H363,H421,H456,H472,H480,H496)</f>
        <v>2636.6200000000003</v>
      </c>
      <c r="I497" s="243">
        <f>SUM(I363,I421,I456,I472,I480,I496)</f>
        <v>42.5</v>
      </c>
      <c r="J497" s="59">
        <f t="array" ref="J497">IF(ISERROR(G497/I497),"",G497/I497)</f>
        <v>12.329411764705883</v>
      </c>
      <c r="K497" s="243">
        <f>SUM(K363,K421,K456,K472,K480,K496)</f>
        <v>55.053763440860209</v>
      </c>
      <c r="L497" s="59">
        <f>IF(ISERROR(G497/K497),"",G497/K497)</f>
        <v>9.5179687500000014</v>
      </c>
      <c r="M497" s="243">
        <f t="shared" ref="M497:V497" si="195">SUM(M363,M421,M456,M472,M480,M496)</f>
        <v>-12.553763440860211</v>
      </c>
      <c r="N497" s="243">
        <f t="shared" si="195"/>
        <v>0</v>
      </c>
      <c r="O497" s="243">
        <f t="shared" si="195"/>
        <v>0</v>
      </c>
      <c r="P497" s="243">
        <f t="shared" si="195"/>
        <v>0</v>
      </c>
      <c r="Q497" s="243">
        <f t="shared" si="195"/>
        <v>0</v>
      </c>
      <c r="R497" s="243">
        <f t="shared" si="195"/>
        <v>0</v>
      </c>
      <c r="S497" s="243">
        <f t="shared" si="195"/>
        <v>0</v>
      </c>
      <c r="T497" s="243">
        <f t="shared" si="195"/>
        <v>0</v>
      </c>
      <c r="U497" s="243">
        <f t="shared" si="195"/>
        <v>0</v>
      </c>
      <c r="V497" s="243">
        <f t="shared" si="195"/>
        <v>0</v>
      </c>
      <c r="W497" s="87">
        <f t="shared" si="194"/>
        <v>0</v>
      </c>
      <c r="X497" s="243">
        <f>SUM(X363,X421,X456,X472,X480,X496)</f>
        <v>0</v>
      </c>
      <c r="Y497" s="243">
        <f>SUM(Y363,Y421,Y456,Y472,Y480,Y496)</f>
        <v>0</v>
      </c>
      <c r="Z497" s="243">
        <f>SUM(Z363,Z421,Z456,Z472,Z480,Z496)</f>
        <v>0</v>
      </c>
      <c r="AA497" s="243">
        <f>SUM(AA363,AA421,AA456,AA472,AA480,AA496)</f>
        <v>0</v>
      </c>
      <c r="AB497" s="85"/>
      <c r="AC497" s="79"/>
      <c r="AD497" s="336"/>
      <c r="AE497" s="86"/>
      <c r="AF497" s="86"/>
      <c r="AG497" s="86"/>
      <c r="AH497" s="86"/>
      <c r="AI497" s="64"/>
      <c r="AJ497" s="64"/>
      <c r="AK497" s="64"/>
      <c r="AL497" s="549"/>
      <c r="AM497" s="549"/>
      <c r="AN497" s="549"/>
      <c r="AO497" s="549"/>
      <c r="AP497" s="549"/>
      <c r="AQ497" s="549"/>
      <c r="AR497" s="549"/>
      <c r="AS497" s="549"/>
      <c r="AT497" s="549"/>
      <c r="AU497" s="549"/>
      <c r="AV497" s="549"/>
      <c r="AW497" s="549"/>
      <c r="AX497" s="549"/>
      <c r="AY497" s="549"/>
      <c r="AZ497" s="549"/>
      <c r="BA497" s="549"/>
    </row>
    <row r="498" spans="1:53" ht="15.75" hidden="1" customHeight="1">
      <c r="A498" s="579" t="s">
        <v>111</v>
      </c>
      <c r="B498" s="328" t="s">
        <v>112</v>
      </c>
      <c r="C498" s="545" t="s">
        <v>113</v>
      </c>
      <c r="D498" s="545"/>
      <c r="E498" s="546" t="s">
        <v>114</v>
      </c>
      <c r="F498" s="546"/>
      <c r="G498" s="541" t="s">
        <v>115</v>
      </c>
      <c r="H498" s="541"/>
      <c r="I498" s="546" t="s">
        <v>116</v>
      </c>
      <c r="J498" s="546"/>
      <c r="K498" s="546" t="s">
        <v>36</v>
      </c>
      <c r="L498" s="546"/>
      <c r="M498" s="546" t="s">
        <v>117</v>
      </c>
      <c r="N498" s="546"/>
      <c r="O498" s="546" t="s">
        <v>118</v>
      </c>
      <c r="P498" s="541" t="s">
        <v>119</v>
      </c>
      <c r="Q498" s="541"/>
      <c r="R498" s="541" t="s">
        <v>36</v>
      </c>
      <c r="S498" s="541"/>
      <c r="T498" s="541" t="s">
        <v>120</v>
      </c>
      <c r="U498" s="541"/>
      <c r="V498" s="541" t="s">
        <v>121</v>
      </c>
      <c r="W498" s="541"/>
      <c r="X498" s="541" t="s">
        <v>36</v>
      </c>
      <c r="Y498" s="541"/>
      <c r="Z498" s="541" t="s">
        <v>120</v>
      </c>
      <c r="AA498" s="541"/>
      <c r="AB498" s="12"/>
      <c r="AC498" s="12"/>
      <c r="AD498" s="12"/>
      <c r="AE498" s="3"/>
      <c r="AF498" s="3"/>
      <c r="AG498" s="3"/>
      <c r="AH498" s="334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28"/>
      <c r="AV498" s="28"/>
      <c r="AW498" s="28"/>
      <c r="AX498" s="28"/>
      <c r="AY498" s="28"/>
      <c r="AZ498" s="28"/>
      <c r="BA498" s="28"/>
    </row>
    <row r="499" spans="1:53" ht="15.75" hidden="1">
      <c r="A499" s="580"/>
      <c r="B499" s="328" t="s">
        <v>122</v>
      </c>
      <c r="C499" s="557">
        <f>SUM('5:6'!C499)</f>
        <v>0</v>
      </c>
      <c r="D499" s="558"/>
      <c r="E499" s="559">
        <f>D499*11</f>
        <v>0</v>
      </c>
      <c r="F499" s="559"/>
      <c r="G499" s="488">
        <v>0</v>
      </c>
      <c r="H499" s="489"/>
      <c r="I499" s="546">
        <f>G499*11</f>
        <v>0</v>
      </c>
      <c r="J499" s="546"/>
      <c r="K499" s="546">
        <f>E499-I499</f>
        <v>0</v>
      </c>
      <c r="L499" s="546"/>
      <c r="M499" s="547" t="str">
        <f>IF(ISERROR(K499/E499),"",K499/E499)</f>
        <v/>
      </c>
      <c r="N499" s="547"/>
      <c r="O499" s="546"/>
      <c r="P499" s="541" t="s">
        <v>70</v>
      </c>
      <c r="Q499" s="541"/>
      <c r="R499" s="548">
        <f>SUM(O363:U363)</f>
        <v>0</v>
      </c>
      <c r="S499" s="548"/>
      <c r="T499" s="543" t="str">
        <f t="array" ref="T499">IF(ISERROR(R499/R506),"",R499/R506)</f>
        <v/>
      </c>
      <c r="U499" s="543"/>
      <c r="V499" s="541" t="s">
        <v>41</v>
      </c>
      <c r="W499" s="541"/>
      <c r="X499" s="548">
        <f>SUM(O363,O421,O456,O472,O480,O496)</f>
        <v>0</v>
      </c>
      <c r="Y499" s="548"/>
      <c r="Z499" s="543" t="str">
        <f t="array" ref="Z499">IF(ISERROR(X499/X506),"",X499/X506)</f>
        <v/>
      </c>
      <c r="AA499" s="543"/>
      <c r="AB499" s="12"/>
      <c r="AC499" s="29"/>
      <c r="AD499" s="29"/>
      <c r="AE499" s="3"/>
      <c r="AF499" s="3"/>
      <c r="AG499" s="3"/>
      <c r="AH499" s="336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28"/>
      <c r="AV499" s="28"/>
      <c r="AW499" s="28"/>
      <c r="AX499" s="28"/>
      <c r="AY499" s="28"/>
      <c r="AZ499" s="28"/>
      <c r="BA499" s="28"/>
    </row>
    <row r="500" spans="1:53" ht="15.75" hidden="1" customHeight="1">
      <c r="A500" s="580"/>
      <c r="B500" s="328" t="s">
        <v>123</v>
      </c>
      <c r="C500" s="557">
        <f>SUM('5:6'!C500)</f>
        <v>0</v>
      </c>
      <c r="D500" s="558"/>
      <c r="E500" s="559">
        <f>D500*11</f>
        <v>0</v>
      </c>
      <c r="F500" s="559"/>
      <c r="G500" s="488">
        <v>0</v>
      </c>
      <c r="H500" s="489"/>
      <c r="I500" s="546">
        <f>G500*11</f>
        <v>0</v>
      </c>
      <c r="J500" s="546"/>
      <c r="K500" s="546">
        <f>E500-I500</f>
        <v>0</v>
      </c>
      <c r="L500" s="546"/>
      <c r="M500" s="547" t="str">
        <f>IF(ISERROR(K500/E500),"",K500/E500)</f>
        <v/>
      </c>
      <c r="N500" s="547"/>
      <c r="O500" s="546"/>
      <c r="P500" s="541" t="s">
        <v>86</v>
      </c>
      <c r="Q500" s="541"/>
      <c r="R500" s="548">
        <f>SUM(O421:U421)</f>
        <v>0</v>
      </c>
      <c r="S500" s="548"/>
      <c r="T500" s="543" t="str">
        <f>IF(ISERROR(R500/R506),"",R500/R506)</f>
        <v/>
      </c>
      <c r="U500" s="543"/>
      <c r="V500" s="541" t="s">
        <v>42</v>
      </c>
      <c r="W500" s="541"/>
      <c r="X500" s="548">
        <f>SUM(O364,O422,O457,O473,O481,O497)</f>
        <v>0</v>
      </c>
      <c r="Y500" s="548"/>
      <c r="Z500" s="543" t="str">
        <f>IF(ISERROR(X500/X506),"",X500/X506)</f>
        <v/>
      </c>
      <c r="AA500" s="543"/>
      <c r="AB500" s="12"/>
      <c r="AC500" s="29"/>
      <c r="AD500" s="29"/>
      <c r="AE500" s="3"/>
      <c r="AF500" s="3"/>
      <c r="AG500" s="3"/>
      <c r="AH500" s="336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28"/>
      <c r="AV500" s="28"/>
      <c r="AW500" s="28"/>
      <c r="AX500" s="28"/>
      <c r="AY500" s="28"/>
      <c r="AZ500" s="28"/>
      <c r="BA500" s="28"/>
    </row>
    <row r="501" spans="1:53" ht="15.75" hidden="1">
      <c r="A501" s="580"/>
      <c r="B501" s="328" t="s">
        <v>124</v>
      </c>
      <c r="C501" s="557">
        <f>SUM('5:6'!C501)</f>
        <v>0</v>
      </c>
      <c r="D501" s="558"/>
      <c r="E501" s="559">
        <f>D501*11</f>
        <v>0</v>
      </c>
      <c r="F501" s="559"/>
      <c r="G501" s="488">
        <v>0</v>
      </c>
      <c r="H501" s="489"/>
      <c r="I501" s="546">
        <f>G501*11</f>
        <v>0</v>
      </c>
      <c r="J501" s="546"/>
      <c r="K501" s="546">
        <f>E501-I501</f>
        <v>0</v>
      </c>
      <c r="L501" s="546"/>
      <c r="M501" s="547" t="str">
        <f>IF(ISERROR(K501/E501),"",K501/E501)</f>
        <v/>
      </c>
      <c r="N501" s="547"/>
      <c r="O501" s="546"/>
      <c r="P501" s="541" t="s">
        <v>94</v>
      </c>
      <c r="Q501" s="541"/>
      <c r="R501" s="548">
        <f>SUM(O456:U456)</f>
        <v>0</v>
      </c>
      <c r="S501" s="548"/>
      <c r="T501" s="543" t="str">
        <f>IF(ISERROR(R501/R506),"",R501/R506)</f>
        <v/>
      </c>
      <c r="U501" s="543"/>
      <c r="V501" s="541" t="s">
        <v>43</v>
      </c>
      <c r="W501" s="541"/>
      <c r="X501" s="548">
        <f>SUM(O366,O423,O458,O474,O482,O498)</f>
        <v>0</v>
      </c>
      <c r="Y501" s="548"/>
      <c r="Z501" s="543" t="str">
        <f>IF(ISERROR(X501/X506),"",X501/X506)</f>
        <v/>
      </c>
      <c r="AA501" s="543"/>
      <c r="AB501" s="12"/>
      <c r="AC501" s="29"/>
      <c r="AD501" s="29"/>
      <c r="AE501" s="3"/>
      <c r="AF501" s="3"/>
      <c r="AG501" s="336"/>
      <c r="AH501" s="336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28"/>
      <c r="AV501" s="28"/>
      <c r="AW501" s="28"/>
      <c r="AX501" s="28"/>
      <c r="AY501" s="28"/>
      <c r="AZ501" s="28"/>
      <c r="BA501" s="28"/>
    </row>
    <row r="502" spans="1:53" ht="15.75" hidden="1">
      <c r="A502" s="580"/>
      <c r="B502" s="328" t="s">
        <v>47</v>
      </c>
      <c r="C502" s="473">
        <v>1</v>
      </c>
      <c r="D502" s="474"/>
      <c r="E502" s="559">
        <f>D502*11</f>
        <v>0</v>
      </c>
      <c r="F502" s="559"/>
      <c r="G502" s="488">
        <v>1</v>
      </c>
      <c r="H502" s="489"/>
      <c r="I502" s="546">
        <f>G502*11</f>
        <v>11</v>
      </c>
      <c r="J502" s="546"/>
      <c r="K502" s="546">
        <f>E502-I502</f>
        <v>-11</v>
      </c>
      <c r="L502" s="546"/>
      <c r="M502" s="547" t="str">
        <f>IF(ISERROR(K502/E502),"",K502/E502)</f>
        <v/>
      </c>
      <c r="N502" s="547"/>
      <c r="O502" s="546"/>
      <c r="P502" s="541" t="s">
        <v>101</v>
      </c>
      <c r="Q502" s="541"/>
      <c r="R502" s="548">
        <f>SUM(O472:U472)</f>
        <v>0</v>
      </c>
      <c r="S502" s="548"/>
      <c r="T502" s="543" t="str">
        <f>IF(ISERROR(R502/R506),"",R502/R506)</f>
        <v/>
      </c>
      <c r="U502" s="543"/>
      <c r="V502" s="541" t="s">
        <v>44</v>
      </c>
      <c r="W502" s="541"/>
      <c r="X502" s="548">
        <f>SUM(O367,O424,O459,O475,O483,O499)</f>
        <v>0</v>
      </c>
      <c r="Y502" s="548"/>
      <c r="Z502" s="543" t="str">
        <f>IF(ISERROR(X502/X506),"",X502/X506)</f>
        <v/>
      </c>
      <c r="AA502" s="543"/>
      <c r="AB502" s="12"/>
      <c r="AC502" s="29"/>
      <c r="AD502" s="29"/>
      <c r="AE502" s="3"/>
      <c r="AF502" s="3"/>
      <c r="AG502" s="336"/>
      <c r="AH502" s="336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28"/>
      <c r="AV502" s="28"/>
      <c r="AW502" s="28"/>
      <c r="AX502" s="28"/>
      <c r="AY502" s="28"/>
      <c r="AZ502" s="28"/>
      <c r="BA502" s="28"/>
    </row>
    <row r="503" spans="1:53" ht="15.75" hidden="1">
      <c r="A503" s="581"/>
      <c r="B503" s="328" t="s">
        <v>125</v>
      </c>
      <c r="C503" s="556">
        <f>SUM(C499:D502)</f>
        <v>1</v>
      </c>
      <c r="D503" s="546"/>
      <c r="E503" s="546">
        <f>SUM(F499:F502)</f>
        <v>0</v>
      </c>
      <c r="F503" s="546"/>
      <c r="G503" s="556">
        <f>SUM(G499:H502)</f>
        <v>1</v>
      </c>
      <c r="H503" s="546"/>
      <c r="I503" s="546">
        <f>SUM(I499:J502)</f>
        <v>11</v>
      </c>
      <c r="J503" s="546"/>
      <c r="K503" s="546">
        <f>SUM(K499:L502)</f>
        <v>-11</v>
      </c>
      <c r="L503" s="546"/>
      <c r="M503" s="547" t="str">
        <f>IF(ISERROR(K503/E503),"",K503/E503)</f>
        <v/>
      </c>
      <c r="N503" s="547"/>
      <c r="O503" s="546"/>
      <c r="P503" s="541" t="s">
        <v>104</v>
      </c>
      <c r="Q503" s="541"/>
      <c r="R503" s="548">
        <f>SUM(O480:U480)</f>
        <v>0</v>
      </c>
      <c r="S503" s="548"/>
      <c r="T503" s="543" t="str">
        <f>IF(ISERROR(R503/R506),"",R503/R506)</f>
        <v/>
      </c>
      <c r="U503" s="543"/>
      <c r="V503" s="541" t="s">
        <v>45</v>
      </c>
      <c r="W503" s="541"/>
      <c r="X503" s="548">
        <f>SUM(O368,O425,O460,O476,O484,O500)</f>
        <v>0</v>
      </c>
      <c r="Y503" s="548"/>
      <c r="Z503" s="543" t="str">
        <f>IF(ISERROR(X503/X506),"",X503/X506)</f>
        <v/>
      </c>
      <c r="AA503" s="543"/>
      <c r="AB503" s="12"/>
      <c r="AC503" s="29"/>
      <c r="AD503" s="29"/>
      <c r="AE503" s="3"/>
      <c r="AF503" s="3"/>
      <c r="AG503" s="336"/>
      <c r="AH503" s="336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333"/>
      <c r="AV503" s="333"/>
      <c r="AW503" s="333"/>
      <c r="AX503" s="333"/>
      <c r="AY503" s="333"/>
      <c r="AZ503" s="333"/>
      <c r="BA503" s="333"/>
    </row>
    <row r="504" spans="1:53" ht="15.75" hidden="1">
      <c r="A504" s="81" t="s">
        <v>158</v>
      </c>
      <c r="B504" s="328">
        <f>G497</f>
        <v>524</v>
      </c>
      <c r="C504" s="548" t="s">
        <v>161</v>
      </c>
      <c r="D504" s="548"/>
      <c r="E504" s="541">
        <f>H497</f>
        <v>2636.6200000000003</v>
      </c>
      <c r="F504" s="541"/>
      <c r="G504" s="541" t="s">
        <v>34</v>
      </c>
      <c r="H504" s="541"/>
      <c r="I504" s="560">
        <f>L497</f>
        <v>9.5179687500000014</v>
      </c>
      <c r="J504" s="560"/>
      <c r="K504" s="546" t="s">
        <v>32</v>
      </c>
      <c r="L504" s="546"/>
      <c r="M504" s="560">
        <f>J497</f>
        <v>12.329411764705883</v>
      </c>
      <c r="N504" s="560"/>
      <c r="O504" s="546"/>
      <c r="P504" s="541" t="s">
        <v>108</v>
      </c>
      <c r="Q504" s="541"/>
      <c r="R504" s="548">
        <f>SUM(O496:U496)</f>
        <v>0</v>
      </c>
      <c r="S504" s="548"/>
      <c r="T504" s="543" t="str">
        <f>IF(ISERROR(R504/R506),"",R504/R506)</f>
        <v/>
      </c>
      <c r="U504" s="543"/>
      <c r="V504" s="541" t="s">
        <v>46</v>
      </c>
      <c r="W504" s="541"/>
      <c r="X504" s="548">
        <f>SUM(O369,O426,O461,O477,O485,O501)</f>
        <v>0</v>
      </c>
      <c r="Y504" s="548"/>
      <c r="Z504" s="543" t="str">
        <f>IF(ISERROR(X504/X506),"",X504/X506)</f>
        <v/>
      </c>
      <c r="AA504" s="543"/>
      <c r="AB504" s="12"/>
      <c r="AC504" s="29"/>
      <c r="AD504" s="29"/>
      <c r="AE504" s="3"/>
      <c r="AF504" s="3"/>
      <c r="AG504" s="336"/>
      <c r="AH504" s="336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333"/>
      <c r="AV504" s="333"/>
      <c r="AW504" s="333"/>
      <c r="AX504" s="333"/>
      <c r="AY504" s="333"/>
      <c r="AZ504" s="333"/>
      <c r="BA504" s="333"/>
    </row>
    <row r="505" spans="1:53" ht="15.75" hidden="1" customHeight="1">
      <c r="A505" s="77" t="s">
        <v>159</v>
      </c>
      <c r="B505" s="328">
        <f>I497+C503</f>
        <v>43.5</v>
      </c>
      <c r="C505" s="541" t="s">
        <v>116</v>
      </c>
      <c r="D505" s="541"/>
      <c r="E505" s="545">
        <f>K497+I503</f>
        <v>66.053763440860209</v>
      </c>
      <c r="F505" s="545"/>
      <c r="G505" s="541" t="s">
        <v>156</v>
      </c>
      <c r="H505" s="541"/>
      <c r="I505" s="560">
        <f>B505-E505</f>
        <v>-22.553763440860209</v>
      </c>
      <c r="J505" s="560"/>
      <c r="K505" s="546" t="s">
        <v>157</v>
      </c>
      <c r="L505" s="546"/>
      <c r="M505" s="547">
        <f>IF(ISERROR(I505/B505),"",I505/B505)</f>
        <v>-0.51847732047954498</v>
      </c>
      <c r="N505" s="547"/>
      <c r="O505" s="546"/>
      <c r="P505" s="541" t="s">
        <v>109</v>
      </c>
      <c r="Q505" s="541"/>
      <c r="R505" s="548"/>
      <c r="S505" s="548"/>
      <c r="T505" s="543" t="str">
        <f>IF(ISERROR(R505/R506),"",R505/R506)</f>
        <v/>
      </c>
      <c r="U505" s="543"/>
      <c r="V505" s="541" t="s">
        <v>47</v>
      </c>
      <c r="W505" s="541"/>
      <c r="X505" s="548">
        <f>SUM(O370,O427,O462,O479,O486,O502)</f>
        <v>0</v>
      </c>
      <c r="Y505" s="548"/>
      <c r="Z505" s="543" t="str">
        <f>IF(ISERROR(X505/X506),"",X505/X506)</f>
        <v/>
      </c>
      <c r="AA505" s="543"/>
      <c r="AB505" s="12"/>
      <c r="AC505" s="29"/>
      <c r="AD505" s="29"/>
      <c r="AE505" s="3"/>
      <c r="AF505" s="3"/>
      <c r="AG505" s="336"/>
      <c r="AH505" s="336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333"/>
      <c r="AV505" s="333"/>
      <c r="AW505" s="333"/>
      <c r="AX505" s="333"/>
      <c r="AY505" s="333"/>
      <c r="AZ505" s="333"/>
      <c r="BA505" s="333"/>
    </row>
    <row r="506" spans="1:53" ht="15.75" hidden="1" customHeight="1">
      <c r="A506" s="77" t="s">
        <v>160</v>
      </c>
      <c r="B506" s="328">
        <f>N497</f>
        <v>0</v>
      </c>
      <c r="C506" s="541" t="s">
        <v>155</v>
      </c>
      <c r="D506" s="541"/>
      <c r="E506" s="543">
        <f>IF(ISERROR(B506/B505),"",B506/B505)</f>
        <v>0</v>
      </c>
      <c r="F506" s="543"/>
      <c r="G506" s="541" t="s">
        <v>164</v>
      </c>
      <c r="H506" s="541"/>
      <c r="I506" s="546">
        <f>V497</f>
        <v>0</v>
      </c>
      <c r="J506" s="546"/>
      <c r="K506" s="546" t="s">
        <v>162</v>
      </c>
      <c r="L506" s="546"/>
      <c r="M506" s="547">
        <f t="array" ref="M506">IF(ISERROR(I506/B504),"",I506/B504)</f>
        <v>0</v>
      </c>
      <c r="N506" s="547"/>
      <c r="O506" s="546"/>
      <c r="P506" s="541" t="s">
        <v>125</v>
      </c>
      <c r="Q506" s="541"/>
      <c r="R506" s="548">
        <f>SUM(R499:S505)</f>
        <v>0</v>
      </c>
      <c r="S506" s="548"/>
      <c r="T506" s="543">
        <f>SUM(T499:U505)</f>
        <v>0</v>
      </c>
      <c r="U506" s="543"/>
      <c r="V506" s="541" t="s">
        <v>125</v>
      </c>
      <c r="W506" s="541"/>
      <c r="X506" s="548">
        <f>SUM(X499:Y505)</f>
        <v>0</v>
      </c>
      <c r="Y506" s="548"/>
      <c r="Z506" s="543">
        <f>SUM(Z499:AA505)</f>
        <v>0</v>
      </c>
      <c r="AA506" s="543"/>
      <c r="AB506" s="12"/>
      <c r="AC506" s="29"/>
      <c r="AD506" s="29"/>
      <c r="AE506" s="3"/>
      <c r="AF506" s="3"/>
      <c r="AG506" s="336"/>
      <c r="AH506" s="336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333"/>
      <c r="AV506" s="333"/>
      <c r="AW506" s="333"/>
      <c r="AX506" s="333"/>
      <c r="AY506" s="333"/>
      <c r="AZ506" s="333"/>
      <c r="BA506" s="333"/>
    </row>
    <row r="507" spans="1:53" ht="15.75" hidden="1">
      <c r="A507" s="7" t="s">
        <v>132</v>
      </c>
      <c r="B507" s="332"/>
      <c r="C507" s="7"/>
      <c r="D507" s="7"/>
      <c r="E507" s="16"/>
      <c r="F507" s="16"/>
      <c r="G507" s="544" t="str">
        <f>IF(ISERROR(#REF!/#REF!),"",#REF!/#REF!)</f>
        <v/>
      </c>
      <c r="H507" s="544"/>
      <c r="I507" s="544"/>
      <c r="J507" s="8"/>
      <c r="K507" s="54"/>
      <c r="L507" s="12"/>
      <c r="M507" s="12"/>
      <c r="N507" s="544" t="str">
        <f>IF(ISERROR(G507/#REF!),"",G507/#REF!)</f>
        <v/>
      </c>
      <c r="O507" s="544"/>
      <c r="P507" s="544"/>
      <c r="Q507" s="544"/>
      <c r="R507" s="544"/>
      <c r="S507" s="336"/>
      <c r="T507" s="16"/>
      <c r="U507" s="16"/>
      <c r="V507" s="272"/>
      <c r="W507" s="8"/>
      <c r="X507" s="9"/>
      <c r="Y507" s="9"/>
      <c r="Z507" s="9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9"/>
      <c r="AN507" s="9"/>
      <c r="AO507" s="9"/>
      <c r="AP507" s="9"/>
      <c r="AQ507" s="9"/>
      <c r="AR507" s="9"/>
      <c r="AS507" s="12"/>
      <c r="AT507" s="12"/>
      <c r="AU507" s="12"/>
      <c r="AV507" s="12"/>
      <c r="AW507" s="12"/>
      <c r="AX507" s="12"/>
      <c r="AY507" s="12"/>
      <c r="AZ507" s="12"/>
      <c r="BA507" s="12"/>
    </row>
    <row r="508" spans="1:53" ht="15.75" hidden="1" customHeight="1">
      <c r="A508" s="26" t="s">
        <v>133</v>
      </c>
      <c r="B508" s="332"/>
      <c r="C508" s="7"/>
      <c r="D508" s="7"/>
      <c r="E508" s="7"/>
      <c r="F508" s="7"/>
      <c r="G508" s="11"/>
      <c r="H508" s="7"/>
      <c r="I508" s="11"/>
      <c r="J508" s="51"/>
      <c r="K508" s="55"/>
      <c r="L508" s="7"/>
      <c r="M508" s="7"/>
      <c r="N508" s="7"/>
      <c r="O508" s="7"/>
      <c r="P508" s="7"/>
      <c r="Q508" s="7"/>
      <c r="R508" s="7"/>
      <c r="S508" s="7"/>
      <c r="T508" s="7"/>
      <c r="U508" s="25"/>
      <c r="V508" s="273"/>
      <c r="W508" s="25"/>
      <c r="X508" s="7"/>
      <c r="Y508" s="7"/>
      <c r="Z508" s="7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7"/>
      <c r="AN508" s="7"/>
      <c r="AO508" s="7"/>
      <c r="AP508" s="7"/>
      <c r="AQ508" s="7"/>
      <c r="AR508" s="7"/>
      <c r="AS508" s="16"/>
      <c r="AT508" s="16"/>
      <c r="AU508" s="16"/>
      <c r="AV508" s="16"/>
      <c r="AW508" s="16"/>
      <c r="AX508" s="16"/>
      <c r="AY508" s="16"/>
      <c r="AZ508" s="16"/>
      <c r="BA508" s="16"/>
    </row>
    <row r="509" spans="1:53" ht="15.75" hidden="1">
      <c r="A509" s="548" t="s">
        <v>163</v>
      </c>
      <c r="B509" s="548"/>
      <c r="C509" s="545">
        <f>SUM(B170,B337,B504)</f>
        <v>3392</v>
      </c>
      <c r="D509" s="545"/>
      <c r="E509" s="548" t="s">
        <v>126</v>
      </c>
      <c r="F509" s="548"/>
      <c r="G509" s="545">
        <f>SUM(E170,E337,E504)</f>
        <v>17344.11</v>
      </c>
      <c r="H509" s="545"/>
      <c r="I509" s="541" t="s">
        <v>34</v>
      </c>
      <c r="J509" s="548"/>
      <c r="K509" s="599">
        <f>IF(ISERROR(C509/G510),"",C509/G510)</f>
        <v>10.012354052043548</v>
      </c>
      <c r="L509" s="600"/>
      <c r="M509" s="541" t="s">
        <v>32</v>
      </c>
      <c r="N509" s="541"/>
      <c r="O509" s="601">
        <f t="array" ref="O509">IF(ISERROR(C509/C510),"",C509/C510)</f>
        <v>12.0711743772242</v>
      </c>
      <c r="P509" s="602"/>
      <c r="Q509" s="7"/>
      <c r="R509" s="7"/>
      <c r="S509" s="7"/>
      <c r="T509" s="7"/>
      <c r="U509" s="25"/>
      <c r="V509" s="273"/>
      <c r="W509" s="25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6"/>
      <c r="AT509" s="16"/>
      <c r="AU509" s="16"/>
      <c r="AV509" s="16"/>
      <c r="AW509" s="16"/>
      <c r="AX509" s="16"/>
      <c r="AY509" s="16"/>
      <c r="AZ509" s="16"/>
      <c r="BA509" s="16"/>
    </row>
    <row r="510" spans="1:53" ht="15.75" hidden="1">
      <c r="A510" s="541" t="s">
        <v>127</v>
      </c>
      <c r="B510" s="541"/>
      <c r="C510" s="545">
        <f>SUM(B171,B338,B505)</f>
        <v>281</v>
      </c>
      <c r="D510" s="545"/>
      <c r="E510" s="541" t="s">
        <v>116</v>
      </c>
      <c r="F510" s="541"/>
      <c r="G510" s="545">
        <f>SUM(E171,E338,E505)</f>
        <v>338.78146761177345</v>
      </c>
      <c r="H510" s="545"/>
      <c r="I510" s="530" t="s">
        <v>156</v>
      </c>
      <c r="J510" s="531"/>
      <c r="K510" s="539">
        <f>C510-G510</f>
        <v>-57.781467611773451</v>
      </c>
      <c r="L510" s="540"/>
      <c r="M510" s="539" t="s">
        <v>157</v>
      </c>
      <c r="N510" s="540"/>
      <c r="O510" s="603">
        <f>IF(ISERROR(K510/C510),"",K510/C510)</f>
        <v>-0.20562799861841086</v>
      </c>
      <c r="P510" s="604"/>
      <c r="Q510" s="7"/>
      <c r="R510" s="7"/>
      <c r="S510" s="7"/>
      <c r="T510" s="7"/>
      <c r="U510" s="25"/>
      <c r="V510" s="273"/>
      <c r="W510" s="25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6"/>
      <c r="AT510" s="16"/>
      <c r="AU510" s="16"/>
      <c r="AV510" s="16"/>
      <c r="AW510" s="16"/>
      <c r="AX510" s="16"/>
      <c r="AY510" s="16"/>
      <c r="AZ510" s="16"/>
      <c r="BA510" s="16"/>
    </row>
    <row r="511" spans="1:53" ht="15.75" hidden="1">
      <c r="A511" s="530" t="s">
        <v>154</v>
      </c>
      <c r="B511" s="531"/>
      <c r="C511" s="545">
        <f>SUM(B172,B339,B506)</f>
        <v>0</v>
      </c>
      <c r="D511" s="545"/>
      <c r="E511" s="530" t="s">
        <v>155</v>
      </c>
      <c r="F511" s="531"/>
      <c r="G511" s="603">
        <f>IF(ISERROR(C511/C510),"",C511/C510)</f>
        <v>0</v>
      </c>
      <c r="H511" s="604"/>
      <c r="I511" s="541" t="s">
        <v>128</v>
      </c>
      <c r="J511" s="548"/>
      <c r="K511" s="545">
        <f>SUM(I172,I339,I506)</f>
        <v>0</v>
      </c>
      <c r="L511" s="545"/>
      <c r="M511" s="548" t="s">
        <v>129</v>
      </c>
      <c r="N511" s="548"/>
      <c r="O511" s="603">
        <f t="array" ref="O511">IF(ISERROR(K511/C509),"",K511/C509)</f>
        <v>0</v>
      </c>
      <c r="P511" s="604"/>
      <c r="Q511" s="7"/>
      <c r="R511" s="7"/>
      <c r="S511" s="7"/>
      <c r="T511" s="7"/>
      <c r="U511" s="25"/>
      <c r="V511" s="273"/>
      <c r="W511" s="25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6"/>
      <c r="AT511" s="16"/>
      <c r="AU511" s="16"/>
      <c r="AV511" s="16"/>
      <c r="AW511" s="16"/>
      <c r="AX511" s="16"/>
      <c r="AY511" s="16"/>
      <c r="AZ511" s="16"/>
      <c r="BA511" s="16"/>
    </row>
    <row r="512" spans="1:53" ht="15.75" hidden="1">
      <c r="A512" s="26" t="s">
        <v>134</v>
      </c>
      <c r="B512" s="26"/>
      <c r="C512" s="33"/>
      <c r="D512" s="33"/>
      <c r="E512" s="32"/>
      <c r="F512" s="32"/>
      <c r="G512" s="336"/>
      <c r="H512" s="29"/>
      <c r="I512" s="336"/>
      <c r="J512" s="8"/>
      <c r="K512" s="61"/>
      <c r="L512" s="334"/>
      <c r="M512" s="334"/>
      <c r="N512" s="16"/>
      <c r="O512" s="16"/>
      <c r="P512" s="16"/>
      <c r="Q512" s="16"/>
      <c r="R512" s="16"/>
      <c r="S512" s="16"/>
      <c r="T512" s="334"/>
      <c r="U512" s="334"/>
      <c r="V512" s="274"/>
      <c r="W512" s="334"/>
      <c r="X512" s="12"/>
      <c r="Y512" s="12"/>
      <c r="Z512" s="12"/>
      <c r="AA512" s="4"/>
      <c r="AB512" s="4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6"/>
      <c r="AT512" s="16"/>
      <c r="AU512" s="16"/>
      <c r="AV512" s="16"/>
      <c r="AW512" s="16"/>
      <c r="AX512" s="16"/>
      <c r="AY512" s="16"/>
      <c r="AZ512" s="16"/>
      <c r="BA512" s="16"/>
    </row>
    <row r="513" spans="1:53" ht="15.75" hidden="1">
      <c r="A513" s="530" t="s">
        <v>135</v>
      </c>
      <c r="B513" s="531"/>
      <c r="C513" s="530" t="s">
        <v>136</v>
      </c>
      <c r="D513" s="531"/>
      <c r="E513" s="530" t="s">
        <v>120</v>
      </c>
      <c r="F513" s="531"/>
      <c r="G513" s="579" t="s">
        <v>118</v>
      </c>
      <c r="H513" s="596"/>
      <c r="I513" s="530" t="s">
        <v>119</v>
      </c>
      <c r="J513" s="540"/>
      <c r="K513" s="530" t="s">
        <v>14</v>
      </c>
      <c r="L513" s="531"/>
      <c r="M513" s="530" t="s">
        <v>120</v>
      </c>
      <c r="N513" s="531"/>
      <c r="O513" s="541" t="s">
        <v>121</v>
      </c>
      <c r="P513" s="541"/>
      <c r="Q513" s="530" t="s">
        <v>14</v>
      </c>
      <c r="R513" s="531"/>
      <c r="S513" s="530" t="s">
        <v>120</v>
      </c>
      <c r="T513" s="531"/>
      <c r="U513" s="15"/>
      <c r="V513" s="266"/>
      <c r="W513" s="12"/>
      <c r="X513" s="3"/>
      <c r="Y513" s="15"/>
      <c r="Z513" s="16"/>
      <c r="AA513" s="16"/>
      <c r="AB513" s="16"/>
      <c r="AC513" s="16"/>
      <c r="AD513" s="16"/>
      <c r="AE513" s="16"/>
      <c r="AF513" s="16"/>
      <c r="AG513" s="16"/>
      <c r="AH513" s="11"/>
      <c r="AI513" s="11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</row>
    <row r="514" spans="1:53" ht="23.25" hidden="1" customHeight="1">
      <c r="A514" s="536" t="s">
        <v>70</v>
      </c>
      <c r="B514" s="531"/>
      <c r="C514" s="542">
        <f>SUM(G28,G198,G363)</f>
        <v>2265</v>
      </c>
      <c r="D514" s="531"/>
      <c r="E514" s="534">
        <f>IF(ISERROR(C514/C520),"",C514/C520)</f>
        <v>0.667747641509434</v>
      </c>
      <c r="F514" s="535"/>
      <c r="G514" s="580"/>
      <c r="H514" s="597"/>
      <c r="I514" s="537" t="s">
        <v>15</v>
      </c>
      <c r="J514" s="538"/>
      <c r="K514" s="539">
        <f t="shared" ref="K514:K519" si="196">SUM(R165,U332,U499)</f>
        <v>0</v>
      </c>
      <c r="L514" s="540"/>
      <c r="M514" s="534" t="str">
        <f t="array" ref="M514">IF(ISERROR(K514/K520),"",K514/K520)</f>
        <v/>
      </c>
      <c r="N514" s="535"/>
      <c r="O514" s="541" t="s">
        <v>41</v>
      </c>
      <c r="P514" s="541"/>
      <c r="Q514" s="532">
        <f t="shared" ref="Q514:Q519" si="197">SUM(X165,AA332,AA499)</f>
        <v>0</v>
      </c>
      <c r="R514" s="533"/>
      <c r="S514" s="534" t="str">
        <f t="array" ref="S514">IF(ISERROR(Q514/Q520),"",Q514/Q520)</f>
        <v/>
      </c>
      <c r="T514" s="535"/>
      <c r="U514" s="15"/>
      <c r="V514" s="266"/>
      <c r="W514" s="29"/>
      <c r="X514" s="3"/>
      <c r="Y514" s="15"/>
      <c r="Z514" s="16"/>
      <c r="AA514" s="16"/>
      <c r="AB514" s="16"/>
      <c r="AC514" s="16"/>
      <c r="AD514" s="16"/>
      <c r="AE514" s="16"/>
      <c r="AF514" s="16"/>
      <c r="AG514" s="16"/>
      <c r="AH514" s="11"/>
      <c r="AI514" s="11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</row>
    <row r="515" spans="1:53" ht="15.75" hidden="1">
      <c r="A515" s="536" t="s">
        <v>86</v>
      </c>
      <c r="B515" s="531"/>
      <c r="C515" s="530">
        <f>SUM(G86,G256,G421)</f>
        <v>333</v>
      </c>
      <c r="D515" s="531"/>
      <c r="E515" s="534">
        <f>IF(ISERROR(C515/C520),"",C515/C520)</f>
        <v>9.817216981132075E-2</v>
      </c>
      <c r="F515" s="535"/>
      <c r="G515" s="580"/>
      <c r="H515" s="597"/>
      <c r="I515" s="537" t="s">
        <v>16</v>
      </c>
      <c r="J515" s="538"/>
      <c r="K515" s="539">
        <f t="shared" si="196"/>
        <v>0</v>
      </c>
      <c r="L515" s="540"/>
      <c r="M515" s="534" t="str">
        <f>IF(ISERROR(K515/K520),"",K515/K520)</f>
        <v/>
      </c>
      <c r="N515" s="535"/>
      <c r="O515" s="541" t="s">
        <v>42</v>
      </c>
      <c r="P515" s="541"/>
      <c r="Q515" s="530">
        <f t="shared" si="197"/>
        <v>0</v>
      </c>
      <c r="R515" s="531"/>
      <c r="S515" s="534" t="str">
        <f>IF(ISERROR(Q515/Q520),"",Q515/Q520)</f>
        <v/>
      </c>
      <c r="T515" s="535"/>
      <c r="U515" s="15"/>
      <c r="V515" s="266"/>
      <c r="W515" s="29"/>
      <c r="X515" s="3"/>
      <c r="Y515" s="15"/>
      <c r="Z515" s="16"/>
      <c r="AA515" s="16"/>
      <c r="AB515" s="16"/>
      <c r="AC515" s="16"/>
      <c r="AD515" s="16"/>
      <c r="AE515" s="16"/>
      <c r="AF515" s="16"/>
      <c r="AG515" s="16"/>
      <c r="AH515" s="11"/>
      <c r="AI515" s="11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</row>
    <row r="516" spans="1:53" ht="15.75" hidden="1">
      <c r="A516" s="536" t="s">
        <v>94</v>
      </c>
      <c r="B516" s="531"/>
      <c r="C516" s="530">
        <f>SUM(G121,G291,G456)</f>
        <v>524</v>
      </c>
      <c r="D516" s="531"/>
      <c r="E516" s="534">
        <f>IF(ISERROR(C516/C520),"",C516/C520)</f>
        <v>0.15448113207547171</v>
      </c>
      <c r="F516" s="535"/>
      <c r="G516" s="580"/>
      <c r="H516" s="597"/>
      <c r="I516" s="537" t="s">
        <v>17</v>
      </c>
      <c r="J516" s="538"/>
      <c r="K516" s="539">
        <f t="shared" si="196"/>
        <v>0</v>
      </c>
      <c r="L516" s="540"/>
      <c r="M516" s="534" t="str">
        <f>IF(ISERROR(K516/K520),"",K516/K520)</f>
        <v/>
      </c>
      <c r="N516" s="535"/>
      <c r="O516" s="541" t="s">
        <v>43</v>
      </c>
      <c r="P516" s="541"/>
      <c r="Q516" s="530">
        <f t="shared" si="197"/>
        <v>0</v>
      </c>
      <c r="R516" s="531"/>
      <c r="S516" s="534" t="str">
        <f>IF(ISERROR(Q516/Q520),"",Q516/Q520)</f>
        <v/>
      </c>
      <c r="T516" s="535"/>
      <c r="U516" s="15"/>
      <c r="V516" s="266"/>
      <c r="W516" s="29"/>
      <c r="X516" s="3"/>
      <c r="Y516" s="15"/>
      <c r="Z516" s="16"/>
      <c r="AA516" s="16"/>
      <c r="AB516" s="16"/>
      <c r="AC516" s="16"/>
      <c r="AD516" s="16"/>
      <c r="AE516" s="16"/>
      <c r="AF516" s="16"/>
      <c r="AG516" s="16"/>
      <c r="AH516" s="7"/>
      <c r="AI516" s="7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</row>
    <row r="517" spans="1:53" ht="15.75" hidden="1" customHeight="1">
      <c r="A517" s="536" t="s">
        <v>101</v>
      </c>
      <c r="B517" s="531"/>
      <c r="C517" s="530">
        <f>SUM(G137,G307,G472)</f>
        <v>90</v>
      </c>
      <c r="D517" s="531"/>
      <c r="E517" s="534">
        <f>IF(ISERROR(C517/C520),"",C517/C520)</f>
        <v>2.6533018867924529E-2</v>
      </c>
      <c r="F517" s="535"/>
      <c r="G517" s="580"/>
      <c r="H517" s="597"/>
      <c r="I517" s="537" t="s">
        <v>18</v>
      </c>
      <c r="J517" s="538"/>
      <c r="K517" s="539">
        <f t="shared" si="196"/>
        <v>0</v>
      </c>
      <c r="L517" s="540"/>
      <c r="M517" s="534" t="str">
        <f>IF(ISERROR(K517/K520),"",K517/K520)</f>
        <v/>
      </c>
      <c r="N517" s="535"/>
      <c r="O517" s="541" t="s">
        <v>21</v>
      </c>
      <c r="P517" s="541"/>
      <c r="Q517" s="530">
        <f t="shared" si="197"/>
        <v>0</v>
      </c>
      <c r="R517" s="531"/>
      <c r="S517" s="534" t="str">
        <f>IF(ISERROR(Q517/Q520),"",Q517/Q520)</f>
        <v/>
      </c>
      <c r="T517" s="535"/>
      <c r="U517" s="15"/>
      <c r="V517" s="266"/>
      <c r="W517" s="29"/>
      <c r="X517" s="3"/>
      <c r="Y517" s="15"/>
      <c r="Z517" s="16"/>
      <c r="AA517" s="16"/>
      <c r="AB517" s="16"/>
      <c r="AC517" s="16"/>
      <c r="AD517" s="16"/>
      <c r="AE517" s="16"/>
      <c r="AF517" s="16"/>
      <c r="AG517" s="16"/>
      <c r="AH517" s="7"/>
      <c r="AI517" s="7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</row>
    <row r="518" spans="1:53" ht="15.75" hidden="1" customHeight="1">
      <c r="A518" s="536" t="s">
        <v>104</v>
      </c>
      <c r="B518" s="531"/>
      <c r="C518" s="530">
        <f>SUM(G145,G315,G480)</f>
        <v>0</v>
      </c>
      <c r="D518" s="531"/>
      <c r="E518" s="534">
        <f>IF(ISERROR(C518/C520),"",C518/C520)</f>
        <v>0</v>
      </c>
      <c r="F518" s="535"/>
      <c r="G518" s="580"/>
      <c r="H518" s="597"/>
      <c r="I518" s="537" t="s">
        <v>19</v>
      </c>
      <c r="J518" s="538"/>
      <c r="K518" s="539">
        <f t="shared" si="196"/>
        <v>0</v>
      </c>
      <c r="L518" s="540"/>
      <c r="M518" s="534" t="str">
        <f>IF(ISERROR(K518/K520),"",K518/K520)</f>
        <v/>
      </c>
      <c r="N518" s="535"/>
      <c r="O518" s="541" t="s">
        <v>45</v>
      </c>
      <c r="P518" s="541"/>
      <c r="Q518" s="530">
        <f t="shared" si="197"/>
        <v>0</v>
      </c>
      <c r="R518" s="531"/>
      <c r="S518" s="534" t="str">
        <f>IF(ISERROR(Q518/Q520),"",Q518/Q520)</f>
        <v/>
      </c>
      <c r="T518" s="535"/>
      <c r="U518" s="15"/>
      <c r="V518" s="266"/>
      <c r="W518" s="29"/>
      <c r="X518" s="3"/>
      <c r="Y518" s="15"/>
      <c r="Z518" s="16"/>
      <c r="AA518" s="16"/>
      <c r="AB518" s="16"/>
      <c r="AC518" s="16"/>
      <c r="AD518" s="16"/>
      <c r="AE518" s="16"/>
      <c r="AF518" s="16"/>
      <c r="AG518" s="16"/>
      <c r="AH518" s="7"/>
      <c r="AI518" s="7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</row>
    <row r="519" spans="1:53" ht="15.75" hidden="1" customHeight="1">
      <c r="A519" s="536" t="s">
        <v>108</v>
      </c>
      <c r="B519" s="531"/>
      <c r="C519" s="530">
        <f>SUM(G162,G329,G496)</f>
        <v>180</v>
      </c>
      <c r="D519" s="531"/>
      <c r="E519" s="534">
        <f>IF(ISERROR(C519/C520),"",C519/C520)</f>
        <v>5.3066037735849059E-2</v>
      </c>
      <c r="F519" s="535"/>
      <c r="G519" s="580"/>
      <c r="H519" s="597"/>
      <c r="I519" s="537" t="s">
        <v>20</v>
      </c>
      <c r="J519" s="538"/>
      <c r="K519" s="539">
        <f t="shared" si="196"/>
        <v>0</v>
      </c>
      <c r="L519" s="540"/>
      <c r="M519" s="534" t="str">
        <f>IF(ISERROR(K519/K520),"",K519/K520)</f>
        <v/>
      </c>
      <c r="N519" s="535"/>
      <c r="O519" s="541" t="s">
        <v>46</v>
      </c>
      <c r="P519" s="541"/>
      <c r="Q519" s="530">
        <f t="shared" si="197"/>
        <v>0</v>
      </c>
      <c r="R519" s="531"/>
      <c r="S519" s="534" t="str">
        <f>IF(ISERROR(Q519/Q520),"",Q519/Q520)</f>
        <v/>
      </c>
      <c r="T519" s="535"/>
      <c r="U519" s="15"/>
      <c r="V519" s="266"/>
      <c r="W519" s="29"/>
      <c r="X519" s="3"/>
      <c r="Y519" s="15"/>
      <c r="Z519" s="16"/>
      <c r="AA519" s="16"/>
      <c r="AB519" s="16"/>
      <c r="AC519" s="16"/>
      <c r="AD519" s="16"/>
      <c r="AE519" s="16"/>
      <c r="AF519" s="16"/>
      <c r="AG519" s="16"/>
      <c r="AH519" s="7"/>
      <c r="AI519" s="7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</row>
    <row r="520" spans="1:53" ht="15.75" hidden="1" customHeight="1">
      <c r="A520" s="530" t="s">
        <v>125</v>
      </c>
      <c r="B520" s="531"/>
      <c r="C520" s="542">
        <f>SUM(C514:C519)</f>
        <v>3392</v>
      </c>
      <c r="D520" s="531"/>
      <c r="E520" s="534">
        <f>SUM(E514:F519)</f>
        <v>0.99999999999999989</v>
      </c>
      <c r="F520" s="531"/>
      <c r="G520" s="581"/>
      <c r="H520" s="598"/>
      <c r="I520" s="530" t="s">
        <v>125</v>
      </c>
      <c r="J520" s="540"/>
      <c r="K520" s="539">
        <f>SUM(R172,U339,U506)</f>
        <v>0</v>
      </c>
      <c r="L520" s="540"/>
      <c r="M520" s="534">
        <f>SUM(M514:N519)</f>
        <v>0</v>
      </c>
      <c r="N520" s="535"/>
      <c r="O520" s="541" t="s">
        <v>125</v>
      </c>
      <c r="P520" s="541"/>
      <c r="Q520" s="532">
        <f>SUM(X172,AA339,AA506)</f>
        <v>0</v>
      </c>
      <c r="R520" s="533"/>
      <c r="S520" s="534">
        <f>SUM(S514:T519)</f>
        <v>0</v>
      </c>
      <c r="T520" s="535"/>
      <c r="U520" s="15"/>
      <c r="V520" s="266"/>
      <c r="W520" s="12"/>
      <c r="X520" s="3"/>
      <c r="Y520" s="15"/>
      <c r="Z520" s="16"/>
      <c r="AA520" s="16"/>
      <c r="AB520" s="16"/>
      <c r="AC520" s="16"/>
      <c r="AD520" s="16"/>
      <c r="AE520" s="16"/>
      <c r="AF520" s="16"/>
      <c r="AG520" s="16"/>
      <c r="AH520" s="7"/>
      <c r="AI520" s="7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</row>
    <row r="521" spans="1:53" ht="15.75" hidden="1" customHeight="1">
      <c r="A521" s="13" t="s">
        <v>137</v>
      </c>
      <c r="B521" s="74"/>
      <c r="C521" s="1"/>
      <c r="D521" s="1"/>
      <c r="E521" s="1"/>
      <c r="F521" s="1"/>
      <c r="G521" s="34"/>
      <c r="H521" s="2"/>
      <c r="I521" s="34"/>
      <c r="J521" s="2"/>
      <c r="K521" s="56"/>
      <c r="L521" s="2"/>
      <c r="M521" s="2"/>
      <c r="N521" s="2"/>
      <c r="O521" s="2"/>
      <c r="P521" s="2"/>
      <c r="Q521" s="2"/>
      <c r="R521" s="2"/>
      <c r="S521" s="2"/>
      <c r="T521" s="2"/>
      <c r="U521" s="31"/>
      <c r="V521" s="275"/>
      <c r="W521" s="31"/>
      <c r="X521" s="5"/>
      <c r="Y521" s="5"/>
      <c r="Z521" s="31"/>
      <c r="AA521" s="3"/>
      <c r="AB521" s="334"/>
      <c r="AC521" s="334"/>
      <c r="AD521" s="334"/>
      <c r="AE521" s="334"/>
      <c r="AF521" s="334"/>
      <c r="AG521" s="334"/>
      <c r="AH521" s="334"/>
      <c r="AI521" s="334"/>
      <c r="AJ521" s="334"/>
      <c r="AK521" s="334"/>
      <c r="AL521" s="334"/>
      <c r="AM521" s="12"/>
      <c r="AN521" s="12"/>
      <c r="AO521" s="12"/>
      <c r="AP521" s="12"/>
      <c r="AQ521" s="12"/>
      <c r="AR521" s="12"/>
      <c r="AS521" s="16"/>
      <c r="AT521" s="16"/>
      <c r="AU521" s="16"/>
      <c r="AV521" s="16"/>
      <c r="AW521" s="16"/>
      <c r="AX521" s="16"/>
      <c r="AY521" s="16"/>
      <c r="AZ521" s="16"/>
      <c r="BA521" s="16"/>
    </row>
    <row r="522" spans="1:53" ht="18.75" hidden="1" customHeight="1">
      <c r="A522" s="537" t="s">
        <v>138</v>
      </c>
      <c r="B522" s="595"/>
      <c r="C522" s="325" t="s">
        <v>139</v>
      </c>
      <c r="D522" s="325" t="s">
        <v>140</v>
      </c>
      <c r="E522" s="325" t="s">
        <v>3</v>
      </c>
      <c r="F522" s="325" t="s">
        <v>4</v>
      </c>
      <c r="G522" s="325" t="s">
        <v>5</v>
      </c>
      <c r="H522" s="107" t="s">
        <v>6</v>
      </c>
      <c r="I522" s="107" t="s">
        <v>7</v>
      </c>
      <c r="J522" s="107" t="s">
        <v>141</v>
      </c>
      <c r="K522" s="329" t="s">
        <v>8</v>
      </c>
      <c r="L522" s="107" t="s">
        <v>9</v>
      </c>
      <c r="M522" s="107" t="s">
        <v>142</v>
      </c>
      <c r="N522" s="107" t="s">
        <v>10</v>
      </c>
      <c r="O522" s="107" t="s">
        <v>143</v>
      </c>
      <c r="P522" s="330" t="s">
        <v>144</v>
      </c>
      <c r="Q522" s="107" t="s">
        <v>145</v>
      </c>
      <c r="R522" s="43" t="s">
        <v>146</v>
      </c>
      <c r="S522" s="325" t="s">
        <v>147</v>
      </c>
      <c r="T522" s="325" t="s">
        <v>148</v>
      </c>
      <c r="U522" s="58"/>
      <c r="V522" s="276"/>
      <c r="X522" s="15"/>
      <c r="Y522" s="15"/>
      <c r="Z522" s="16"/>
      <c r="AA522" s="16"/>
      <c r="AB522" s="16"/>
      <c r="AC522" s="334"/>
      <c r="AD522" s="334"/>
      <c r="AE522" s="334"/>
      <c r="AF522" s="334"/>
      <c r="AG522" s="334"/>
      <c r="AH522" s="334"/>
      <c r="AI522" s="334"/>
      <c r="AJ522" s="334"/>
      <c r="AK522" s="334"/>
      <c r="AL522" s="334"/>
      <c r="AM522" s="334"/>
      <c r="AN522" s="16"/>
      <c r="AO522" s="334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</row>
    <row r="523" spans="1:53" ht="15.75" hidden="1" customHeight="1">
      <c r="A523" s="591" t="s">
        <v>149</v>
      </c>
      <c r="B523" s="592"/>
      <c r="C523" s="118">
        <f>SUM('5:6'!C523)</f>
        <v>22</v>
      </c>
      <c r="D523" s="118">
        <f>SUM('5:6'!D523)</f>
        <v>22</v>
      </c>
      <c r="E523" s="118">
        <f>SUM('5:6'!E523)</f>
        <v>0</v>
      </c>
      <c r="F523" s="118">
        <f>SUM('5:6'!F523)</f>
        <v>0</v>
      </c>
      <c r="G523" s="118">
        <f>SUM('5:6'!G523)</f>
        <v>0</v>
      </c>
      <c r="H523" s="118">
        <f>SUM('5:6'!H523)</f>
        <v>0</v>
      </c>
      <c r="I523" s="118">
        <f>SUM('5:6'!I523)</f>
        <v>0</v>
      </c>
      <c r="J523" s="118">
        <f>+C523-H523-I523</f>
        <v>22</v>
      </c>
      <c r="K523" s="118">
        <f>SUM('5:6'!K523)</f>
        <v>1</v>
      </c>
      <c r="L523" s="118">
        <f>SUM('5:6'!L523)</f>
        <v>0</v>
      </c>
      <c r="M523" s="118">
        <f>SUM('5:6'!M523)</f>
        <v>0</v>
      </c>
      <c r="N523" s="118">
        <f>SUM('5:6'!N523)</f>
        <v>0</v>
      </c>
      <c r="O523" s="118">
        <f>SUM('5:6'!O523)</f>
        <v>0</v>
      </c>
      <c r="P523" s="118">
        <f>SUM('5:6'!P523)</f>
        <v>0</v>
      </c>
      <c r="Q523" s="118">
        <f>J523-K523-L523</f>
        <v>21</v>
      </c>
      <c r="R523" s="118">
        <f>Q523*11-M523-N523</f>
        <v>231</v>
      </c>
      <c r="S523" s="255">
        <f>IF(ISERROR(Q523/J523),"",Q523/J523)</f>
        <v>0.95454545454545459</v>
      </c>
      <c r="T523" s="245">
        <f t="array" ref="T523">IF(ISERROR((O523:P523)/C523),"",SUM(O523:P523)/C523)</f>
        <v>0</v>
      </c>
      <c r="X523" s="15"/>
      <c r="Y523" s="15"/>
      <c r="Z523" s="16"/>
      <c r="AA523" s="16"/>
      <c r="AB523" s="16"/>
      <c r="AC523" s="334"/>
      <c r="AD523" s="334"/>
      <c r="AE523" s="334"/>
      <c r="AF523" s="334"/>
      <c r="AG523" s="334"/>
      <c r="AH523" s="334"/>
      <c r="AI523" s="334"/>
      <c r="AJ523" s="334"/>
      <c r="AK523" s="334"/>
      <c r="AL523" s="334"/>
      <c r="AM523" s="334"/>
      <c r="AN523" s="16"/>
      <c r="AO523" s="334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</row>
    <row r="524" spans="1:53" ht="15.75" hidden="1">
      <c r="A524" s="591" t="s">
        <v>150</v>
      </c>
      <c r="B524" s="592"/>
      <c r="C524" s="118">
        <f>SUM('5:6'!C524)</f>
        <v>22</v>
      </c>
      <c r="D524" s="118">
        <f>SUM('5:6'!D524)</f>
        <v>22</v>
      </c>
      <c r="E524" s="118">
        <f>SUM('5:6'!E524)</f>
        <v>0</v>
      </c>
      <c r="F524" s="118">
        <f>SUM('5:6'!F524)</f>
        <v>0</v>
      </c>
      <c r="G524" s="118">
        <f>SUM('5:6'!G524)</f>
        <v>0</v>
      </c>
      <c r="H524" s="118">
        <f>SUM('5:6'!H524)</f>
        <v>0</v>
      </c>
      <c r="I524" s="118">
        <f>SUM('5:6'!I524)</f>
        <v>0</v>
      </c>
      <c r="J524" s="118">
        <f t="shared" ref="J524:J525" si="198">C524-G524-H524-I524</f>
        <v>22</v>
      </c>
      <c r="K524" s="118">
        <f>SUM('5:6'!K524)</f>
        <v>1</v>
      </c>
      <c r="L524" s="118">
        <f>SUM('5:6'!L524)</f>
        <v>0</v>
      </c>
      <c r="M524" s="118">
        <f>SUM('5:6'!M524)</f>
        <v>0</v>
      </c>
      <c r="N524" s="118">
        <f>SUM('5:6'!N524)</f>
        <v>0</v>
      </c>
      <c r="O524" s="118">
        <f>SUM('5:6'!O524)</f>
        <v>0</v>
      </c>
      <c r="P524" s="118">
        <f>SUM('5:6'!P524)</f>
        <v>0</v>
      </c>
      <c r="Q524" s="118">
        <f t="shared" ref="Q524:Q525" si="199">J524-K524-L524</f>
        <v>21</v>
      </c>
      <c r="R524" s="118">
        <f t="shared" ref="R524:R525" si="200">Q524*11-M524-N524</f>
        <v>231</v>
      </c>
      <c r="S524" s="245">
        <f t="array" ref="S524">IF(ISERROR(Q524/J524),"",Q524/J524)</f>
        <v>0.95454545454545459</v>
      </c>
      <c r="T524" s="245">
        <f t="array" ref="T524">IF(ISERROR((O524:P524)/C524),"",SUM(O524:P524)/C524)</f>
        <v>0</v>
      </c>
      <c r="X524" s="15"/>
      <c r="Y524" s="15"/>
      <c r="Z524" s="16"/>
      <c r="AA524" s="16"/>
      <c r="AB524" s="16"/>
      <c r="AC524" s="334"/>
      <c r="AD524" s="334"/>
      <c r="AE524" s="334"/>
      <c r="AF524" s="334"/>
      <c r="AG524" s="334"/>
      <c r="AH524" s="334"/>
      <c r="AI524" s="334"/>
      <c r="AJ524" s="334"/>
      <c r="AK524" s="334"/>
      <c r="AL524" s="334"/>
      <c r="AM524" s="334"/>
      <c r="AN524" s="16"/>
      <c r="AO524" s="334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</row>
    <row r="525" spans="1:53" ht="15.75" hidden="1">
      <c r="A525" s="591" t="s">
        <v>151</v>
      </c>
      <c r="B525" s="592"/>
      <c r="C525" s="118">
        <f>SUM('5:6'!C525)</f>
        <v>20</v>
      </c>
      <c r="D525" s="118">
        <f>SUM('5:6'!D525)</f>
        <v>20</v>
      </c>
      <c r="E525" s="118">
        <f>SUM('5:6'!E525)</f>
        <v>0</v>
      </c>
      <c r="F525" s="118">
        <f>SUM('5:6'!F525)</f>
        <v>0</v>
      </c>
      <c r="G525" s="118">
        <f>SUM('5:6'!G525)</f>
        <v>0</v>
      </c>
      <c r="H525" s="118">
        <f>SUM('5:6'!H525)</f>
        <v>10</v>
      </c>
      <c r="I525" s="118">
        <f>SUM('5:6'!I525)</f>
        <v>0</v>
      </c>
      <c r="J525" s="118">
        <f t="shared" si="198"/>
        <v>10</v>
      </c>
      <c r="K525" s="118">
        <f>SUM('5:6'!K525)</f>
        <v>0</v>
      </c>
      <c r="L525" s="118">
        <f>SUM('5:6'!L525)</f>
        <v>0</v>
      </c>
      <c r="M525" s="118">
        <f>SUM('5:6'!M525)</f>
        <v>0</v>
      </c>
      <c r="N525" s="118">
        <f>SUM('5:6'!N525)</f>
        <v>0</v>
      </c>
      <c r="O525" s="118">
        <f>SUM('5:6'!O525)</f>
        <v>0</v>
      </c>
      <c r="P525" s="118">
        <f>SUM('5:6'!P525)</f>
        <v>0</v>
      </c>
      <c r="Q525" s="118">
        <f t="shared" si="199"/>
        <v>10</v>
      </c>
      <c r="R525" s="118">
        <f t="shared" si="200"/>
        <v>110</v>
      </c>
      <c r="S525" s="245">
        <f t="array" ref="S525">IF(ISERROR(Q525/J525),"",Q525/J525)</f>
        <v>1</v>
      </c>
      <c r="T525" s="245">
        <f t="array" ref="T525">IF(ISERROR((O525:P525)/C525),"",SUM(O525:P525)/C525)</f>
        <v>0</v>
      </c>
      <c r="V525" s="276"/>
      <c r="X525" s="15"/>
      <c r="Y525" s="15"/>
      <c r="Z525" s="16"/>
      <c r="AA525" s="16"/>
      <c r="AB525" s="16"/>
      <c r="AC525" s="334"/>
      <c r="AD525" s="334"/>
      <c r="AE525" s="334"/>
      <c r="AF525" s="334"/>
      <c r="AG525" s="334"/>
      <c r="AH525" s="334"/>
      <c r="AI525" s="334"/>
      <c r="AJ525" s="334"/>
      <c r="AK525" s="334"/>
      <c r="AL525" s="334"/>
      <c r="AM525" s="334"/>
      <c r="AN525" s="16"/>
      <c r="AO525" s="334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</row>
    <row r="526" spans="1:53" s="49" customFormat="1" ht="15.75" hidden="1">
      <c r="A526" s="593" t="s">
        <v>11</v>
      </c>
      <c r="B526" s="594"/>
      <c r="C526" s="44">
        <f>SUM(C523:C525)</f>
        <v>64</v>
      </c>
      <c r="D526" s="44">
        <f>SUM(D523:D525)</f>
        <v>64</v>
      </c>
      <c r="E526" s="44">
        <f t="shared" ref="E526:N526" si="201">SUM(E523:E525)</f>
        <v>0</v>
      </c>
      <c r="F526" s="44">
        <f t="shared" si="201"/>
        <v>0</v>
      </c>
      <c r="G526" s="44">
        <f t="shared" si="201"/>
        <v>0</v>
      </c>
      <c r="H526" s="44">
        <f t="shared" si="201"/>
        <v>10</v>
      </c>
      <c r="I526" s="44">
        <f t="shared" si="201"/>
        <v>0</v>
      </c>
      <c r="J526" s="52">
        <f t="shared" si="201"/>
        <v>54</v>
      </c>
      <c r="K526" s="108">
        <f t="shared" si="201"/>
        <v>2</v>
      </c>
      <c r="L526" s="44">
        <f t="shared" si="201"/>
        <v>0</v>
      </c>
      <c r="M526" s="44">
        <f t="shared" si="201"/>
        <v>0</v>
      </c>
      <c r="N526" s="44">
        <f t="shared" si="201"/>
        <v>0</v>
      </c>
      <c r="O526" s="44">
        <f>SUM(O523:O525)</f>
        <v>0</v>
      </c>
      <c r="P526" s="44">
        <f>SUM(P523:P525)</f>
        <v>0</v>
      </c>
      <c r="Q526" s="44">
        <f>SUM(Q523:Q525)</f>
        <v>52</v>
      </c>
      <c r="R526" s="44">
        <f>SUM(R523:R525)</f>
        <v>572</v>
      </c>
      <c r="S526" s="45">
        <f t="array" ref="S526">IF(ISERROR(Q526/J526),"",Q526/J526)</f>
        <v>0.96296296296296291</v>
      </c>
      <c r="T526" s="46">
        <f t="array" ref="T526">IF(ISERROR((O526:P526)/C526),"",SUM(O526:P526)/C526)</f>
        <v>0</v>
      </c>
      <c r="V526" s="277"/>
      <c r="X526" s="36"/>
      <c r="Y526" s="36"/>
      <c r="Z526" s="47"/>
      <c r="AA526" s="47"/>
      <c r="AB526" s="47"/>
      <c r="AC526" s="48"/>
      <c r="AD526" s="4"/>
      <c r="AE526" s="48"/>
      <c r="AF526" s="48"/>
      <c r="AG526" s="48"/>
      <c r="AH526" s="48"/>
      <c r="AI526" s="4"/>
      <c r="AJ526" s="4"/>
      <c r="AK526" s="4"/>
      <c r="AL526" s="4"/>
      <c r="AM526" s="4"/>
      <c r="AN526" s="16"/>
      <c r="AO526" s="4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</row>
    <row r="527" spans="1:53" ht="15.75" hidden="1">
      <c r="A527" s="15"/>
      <c r="B527" s="75"/>
      <c r="C527" s="15"/>
      <c r="D527" s="15"/>
      <c r="E527" s="15"/>
      <c r="F527" s="15"/>
      <c r="G527" s="4"/>
      <c r="H527" s="15"/>
      <c r="I527" s="4"/>
      <c r="J527" s="50"/>
      <c r="K527" s="3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266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hidden="1">
      <c r="A528" s="15"/>
      <c r="B528" s="75" t="s">
        <v>152</v>
      </c>
      <c r="C528" s="15"/>
      <c r="D528" s="15"/>
      <c r="E528" s="15"/>
      <c r="F528" s="15"/>
      <c r="G528" s="4"/>
      <c r="H528" s="15"/>
      <c r="I528" s="4" t="s">
        <v>153</v>
      </c>
      <c r="J528" s="50" t="s">
        <v>400</v>
      </c>
      <c r="K528" s="35"/>
      <c r="L528" s="15"/>
      <c r="M528" s="15"/>
      <c r="N528" s="15"/>
      <c r="O528" s="15"/>
      <c r="P528" s="15"/>
      <c r="Q528" s="15"/>
      <c r="R528" s="15"/>
      <c r="S528" s="15"/>
      <c r="T528" s="15"/>
      <c r="V528" s="266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13" hidden="1"/>
    <row r="530" spans="1:13" hidden="1"/>
    <row r="531" spans="1:13" ht="22.5" hidden="1">
      <c r="A531" s="315" t="s">
        <v>460</v>
      </c>
      <c r="B531" s="76">
        <v>4</v>
      </c>
    </row>
    <row r="532" spans="1:13" hidden="1">
      <c r="A532" s="316" t="s">
        <v>461</v>
      </c>
      <c r="B532" s="76">
        <v>13</v>
      </c>
    </row>
    <row r="533" spans="1:13" hidden="1">
      <c r="A533" s="316" t="s">
        <v>462</v>
      </c>
      <c r="B533" s="76">
        <v>14</v>
      </c>
      <c r="J533" s="53" t="s">
        <v>180</v>
      </c>
      <c r="K533" s="57" t="s">
        <v>182</v>
      </c>
      <c r="L533" t="s">
        <v>181</v>
      </c>
    </row>
    <row r="534" spans="1:13" hidden="1">
      <c r="A534" s="316" t="s">
        <v>463</v>
      </c>
      <c r="B534" s="76">
        <v>23</v>
      </c>
      <c r="H534" s="128" t="s">
        <v>169</v>
      </c>
      <c r="J534" s="129">
        <f>+G28+G198+G363</f>
        <v>2265</v>
      </c>
      <c r="K534" s="129">
        <f>+H28+H198+H363</f>
        <v>11480.45</v>
      </c>
      <c r="L534" s="129">
        <f>+I28+I198+I363</f>
        <v>146</v>
      </c>
      <c r="M534" s="57">
        <f>+J534/L534</f>
        <v>15.513698630136986</v>
      </c>
    </row>
    <row r="535" spans="1:13" hidden="1">
      <c r="A535" s="316" t="s">
        <v>464</v>
      </c>
      <c r="B535" s="76">
        <v>26</v>
      </c>
      <c r="H535" s="128" t="s">
        <v>170</v>
      </c>
      <c r="J535" s="129">
        <f>+G421+G256+G86</f>
        <v>333</v>
      </c>
      <c r="K535" s="129">
        <f>+H421+H256+H86</f>
        <v>1691.6399999999999</v>
      </c>
      <c r="L535" s="129">
        <f>+I421+I256+I86</f>
        <v>16</v>
      </c>
      <c r="M535" s="57">
        <f>+J535/L535</f>
        <v>20.8125</v>
      </c>
    </row>
    <row r="536" spans="1:13">
      <c r="H536" s="128" t="s">
        <v>171</v>
      </c>
      <c r="J536" s="129">
        <f>+G456+G291+G121</f>
        <v>524</v>
      </c>
      <c r="K536" s="129">
        <f>+H456+H291+H121</f>
        <v>2636.6200000000003</v>
      </c>
      <c r="L536" s="129">
        <f>+I456+I291+I121</f>
        <v>42.5</v>
      </c>
      <c r="M536" s="57">
        <f>+J536/L536</f>
        <v>12.329411764705883</v>
      </c>
    </row>
    <row r="537" spans="1:13">
      <c r="H537" s="128" t="s">
        <v>172</v>
      </c>
      <c r="J537" s="129">
        <f>+G472+G307+G137</f>
        <v>90</v>
      </c>
      <c r="K537" s="129">
        <f>+H472+H307+H137</f>
        <v>455.4</v>
      </c>
      <c r="L537" s="129">
        <f>+I472+I307+I137</f>
        <v>6</v>
      </c>
      <c r="M537" s="57">
        <f t="shared" ref="M537:M538" si="202">+J537/L537</f>
        <v>15</v>
      </c>
    </row>
    <row r="538" spans="1:13">
      <c r="H538" s="128" t="s">
        <v>173</v>
      </c>
      <c r="J538" s="129">
        <f>+G496+G329+G162</f>
        <v>180</v>
      </c>
      <c r="K538" s="129">
        <f>+H496+H329+H162</f>
        <v>1080</v>
      </c>
      <c r="L538" s="129">
        <f>+I496+I329+I162</f>
        <v>57.5</v>
      </c>
      <c r="M538" s="57">
        <f t="shared" si="202"/>
        <v>3.1304347826086958</v>
      </c>
    </row>
    <row r="539" spans="1:13">
      <c r="J539" s="129">
        <f>SUM(J534:J538)</f>
        <v>3392</v>
      </c>
      <c r="K539" s="129"/>
      <c r="L539" s="129"/>
      <c r="M539" s="57"/>
    </row>
    <row r="542" spans="1:13">
      <c r="H542" s="128" t="s">
        <v>169</v>
      </c>
      <c r="J542" s="53">
        <f>+G28</f>
        <v>1204</v>
      </c>
      <c r="K542" s="129">
        <f>+H28</f>
        <v>6098.3600000000006</v>
      </c>
      <c r="L542" s="129">
        <f>+I28</f>
        <v>67.5</v>
      </c>
      <c r="M542" s="130">
        <f>+J542/L542</f>
        <v>17.837037037037039</v>
      </c>
    </row>
    <row r="543" spans="1:13">
      <c r="H543" s="128" t="s">
        <v>170</v>
      </c>
      <c r="J543" s="53">
        <f>G86</f>
        <v>0</v>
      </c>
      <c r="K543" s="129">
        <f>H86</f>
        <v>0</v>
      </c>
      <c r="L543" s="129">
        <f>I86</f>
        <v>0</v>
      </c>
      <c r="M543" s="130" t="e">
        <f>+J543/L543</f>
        <v>#DIV/0!</v>
      </c>
    </row>
    <row r="544" spans="1:13">
      <c r="H544" s="128" t="s">
        <v>171</v>
      </c>
      <c r="J544" s="53">
        <f>+G121</f>
        <v>0</v>
      </c>
      <c r="K544" s="129">
        <f>+H121</f>
        <v>0</v>
      </c>
      <c r="L544" s="129">
        <f>+I121</f>
        <v>0</v>
      </c>
      <c r="M544" s="130" t="e">
        <f>+J544/L544</f>
        <v>#DIV/0!</v>
      </c>
    </row>
    <row r="545" spans="8:13">
      <c r="H545" s="128" t="s">
        <v>172</v>
      </c>
      <c r="J545" s="53">
        <f>+G137</f>
        <v>0</v>
      </c>
      <c r="K545" s="129">
        <f>+H137</f>
        <v>0</v>
      </c>
      <c r="L545" s="129">
        <f>+I137</f>
        <v>0</v>
      </c>
      <c r="M545" s="130" t="e">
        <f>+J545/L545</f>
        <v>#DIV/0!</v>
      </c>
    </row>
    <row r="546" spans="8:13">
      <c r="H546" s="128" t="s">
        <v>173</v>
      </c>
      <c r="J546" s="53">
        <f>+G162</f>
        <v>0</v>
      </c>
      <c r="K546" s="129">
        <f>+H162</f>
        <v>0</v>
      </c>
      <c r="L546" s="129">
        <f>+I162</f>
        <v>0</v>
      </c>
      <c r="M546" s="130" t="e">
        <f>+J546/L546</f>
        <v>#DIV/0!</v>
      </c>
    </row>
    <row r="547" spans="8:13">
      <c r="J547" s="53">
        <f>+B170</f>
        <v>1204</v>
      </c>
      <c r="M547" s="130"/>
    </row>
    <row r="548" spans="8:13">
      <c r="M548" s="130"/>
    </row>
    <row r="549" spans="8:13">
      <c r="H549" s="128" t="s">
        <v>169</v>
      </c>
      <c r="J549" s="53">
        <f>+G198</f>
        <v>1061</v>
      </c>
      <c r="K549" s="129">
        <f>+H198</f>
        <v>5382.09</v>
      </c>
      <c r="L549" s="129">
        <f>+I198</f>
        <v>78.5</v>
      </c>
      <c r="M549" s="130">
        <f>+J549/L549</f>
        <v>13.51592356687898</v>
      </c>
    </row>
    <row r="550" spans="8:13">
      <c r="H550" s="128" t="s">
        <v>170</v>
      </c>
      <c r="J550" s="53">
        <f>+G256</f>
        <v>333</v>
      </c>
      <c r="K550" s="129">
        <f>+H256</f>
        <v>1691.6399999999999</v>
      </c>
      <c r="L550" s="129">
        <f>+I256</f>
        <v>16</v>
      </c>
      <c r="M550" s="130">
        <f>+J550/L550</f>
        <v>20.8125</v>
      </c>
    </row>
    <row r="551" spans="8:13">
      <c r="H551" s="128" t="s">
        <v>171</v>
      </c>
      <c r="J551" s="53">
        <f>+G291</f>
        <v>0</v>
      </c>
      <c r="K551" s="129">
        <f>+H291</f>
        <v>0</v>
      </c>
      <c r="L551" s="129">
        <f>+I291</f>
        <v>0</v>
      </c>
      <c r="M551" s="130" t="e">
        <f>+J551/L551</f>
        <v>#DIV/0!</v>
      </c>
    </row>
    <row r="552" spans="8:13">
      <c r="H552" s="128" t="s">
        <v>172</v>
      </c>
      <c r="J552" s="53">
        <f>+G307</f>
        <v>90</v>
      </c>
      <c r="K552" s="129">
        <f>+H307</f>
        <v>455.4</v>
      </c>
      <c r="L552" s="129">
        <f>+I307</f>
        <v>6</v>
      </c>
      <c r="M552" s="130">
        <f>+J552/L552</f>
        <v>15</v>
      </c>
    </row>
    <row r="553" spans="8:13">
      <c r="H553" s="128" t="s">
        <v>173</v>
      </c>
      <c r="J553" s="53">
        <f>+G329</f>
        <v>180</v>
      </c>
      <c r="K553" s="129">
        <f>+H329</f>
        <v>1080</v>
      </c>
      <c r="L553" s="129">
        <f>+I329</f>
        <v>57.5</v>
      </c>
      <c r="M553" s="130">
        <f>+J553/L553</f>
        <v>3.1304347826086958</v>
      </c>
    </row>
    <row r="554" spans="8:13">
      <c r="J554" s="53">
        <f>+B337</f>
        <v>1664</v>
      </c>
      <c r="K554" s="129"/>
      <c r="L554" s="129"/>
      <c r="M554" s="130"/>
    </row>
    <row r="555" spans="8:13">
      <c r="H555" s="128" t="s">
        <v>169</v>
      </c>
      <c r="J555" s="53">
        <f>+G363</f>
        <v>0</v>
      </c>
      <c r="K555" s="129">
        <f>+H363</f>
        <v>0</v>
      </c>
      <c r="L555" s="129">
        <f>+I363</f>
        <v>0</v>
      </c>
      <c r="M555" s="130" t="e">
        <f>+J555/L555</f>
        <v>#DIV/0!</v>
      </c>
    </row>
    <row r="556" spans="8:13">
      <c r="H556" s="128" t="s">
        <v>170</v>
      </c>
      <c r="J556" s="53">
        <f>+G421</f>
        <v>0</v>
      </c>
      <c r="K556" s="129">
        <f>+H421</f>
        <v>0</v>
      </c>
      <c r="L556" s="129">
        <f>+I421</f>
        <v>0</v>
      </c>
      <c r="M556" s="130" t="e">
        <f>+J556/L556</f>
        <v>#DIV/0!</v>
      </c>
    </row>
    <row r="557" spans="8:13">
      <c r="H557" s="128" t="s">
        <v>171</v>
      </c>
      <c r="J557" s="53">
        <f>+G456</f>
        <v>524</v>
      </c>
      <c r="K557" s="129">
        <f>+H456</f>
        <v>2636.6200000000003</v>
      </c>
      <c r="L557" s="129">
        <f>+I456</f>
        <v>42.5</v>
      </c>
      <c r="M557" s="130">
        <f>+J557/L557</f>
        <v>12.329411764705883</v>
      </c>
    </row>
    <row r="558" spans="8:13">
      <c r="H558" s="128" t="s">
        <v>172</v>
      </c>
      <c r="J558" s="53">
        <f>+G472</f>
        <v>0</v>
      </c>
      <c r="K558" s="129">
        <f>+H472</f>
        <v>0</v>
      </c>
      <c r="L558" s="129">
        <f>+I472</f>
        <v>0</v>
      </c>
      <c r="M558" s="130" t="e">
        <f>+J558/L558</f>
        <v>#DIV/0!</v>
      </c>
    </row>
    <row r="559" spans="8:13">
      <c r="H559" s="128" t="s">
        <v>173</v>
      </c>
      <c r="J559" s="53">
        <f>+G496</f>
        <v>0</v>
      </c>
      <c r="K559" s="129">
        <f>+H496</f>
        <v>0</v>
      </c>
      <c r="L559" s="129">
        <f>+I496</f>
        <v>0</v>
      </c>
      <c r="M559" s="130" t="e">
        <f>+J559/L559</f>
        <v>#DIV/0!</v>
      </c>
    </row>
    <row r="560" spans="8:13">
      <c r="J560" s="53">
        <f>+B504</f>
        <v>524</v>
      </c>
    </row>
  </sheetData>
  <mergeCells count="560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5:B315"/>
    <mergeCell ref="A329:B329"/>
    <mergeCell ref="A330:F330"/>
    <mergeCell ref="AL330:AR330"/>
    <mergeCell ref="AS330:BA330"/>
    <mergeCell ref="A331:A336"/>
    <mergeCell ref="C331:D331"/>
    <mergeCell ref="E331:F331"/>
    <mergeCell ref="G331:H331"/>
    <mergeCell ref="I331:J331"/>
    <mergeCell ref="V331:W331"/>
    <mergeCell ref="X331:Y331"/>
    <mergeCell ref="Z331:AA331"/>
    <mergeCell ref="C332:D332"/>
    <mergeCell ref="E332:F332"/>
    <mergeCell ref="G332:H332"/>
    <mergeCell ref="I332:J332"/>
    <mergeCell ref="K332:L332"/>
    <mergeCell ref="M332:N332"/>
    <mergeCell ref="P332:Q332"/>
    <mergeCell ref="K331:L331"/>
    <mergeCell ref="M331:N331"/>
    <mergeCell ref="O331:O339"/>
    <mergeCell ref="P331:Q331"/>
    <mergeCell ref="R331:S331"/>
    <mergeCell ref="T331:U331"/>
    <mergeCell ref="R332:S332"/>
    <mergeCell ref="T332:U332"/>
    <mergeCell ref="R333:S333"/>
    <mergeCell ref="T333:U333"/>
    <mergeCell ref="V332:W332"/>
    <mergeCell ref="X332:Y332"/>
    <mergeCell ref="Z332:AA332"/>
    <mergeCell ref="Z333:AA333"/>
    <mergeCell ref="C333:D333"/>
    <mergeCell ref="E333:F333"/>
    <mergeCell ref="G333:H333"/>
    <mergeCell ref="I333:J333"/>
    <mergeCell ref="K333:L333"/>
    <mergeCell ref="M333:N333"/>
    <mergeCell ref="P333:Q333"/>
    <mergeCell ref="V333:W333"/>
    <mergeCell ref="X333:Y333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Z335:AA335"/>
    <mergeCell ref="M335:N335"/>
    <mergeCell ref="P335:Q335"/>
    <mergeCell ref="R335:S335"/>
    <mergeCell ref="T335:U335"/>
    <mergeCell ref="V335:W335"/>
    <mergeCell ref="X335:Y335"/>
    <mergeCell ref="C334:D334"/>
    <mergeCell ref="E334:F334"/>
    <mergeCell ref="G334:H334"/>
    <mergeCell ref="I334:J334"/>
    <mergeCell ref="K334:L334"/>
    <mergeCell ref="M334:N334"/>
    <mergeCell ref="P334:Q334"/>
    <mergeCell ref="R334:S334"/>
    <mergeCell ref="T334:U334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7:W337"/>
    <mergeCell ref="X337:Y337"/>
    <mergeCell ref="Z337:AA337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C338:D338"/>
    <mergeCell ref="E338:F338"/>
    <mergeCell ref="G338:H338"/>
    <mergeCell ref="I338:J338"/>
    <mergeCell ref="K338:L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M338:N338"/>
    <mergeCell ref="P338:Q338"/>
    <mergeCell ref="R338:S338"/>
    <mergeCell ref="T338:U338"/>
    <mergeCell ref="V338:W338"/>
    <mergeCell ref="X338:Y338"/>
    <mergeCell ref="G341:H342"/>
    <mergeCell ref="I341:I343"/>
    <mergeCell ref="J341:J343"/>
    <mergeCell ref="K341:K343"/>
    <mergeCell ref="L341:L343"/>
    <mergeCell ref="M341:M343"/>
    <mergeCell ref="V339:W339"/>
    <mergeCell ref="X339:Y339"/>
    <mergeCell ref="Z339:AA339"/>
    <mergeCell ref="A340:BA340"/>
    <mergeCell ref="A341:A343"/>
    <mergeCell ref="B341:B343"/>
    <mergeCell ref="C341:C343"/>
    <mergeCell ref="D341:D343"/>
    <mergeCell ref="E341:E343"/>
    <mergeCell ref="F341:F343"/>
    <mergeCell ref="AL342:AR342"/>
    <mergeCell ref="AS342:BA342"/>
    <mergeCell ref="A363:B363"/>
    <mergeCell ref="A421:B421"/>
    <mergeCell ref="A456:B456"/>
    <mergeCell ref="A472:B472"/>
    <mergeCell ref="AJ341:AJ343"/>
    <mergeCell ref="AK341:AK343"/>
    <mergeCell ref="AL341:BA341"/>
    <mergeCell ref="O342:O343"/>
    <mergeCell ref="P342:P343"/>
    <mergeCell ref="Q342:Q343"/>
    <mergeCell ref="R342:R343"/>
    <mergeCell ref="S342:S343"/>
    <mergeCell ref="T342:T343"/>
    <mergeCell ref="U342:U343"/>
    <mergeCell ref="N341:N343"/>
    <mergeCell ref="O341:U341"/>
    <mergeCell ref="V341:V343"/>
    <mergeCell ref="W341:W343"/>
    <mergeCell ref="X341:AA341"/>
    <mergeCell ref="AI341:AI343"/>
    <mergeCell ref="X342:X343"/>
    <mergeCell ref="Y342:Y343"/>
    <mergeCell ref="Z342:Z343"/>
    <mergeCell ref="AA342:AA343"/>
    <mergeCell ref="A480:B480"/>
    <mergeCell ref="A496:B496"/>
    <mergeCell ref="A497:F497"/>
    <mergeCell ref="AL497:AR497"/>
    <mergeCell ref="AS497:BA497"/>
    <mergeCell ref="A498:A503"/>
    <mergeCell ref="C498:D498"/>
    <mergeCell ref="E498:F498"/>
    <mergeCell ref="G498:H498"/>
    <mergeCell ref="I498:J498"/>
    <mergeCell ref="V498:W498"/>
    <mergeCell ref="X498:Y498"/>
    <mergeCell ref="Z498:AA498"/>
    <mergeCell ref="C499:D499"/>
    <mergeCell ref="E499:F499"/>
    <mergeCell ref="G499:H499"/>
    <mergeCell ref="I499:J499"/>
    <mergeCell ref="K499:L499"/>
    <mergeCell ref="M499:N499"/>
    <mergeCell ref="P499:Q499"/>
    <mergeCell ref="K498:L498"/>
    <mergeCell ref="M498:N498"/>
    <mergeCell ref="O498:O506"/>
    <mergeCell ref="P498:Q498"/>
    <mergeCell ref="R498:S498"/>
    <mergeCell ref="T498:U498"/>
    <mergeCell ref="R499:S499"/>
    <mergeCell ref="T499:U499"/>
    <mergeCell ref="R500:S500"/>
    <mergeCell ref="T500:U500"/>
    <mergeCell ref="V499:W499"/>
    <mergeCell ref="X499:Y499"/>
    <mergeCell ref="Z499:AA499"/>
    <mergeCell ref="Z500:AA500"/>
    <mergeCell ref="C500:D500"/>
    <mergeCell ref="E500:F500"/>
    <mergeCell ref="G500:H500"/>
    <mergeCell ref="I500:J500"/>
    <mergeCell ref="K500:L500"/>
    <mergeCell ref="M500:N500"/>
    <mergeCell ref="P500:Q500"/>
    <mergeCell ref="V500:W500"/>
    <mergeCell ref="X500:Y500"/>
    <mergeCell ref="V501:W501"/>
    <mergeCell ref="X501:Y501"/>
    <mergeCell ref="Z501:AA501"/>
    <mergeCell ref="C502:D502"/>
    <mergeCell ref="E502:F502"/>
    <mergeCell ref="G502:H502"/>
    <mergeCell ref="I502:J502"/>
    <mergeCell ref="K502:L502"/>
    <mergeCell ref="Z502:AA502"/>
    <mergeCell ref="M502:N502"/>
    <mergeCell ref="P502:Q502"/>
    <mergeCell ref="R502:S502"/>
    <mergeCell ref="T502:U502"/>
    <mergeCell ref="V502:W502"/>
    <mergeCell ref="X502:Y502"/>
    <mergeCell ref="C501:D501"/>
    <mergeCell ref="E501:F501"/>
    <mergeCell ref="G501:H501"/>
    <mergeCell ref="I501:J501"/>
    <mergeCell ref="K501:L501"/>
    <mergeCell ref="M501:N501"/>
    <mergeCell ref="P501:Q501"/>
    <mergeCell ref="R501:S501"/>
    <mergeCell ref="T501:U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4:W504"/>
    <mergeCell ref="X504:Y504"/>
    <mergeCell ref="Z504:AA504"/>
    <mergeCell ref="C503:D503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C505:D505"/>
    <mergeCell ref="E505:F505"/>
    <mergeCell ref="G505:H505"/>
    <mergeCell ref="I505:J505"/>
    <mergeCell ref="K505:L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V506:W506"/>
    <mergeCell ref="X506:Y506"/>
    <mergeCell ref="Z506:AA506"/>
    <mergeCell ref="G507:I507"/>
    <mergeCell ref="N507:R507"/>
    <mergeCell ref="A509:B509"/>
    <mergeCell ref="C509:D509"/>
    <mergeCell ref="E509:F509"/>
    <mergeCell ref="G509:H509"/>
    <mergeCell ref="I509:J509"/>
    <mergeCell ref="K509:L509"/>
    <mergeCell ref="M509:N509"/>
    <mergeCell ref="O509:P509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M513:N513"/>
    <mergeCell ref="O513:P513"/>
    <mergeCell ref="Q513:R513"/>
    <mergeCell ref="S513:T513"/>
    <mergeCell ref="A514:B514"/>
    <mergeCell ref="C514:D514"/>
    <mergeCell ref="E514:F514"/>
    <mergeCell ref="I514:J514"/>
    <mergeCell ref="K514:L514"/>
    <mergeCell ref="M514:N514"/>
    <mergeCell ref="A513:B513"/>
    <mergeCell ref="C513:D513"/>
    <mergeCell ref="E513:F513"/>
    <mergeCell ref="G513:H520"/>
    <mergeCell ref="I513:J513"/>
    <mergeCell ref="K513:L513"/>
    <mergeCell ref="A518:B518"/>
    <mergeCell ref="C518:D518"/>
    <mergeCell ref="E518:F518"/>
    <mergeCell ref="I518:J518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8:T518"/>
    <mergeCell ref="A519:B519"/>
    <mergeCell ref="C519:D519"/>
    <mergeCell ref="E519:F519"/>
    <mergeCell ref="I519:J519"/>
    <mergeCell ref="K519:L519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A525:B525"/>
    <mergeCell ref="A526:B526"/>
    <mergeCell ref="AB4:AB5"/>
    <mergeCell ref="AB174:AB175"/>
    <mergeCell ref="O520:P520"/>
    <mergeCell ref="Q520:R520"/>
    <mergeCell ref="S520:T520"/>
    <mergeCell ref="A522:B522"/>
    <mergeCell ref="A523:B523"/>
    <mergeCell ref="A524:B524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K518:L518"/>
    <mergeCell ref="M518:N518"/>
    <mergeCell ref="O518:P518"/>
    <mergeCell ref="Q518:R518"/>
  </mergeCells>
  <phoneticPr fontId="45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2"/>
  <sheetViews>
    <sheetView topLeftCell="A482" zoomScale="115" zoomScaleNormal="115" workbookViewId="0">
      <selection activeCell="D499" sqref="D499"/>
    </sheetView>
  </sheetViews>
  <sheetFormatPr defaultRowHeight="14.25"/>
  <cols>
    <col min="1" max="1" width="14.125" customWidth="1"/>
    <col min="2" max="2" width="18.25" style="76" customWidth="1"/>
    <col min="3" max="3" width="11.2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53" hidden="1" customWidth="1"/>
    <col min="11" max="11" width="10.5" style="57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77" hidden="1" customWidth="1"/>
    <col min="23" max="27" width="9.125" hidden="1" customWidth="1"/>
    <col min="29" max="29" width="10.5" style="373" bestFit="1" customWidth="1"/>
    <col min="30" max="30" width="9" style="66"/>
    <col min="35" max="53" width="9" style="66"/>
  </cols>
  <sheetData>
    <row r="1" spans="1:106" ht="17.25">
      <c r="A1" s="30" t="s">
        <v>22</v>
      </c>
      <c r="B1" s="67"/>
      <c r="C1" s="30"/>
      <c r="D1" s="30"/>
      <c r="E1" s="15"/>
      <c r="F1" s="15"/>
      <c r="G1" s="4"/>
      <c r="H1" s="15"/>
      <c r="I1" s="4"/>
      <c r="J1" s="50"/>
      <c r="K1" s="35"/>
      <c r="L1" s="15"/>
      <c r="M1" s="15"/>
      <c r="N1" s="15"/>
      <c r="O1" s="15"/>
      <c r="P1" s="15"/>
      <c r="Q1" s="15"/>
      <c r="R1" s="15"/>
      <c r="S1" s="15"/>
      <c r="T1" s="15"/>
      <c r="U1" s="15"/>
      <c r="V1" s="266"/>
      <c r="W1" s="15"/>
      <c r="X1" s="15"/>
      <c r="Y1" s="15"/>
      <c r="Z1" s="15"/>
      <c r="AA1" s="15"/>
      <c r="AB1" s="15"/>
      <c r="AC1" s="367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106" ht="19.5">
      <c r="A2" s="590" t="s">
        <v>23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80"/>
      <c r="AC2" s="368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</row>
    <row r="3" spans="1:106" ht="15.75">
      <c r="A3" s="7" t="s">
        <v>24</v>
      </c>
      <c r="B3" s="7"/>
      <c r="C3" s="7"/>
      <c r="D3" s="7"/>
      <c r="E3" s="7"/>
      <c r="F3" s="7"/>
      <c r="G3" s="7"/>
      <c r="H3" s="7"/>
      <c r="I3" s="7"/>
      <c r="J3" s="51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67"/>
      <c r="W3" s="7"/>
      <c r="X3" s="7"/>
      <c r="Y3" s="7"/>
      <c r="Z3" s="7"/>
      <c r="AA3" s="7"/>
      <c r="AB3" s="7"/>
      <c r="AC3" s="369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67" t="s">
        <v>12</v>
      </c>
      <c r="B4" s="567" t="s">
        <v>25</v>
      </c>
      <c r="C4" s="567" t="s">
        <v>26</v>
      </c>
      <c r="D4" s="567" t="s">
        <v>27</v>
      </c>
      <c r="E4" s="573" t="s">
        <v>28</v>
      </c>
      <c r="F4" s="576" t="s">
        <v>29</v>
      </c>
      <c r="G4" s="546" t="s">
        <v>30</v>
      </c>
      <c r="H4" s="546"/>
      <c r="I4" s="567" t="s">
        <v>31</v>
      </c>
      <c r="J4" s="561" t="s">
        <v>32</v>
      </c>
      <c r="K4" s="564" t="s">
        <v>33</v>
      </c>
      <c r="L4" s="567" t="s">
        <v>34</v>
      </c>
      <c r="M4" s="570" t="s">
        <v>35</v>
      </c>
      <c r="N4" s="553" t="s">
        <v>36</v>
      </c>
      <c r="O4" s="546" t="s">
        <v>37</v>
      </c>
      <c r="P4" s="546"/>
      <c r="Q4" s="546"/>
      <c r="R4" s="546"/>
      <c r="S4" s="546"/>
      <c r="T4" s="546"/>
      <c r="U4" s="546"/>
      <c r="V4" s="552" t="s">
        <v>38</v>
      </c>
      <c r="W4" s="553" t="s">
        <v>39</v>
      </c>
      <c r="X4" s="546" t="s">
        <v>40</v>
      </c>
      <c r="Y4" s="546"/>
      <c r="Z4" s="546"/>
      <c r="AA4" s="546"/>
      <c r="AB4" s="606" t="s">
        <v>470</v>
      </c>
      <c r="AC4" s="608" t="s">
        <v>471</v>
      </c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</row>
    <row r="5" spans="1:106" ht="15.75" customHeight="1">
      <c r="A5" s="568"/>
      <c r="B5" s="568"/>
      <c r="C5" s="568"/>
      <c r="D5" s="568"/>
      <c r="E5" s="574"/>
      <c r="F5" s="577"/>
      <c r="G5" s="546"/>
      <c r="H5" s="546"/>
      <c r="I5" s="568"/>
      <c r="J5" s="562"/>
      <c r="K5" s="565"/>
      <c r="L5" s="568"/>
      <c r="M5" s="571"/>
      <c r="N5" s="553"/>
      <c r="O5" s="546" t="s">
        <v>41</v>
      </c>
      <c r="P5" s="546" t="s">
        <v>42</v>
      </c>
      <c r="Q5" s="546" t="s">
        <v>43</v>
      </c>
      <c r="R5" s="550" t="s">
        <v>44</v>
      </c>
      <c r="S5" s="541" t="s">
        <v>45</v>
      </c>
      <c r="T5" s="546" t="s">
        <v>46</v>
      </c>
      <c r="U5" s="546" t="s">
        <v>47</v>
      </c>
      <c r="V5" s="552"/>
      <c r="W5" s="553"/>
      <c r="X5" s="546" t="s">
        <v>13</v>
      </c>
      <c r="Y5" s="546" t="s">
        <v>48</v>
      </c>
      <c r="Z5" s="546" t="s">
        <v>49</v>
      </c>
      <c r="AA5" s="546" t="s">
        <v>47</v>
      </c>
      <c r="AB5" s="607"/>
      <c r="AC5" s="60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</row>
    <row r="6" spans="1:106" ht="15.75">
      <c r="A6" s="569"/>
      <c r="B6" s="569"/>
      <c r="C6" s="569"/>
      <c r="D6" s="569"/>
      <c r="E6" s="575"/>
      <c r="F6" s="578"/>
      <c r="G6" s="325" t="s">
        <v>50</v>
      </c>
      <c r="H6" s="325" t="s">
        <v>51</v>
      </c>
      <c r="I6" s="569"/>
      <c r="J6" s="563"/>
      <c r="K6" s="566"/>
      <c r="L6" s="569"/>
      <c r="M6" s="571"/>
      <c r="N6" s="553"/>
      <c r="O6" s="546"/>
      <c r="P6" s="546"/>
      <c r="Q6" s="546"/>
      <c r="R6" s="550"/>
      <c r="S6" s="541"/>
      <c r="T6" s="546"/>
      <c r="U6" s="546"/>
      <c r="V6" s="552"/>
      <c r="W6" s="553"/>
      <c r="X6" s="546"/>
      <c r="Y6" s="546"/>
      <c r="Z6" s="546"/>
      <c r="AA6" s="546"/>
      <c r="AB6" s="607"/>
      <c r="AC6" s="60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</row>
    <row r="7" spans="1:106" s="95" customFormat="1" ht="15.75">
      <c r="A7" s="90">
        <v>200032</v>
      </c>
      <c r="B7" s="91" t="s">
        <v>52</v>
      </c>
      <c r="C7" s="90" t="s">
        <v>53</v>
      </c>
      <c r="D7" s="89">
        <v>5.03</v>
      </c>
      <c r="E7" s="89"/>
      <c r="F7" s="92"/>
      <c r="G7" s="118">
        <f>SUM('5:6'!G7)</f>
        <v>0</v>
      </c>
      <c r="H7" s="120">
        <f t="shared" ref="H7:H24" si="0">D7*G7</f>
        <v>0</v>
      </c>
      <c r="I7" s="118">
        <f>SUM('5:6'!I7)</f>
        <v>0</v>
      </c>
      <c r="J7" s="38" t="str">
        <f>IF(ISERROR(G7/I7),"",G7/I7)</f>
        <v/>
      </c>
      <c r="K7" s="121">
        <f t="array" ref="K7">IF(ISERROR(G7/L7),"",G7/L7)</f>
        <v>0</v>
      </c>
      <c r="L7" s="93">
        <v>16</v>
      </c>
      <c r="M7" s="122">
        <f t="shared" ref="M7:M16" si="1">IF(ISERROR(I7-K7),"",I7-K7)</f>
        <v>0</v>
      </c>
      <c r="N7" s="118">
        <f>SUM('5:6'!N7)</f>
        <v>0</v>
      </c>
      <c r="O7" s="118">
        <f>SUM('5:6'!O7)</f>
        <v>0</v>
      </c>
      <c r="P7" s="118">
        <f>SUM('5:6'!P7)</f>
        <v>0</v>
      </c>
      <c r="Q7" s="118">
        <f>SUM('5:6'!Q7)</f>
        <v>0</v>
      </c>
      <c r="R7" s="118">
        <f>SUM('5:6'!R7)</f>
        <v>0</v>
      </c>
      <c r="S7" s="118">
        <f>SUM('5:6'!S7)</f>
        <v>0</v>
      </c>
      <c r="T7" s="118">
        <f>SUM('5:6'!T7)</f>
        <v>0</v>
      </c>
      <c r="U7" s="118">
        <f>SUM('5:6'!U7)</f>
        <v>0</v>
      </c>
      <c r="V7" s="268">
        <f t="shared" ref="V7:V27" si="2">SUM(X7:AA7)</f>
        <v>0</v>
      </c>
      <c r="W7" s="40" t="str">
        <f t="shared" ref="W7:W16" si="3">IF(ISERROR(V7/G7),"",V7/G7)</f>
        <v/>
      </c>
      <c r="X7" s="118">
        <f>SUM('5:6'!X7)</f>
        <v>0</v>
      </c>
      <c r="Y7" s="118">
        <f>SUM('5:6'!Y7)</f>
        <v>0</v>
      </c>
      <c r="Z7" s="118">
        <f>SUM('5:6'!Z7)</f>
        <v>0</v>
      </c>
      <c r="AA7" s="118">
        <f>SUM('5:6'!AA7)</f>
        <v>0</v>
      </c>
      <c r="AB7" s="337">
        <v>0.65</v>
      </c>
      <c r="AC7" s="370">
        <f>AB7*G7</f>
        <v>0</v>
      </c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</row>
    <row r="8" spans="1:106" ht="15.75">
      <c r="A8" s="20">
        <v>200038</v>
      </c>
      <c r="B8" s="69" t="s">
        <v>54</v>
      </c>
      <c r="C8" s="17" t="s">
        <v>53</v>
      </c>
      <c r="D8" s="18">
        <v>5.03</v>
      </c>
      <c r="E8" s="18"/>
      <c r="F8" s="6"/>
      <c r="G8" s="118">
        <f>SUM('5:6'!G8)</f>
        <v>0</v>
      </c>
      <c r="H8" s="120">
        <f t="shared" si="0"/>
        <v>0</v>
      </c>
      <c r="I8" s="118">
        <f>SUM('5:6'!I8)</f>
        <v>0</v>
      </c>
      <c r="J8" s="38" t="str">
        <f t="array" ref="J8">IF(ISERROR(G8/I8),"",G8/I8)</f>
        <v/>
      </c>
      <c r="K8" s="42">
        <f t="array" ref="K8">IF(ISERROR(G8/L8),"",G8/L8)</f>
        <v>0</v>
      </c>
      <c r="L8" s="107">
        <v>19</v>
      </c>
      <c r="M8" s="43">
        <f t="shared" si="1"/>
        <v>0</v>
      </c>
      <c r="N8" s="118">
        <f>SUM('5:6'!N8)</f>
        <v>0</v>
      </c>
      <c r="O8" s="118">
        <f>SUM('5:6'!O8)</f>
        <v>0</v>
      </c>
      <c r="P8" s="118">
        <f>SUM('5:6'!P8)</f>
        <v>0</v>
      </c>
      <c r="Q8" s="118">
        <f>SUM('5:6'!Q8)</f>
        <v>0</v>
      </c>
      <c r="R8" s="118">
        <f>SUM('5:6'!R8)</f>
        <v>0</v>
      </c>
      <c r="S8" s="118">
        <f>SUM('5:6'!S8)</f>
        <v>0</v>
      </c>
      <c r="T8" s="118">
        <f>SUM('5:6'!T8)</f>
        <v>0</v>
      </c>
      <c r="U8" s="118">
        <f>SUM('5:6'!U8)</f>
        <v>0</v>
      </c>
      <c r="V8" s="268">
        <f t="shared" si="2"/>
        <v>0</v>
      </c>
      <c r="W8" s="40" t="str">
        <f t="shared" si="3"/>
        <v/>
      </c>
      <c r="X8" s="118">
        <f>SUM('5:6'!X8)</f>
        <v>0</v>
      </c>
      <c r="Y8" s="118">
        <f>SUM('5:6'!Y8)</f>
        <v>0</v>
      </c>
      <c r="Z8" s="118">
        <f>SUM('5:6'!Z8)</f>
        <v>0</v>
      </c>
      <c r="AA8" s="118">
        <f>SUM('5:6'!AA8)</f>
        <v>0</v>
      </c>
      <c r="AB8" s="338">
        <v>0.48</v>
      </c>
      <c r="AC8" s="370">
        <f t="shared" ref="AC8:AC71" si="4">AB8*G8</f>
        <v>0</v>
      </c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</row>
    <row r="9" spans="1:106" ht="15.75">
      <c r="A9" s="21">
        <v>200039</v>
      </c>
      <c r="B9" s="69" t="s">
        <v>54</v>
      </c>
      <c r="C9" s="17" t="s">
        <v>55</v>
      </c>
      <c r="D9" s="18">
        <v>5.03</v>
      </c>
      <c r="E9" s="18"/>
      <c r="F9" s="6"/>
      <c r="G9" s="118">
        <f>SUM('5:6'!G9)</f>
        <v>0</v>
      </c>
      <c r="H9" s="120">
        <f t="shared" si="0"/>
        <v>0</v>
      </c>
      <c r="I9" s="118">
        <f>SUM('5:6'!I9)</f>
        <v>0</v>
      </c>
      <c r="J9" s="38" t="str">
        <f t="array" ref="J9">IF(ISERROR(G9/I9),"",G9/I9)</f>
        <v/>
      </c>
      <c r="K9" s="42">
        <f t="array" ref="K9">IF(ISERROR(G9/L9),"",G9/L9)</f>
        <v>0</v>
      </c>
      <c r="L9" s="107">
        <v>19</v>
      </c>
      <c r="M9" s="43">
        <f t="shared" si="1"/>
        <v>0</v>
      </c>
      <c r="N9" s="118">
        <f>SUM('5:6'!N9)</f>
        <v>0</v>
      </c>
      <c r="O9" s="118">
        <f>SUM('5:6'!O9)</f>
        <v>0</v>
      </c>
      <c r="P9" s="118">
        <f>SUM('5:6'!P9)</f>
        <v>0</v>
      </c>
      <c r="Q9" s="118">
        <f>SUM('5:6'!Q9)</f>
        <v>0</v>
      </c>
      <c r="R9" s="118">
        <f>SUM('5:6'!R9)</f>
        <v>0</v>
      </c>
      <c r="S9" s="118">
        <f>SUM('5:6'!S9)</f>
        <v>0</v>
      </c>
      <c r="T9" s="118">
        <f>SUM('5:6'!T9)</f>
        <v>0</v>
      </c>
      <c r="U9" s="118">
        <f>SUM('5:6'!U9)</f>
        <v>0</v>
      </c>
      <c r="V9" s="268">
        <f t="shared" si="2"/>
        <v>0</v>
      </c>
      <c r="W9" s="40" t="str">
        <f t="shared" si="3"/>
        <v/>
      </c>
      <c r="X9" s="118">
        <f>SUM('5:6'!X9)</f>
        <v>0</v>
      </c>
      <c r="Y9" s="118">
        <f>SUM('5:6'!Y9)</f>
        <v>0</v>
      </c>
      <c r="Z9" s="118">
        <f>SUM('5:6'!Z9)</f>
        <v>0</v>
      </c>
      <c r="AA9" s="118">
        <f>SUM('5:6'!AA9)</f>
        <v>0</v>
      </c>
      <c r="AB9" s="338">
        <v>0.43</v>
      </c>
      <c r="AC9" s="370">
        <f t="shared" si="4"/>
        <v>0</v>
      </c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</row>
    <row r="10" spans="1:106" ht="15.75">
      <c r="A10" s="20">
        <v>200045</v>
      </c>
      <c r="B10" s="69" t="s">
        <v>56</v>
      </c>
      <c r="C10" s="17" t="s">
        <v>53</v>
      </c>
      <c r="D10" s="18">
        <v>5.03</v>
      </c>
      <c r="E10" s="18"/>
      <c r="F10" s="6"/>
      <c r="G10" s="118">
        <f>SUM('5:6'!G10)</f>
        <v>0</v>
      </c>
      <c r="H10" s="120">
        <f t="shared" si="0"/>
        <v>0</v>
      </c>
      <c r="I10" s="118">
        <f>SUM('5:6'!I10)</f>
        <v>0</v>
      </c>
      <c r="J10" s="38" t="str">
        <f t="array" ref="J10">IF(ISERROR(G10/I10),"",G10/I10)</f>
        <v/>
      </c>
      <c r="K10" s="42">
        <f t="array" ref="K10">IF(ISERROR(G10/L10),"",G10/L10)</f>
        <v>0</v>
      </c>
      <c r="L10" s="107">
        <v>19</v>
      </c>
      <c r="M10" s="43">
        <f t="shared" si="1"/>
        <v>0</v>
      </c>
      <c r="N10" s="118">
        <f>SUM('5:6'!N10)</f>
        <v>0</v>
      </c>
      <c r="O10" s="118">
        <f>SUM('5:6'!O10)</f>
        <v>0</v>
      </c>
      <c r="P10" s="118">
        <f>SUM('5:6'!P10)</f>
        <v>0</v>
      </c>
      <c r="Q10" s="118">
        <f>SUM('5:6'!Q10)</f>
        <v>0</v>
      </c>
      <c r="R10" s="118">
        <f>SUM('5:6'!R10)</f>
        <v>0</v>
      </c>
      <c r="S10" s="118">
        <f>SUM('5:6'!S10)</f>
        <v>0</v>
      </c>
      <c r="T10" s="118">
        <f>SUM('5:6'!T10)</f>
        <v>0</v>
      </c>
      <c r="U10" s="118">
        <f>SUM('5:6'!U10)</f>
        <v>0</v>
      </c>
      <c r="V10" s="268">
        <f t="shared" si="2"/>
        <v>0</v>
      </c>
      <c r="W10" s="40" t="str">
        <f t="shared" si="3"/>
        <v/>
      </c>
      <c r="X10" s="118">
        <f>SUM('5:6'!X10)</f>
        <v>0</v>
      </c>
      <c r="Y10" s="118">
        <f>SUM('5:6'!Y10)</f>
        <v>0</v>
      </c>
      <c r="Z10" s="118">
        <f>SUM('5:6'!Z10)</f>
        <v>0</v>
      </c>
      <c r="AA10" s="118">
        <f>SUM('5:6'!AA10)</f>
        <v>0</v>
      </c>
      <c r="AB10" s="338">
        <v>0.55000000000000004</v>
      </c>
      <c r="AC10" s="370">
        <f t="shared" si="4"/>
        <v>0</v>
      </c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</row>
    <row r="11" spans="1:106" ht="15.75">
      <c r="A11" s="20">
        <v>200050</v>
      </c>
      <c r="B11" s="69" t="s">
        <v>56</v>
      </c>
      <c r="C11" s="17" t="s">
        <v>57</v>
      </c>
      <c r="D11" s="18">
        <v>5.03</v>
      </c>
      <c r="E11" s="18"/>
      <c r="F11" s="6"/>
      <c r="G11" s="118">
        <f>SUM('5:6'!G11)</f>
        <v>0</v>
      </c>
      <c r="H11" s="120">
        <f t="shared" si="0"/>
        <v>0</v>
      </c>
      <c r="I11" s="118">
        <f>SUM('5:6'!I11)</f>
        <v>0</v>
      </c>
      <c r="J11" s="38" t="str">
        <f t="array" ref="J11">IF(ISERROR(G11/I11),"",G11/I11)</f>
        <v/>
      </c>
      <c r="K11" s="42">
        <f t="array" ref="K11">IF(ISERROR(G11/L11),"",G11/L11)</f>
        <v>0</v>
      </c>
      <c r="L11" s="107">
        <v>20</v>
      </c>
      <c r="M11" s="43">
        <f t="shared" si="1"/>
        <v>0</v>
      </c>
      <c r="N11" s="118">
        <f>SUM('5:6'!N11)</f>
        <v>0</v>
      </c>
      <c r="O11" s="118">
        <f>SUM('5:6'!O11)</f>
        <v>0</v>
      </c>
      <c r="P11" s="118">
        <f>SUM('5:6'!P11)</f>
        <v>0</v>
      </c>
      <c r="Q11" s="118">
        <f>SUM('5:6'!Q11)</f>
        <v>0</v>
      </c>
      <c r="R11" s="118">
        <f>SUM('5:6'!R11)</f>
        <v>0</v>
      </c>
      <c r="S11" s="118">
        <f>SUM('5:6'!S11)</f>
        <v>0</v>
      </c>
      <c r="T11" s="118">
        <f>SUM('5:6'!T11)</f>
        <v>0</v>
      </c>
      <c r="U11" s="118">
        <f>SUM('5:6'!U11)</f>
        <v>0</v>
      </c>
      <c r="V11" s="268">
        <f t="shared" si="2"/>
        <v>0</v>
      </c>
      <c r="W11" s="40" t="str">
        <f t="shared" si="3"/>
        <v/>
      </c>
      <c r="X11" s="118">
        <f>SUM('5:6'!X11)</f>
        <v>0</v>
      </c>
      <c r="Y11" s="118">
        <f>SUM('5:6'!Y11)</f>
        <v>0</v>
      </c>
      <c r="Z11" s="118">
        <f>SUM('5:6'!Z11)</f>
        <v>0</v>
      </c>
      <c r="AA11" s="118">
        <f>SUM('5:6'!AA11)</f>
        <v>0</v>
      </c>
      <c r="AB11" s="338">
        <v>0.52</v>
      </c>
      <c r="AC11" s="370">
        <f t="shared" si="4"/>
        <v>0</v>
      </c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</row>
    <row r="12" spans="1:106" ht="15.75">
      <c r="A12" s="20">
        <v>200076</v>
      </c>
      <c r="B12" s="69" t="s">
        <v>58</v>
      </c>
      <c r="C12" s="17" t="s">
        <v>53</v>
      </c>
      <c r="D12" s="18">
        <v>5.04</v>
      </c>
      <c r="E12" s="18"/>
      <c r="F12" s="6"/>
      <c r="G12" s="118">
        <f>SUM('5:6'!G12)</f>
        <v>0</v>
      </c>
      <c r="H12" s="120">
        <f t="shared" si="0"/>
        <v>0</v>
      </c>
      <c r="I12" s="118">
        <f>SUM('5:6'!I12)</f>
        <v>0</v>
      </c>
      <c r="J12" s="38" t="str">
        <f t="array" ref="J12">IF(ISERROR(G12/I12),"",G12/I12)</f>
        <v/>
      </c>
      <c r="K12" s="42">
        <f t="array" ref="K12">IF(ISERROR(G12/L12),"",G12/L12)</f>
        <v>0</v>
      </c>
      <c r="L12" s="107">
        <v>19</v>
      </c>
      <c r="M12" s="43">
        <f t="shared" si="1"/>
        <v>0</v>
      </c>
      <c r="N12" s="118">
        <f>SUM('5:6'!N12)</f>
        <v>0</v>
      </c>
      <c r="O12" s="118">
        <f>SUM('5:6'!O12)</f>
        <v>0</v>
      </c>
      <c r="P12" s="118">
        <f>SUM('5:6'!P12)</f>
        <v>0</v>
      </c>
      <c r="Q12" s="118">
        <f>SUM('5:6'!Q12)</f>
        <v>0</v>
      </c>
      <c r="R12" s="118">
        <f>SUM('5:6'!R12)</f>
        <v>0</v>
      </c>
      <c r="S12" s="118">
        <f>SUM('5:6'!S12)</f>
        <v>0</v>
      </c>
      <c r="T12" s="118">
        <f>SUM('5:6'!T12)</f>
        <v>0</v>
      </c>
      <c r="U12" s="118">
        <f>SUM('5:6'!U12)</f>
        <v>0</v>
      </c>
      <c r="V12" s="268">
        <f t="shared" si="2"/>
        <v>0</v>
      </c>
      <c r="W12" s="40" t="str">
        <f t="shared" si="3"/>
        <v/>
      </c>
      <c r="X12" s="118">
        <f>SUM('5:6'!X12)</f>
        <v>0</v>
      </c>
      <c r="Y12" s="118">
        <f>SUM('5:6'!Y12)</f>
        <v>0</v>
      </c>
      <c r="Z12" s="118">
        <f>SUM('5:6'!Z12)</f>
        <v>0</v>
      </c>
      <c r="AA12" s="118">
        <f>SUM('5:6'!AA12)</f>
        <v>0</v>
      </c>
      <c r="AB12" s="338">
        <v>0.55000000000000004</v>
      </c>
      <c r="AC12" s="370">
        <f t="shared" si="4"/>
        <v>0</v>
      </c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</row>
    <row r="13" spans="1:106" ht="15.75">
      <c r="A13" s="22">
        <v>200898</v>
      </c>
      <c r="B13" s="69" t="s">
        <v>59</v>
      </c>
      <c r="C13" s="17" t="s">
        <v>60</v>
      </c>
      <c r="D13" s="18">
        <v>5.03</v>
      </c>
      <c r="E13" s="18"/>
      <c r="F13" s="6"/>
      <c r="G13" s="118">
        <f>SUM('5:6'!G13)</f>
        <v>0</v>
      </c>
      <c r="H13" s="120">
        <f t="shared" si="0"/>
        <v>0</v>
      </c>
      <c r="I13" s="118">
        <f>SUM('5:6'!I13)</f>
        <v>0</v>
      </c>
      <c r="J13" s="38" t="str">
        <f t="array" ref="J13">IF(ISERROR(G13/I13),"",G13/I13)</f>
        <v/>
      </c>
      <c r="K13" s="42">
        <f t="array" ref="K13">IF(ISERROR(G13/L13),"",G13/L13)</f>
        <v>0</v>
      </c>
      <c r="L13" s="107">
        <v>3</v>
      </c>
      <c r="M13" s="43">
        <f t="shared" si="1"/>
        <v>0</v>
      </c>
      <c r="N13" s="118">
        <f>SUM('5:6'!N13)</f>
        <v>0</v>
      </c>
      <c r="O13" s="118">
        <f>SUM('5:6'!O13)</f>
        <v>0</v>
      </c>
      <c r="P13" s="118">
        <f>SUM('5:6'!P13)</f>
        <v>0</v>
      </c>
      <c r="Q13" s="118">
        <f>SUM('5:6'!Q13)</f>
        <v>0</v>
      </c>
      <c r="R13" s="118">
        <f>SUM('5:6'!R13)</f>
        <v>0</v>
      </c>
      <c r="S13" s="118">
        <f>SUM('5:6'!S13)</f>
        <v>0</v>
      </c>
      <c r="T13" s="118">
        <f>SUM('5:6'!T13)</f>
        <v>0</v>
      </c>
      <c r="U13" s="118">
        <f>SUM('5:6'!U13)</f>
        <v>0</v>
      </c>
      <c r="V13" s="268">
        <f t="shared" si="2"/>
        <v>0</v>
      </c>
      <c r="W13" s="40" t="str">
        <f t="shared" si="3"/>
        <v/>
      </c>
      <c r="X13" s="118">
        <f>SUM('5:6'!X13)</f>
        <v>0</v>
      </c>
      <c r="Y13" s="118">
        <f>SUM('5:6'!Y13)</f>
        <v>0</v>
      </c>
      <c r="Z13" s="118">
        <f>SUM('5:6'!Z13)</f>
        <v>0</v>
      </c>
      <c r="AA13" s="118">
        <f>SUM('5:6'!AA13)</f>
        <v>0</v>
      </c>
      <c r="AB13" s="338">
        <v>0.45</v>
      </c>
      <c r="AC13" s="370">
        <f t="shared" si="4"/>
        <v>0</v>
      </c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</row>
    <row r="14" spans="1:106" ht="15.75">
      <c r="A14" s="22">
        <v>200899</v>
      </c>
      <c r="B14" s="69" t="s">
        <v>59</v>
      </c>
      <c r="C14" s="17" t="s">
        <v>61</v>
      </c>
      <c r="D14" s="18">
        <v>5.03</v>
      </c>
      <c r="E14" s="18"/>
      <c r="F14" s="6"/>
      <c r="G14" s="118">
        <f>SUM('5:6'!G14)</f>
        <v>0</v>
      </c>
      <c r="H14" s="120">
        <f t="shared" si="0"/>
        <v>0</v>
      </c>
      <c r="I14" s="118">
        <f>SUM('5:6'!I14)</f>
        <v>0</v>
      </c>
      <c r="J14" s="38" t="str">
        <f t="array" ref="J14">IF(ISERROR(G14/I14),"",G14/I14)</f>
        <v/>
      </c>
      <c r="K14" s="42">
        <f t="array" ref="K14">IF(ISERROR(G14/L14),"",G14/L14)</f>
        <v>0</v>
      </c>
      <c r="L14" s="107">
        <v>3</v>
      </c>
      <c r="M14" s="43">
        <f t="shared" si="1"/>
        <v>0</v>
      </c>
      <c r="N14" s="118">
        <f>SUM('5:6'!N14)</f>
        <v>0</v>
      </c>
      <c r="O14" s="118">
        <f>SUM('5:6'!O14)</f>
        <v>0</v>
      </c>
      <c r="P14" s="118">
        <f>SUM('5:6'!P14)</f>
        <v>0</v>
      </c>
      <c r="Q14" s="118">
        <f>SUM('5:6'!Q14)</f>
        <v>0</v>
      </c>
      <c r="R14" s="118">
        <f>SUM('5:6'!R14)</f>
        <v>0</v>
      </c>
      <c r="S14" s="118">
        <f>SUM('5:6'!S14)</f>
        <v>0</v>
      </c>
      <c r="T14" s="118">
        <f>SUM('5:6'!T14)</f>
        <v>0</v>
      </c>
      <c r="U14" s="118">
        <f>SUM('5:6'!U14)</f>
        <v>0</v>
      </c>
      <c r="V14" s="268">
        <f t="shared" si="2"/>
        <v>0</v>
      </c>
      <c r="W14" s="40" t="str">
        <f t="shared" si="3"/>
        <v/>
      </c>
      <c r="X14" s="118">
        <f>SUM('5:6'!X14)</f>
        <v>0</v>
      </c>
      <c r="Y14" s="118">
        <f>SUM('5:6'!Y14)</f>
        <v>0</v>
      </c>
      <c r="Z14" s="118">
        <f>SUM('5:6'!Z14)</f>
        <v>0</v>
      </c>
      <c r="AA14" s="118">
        <f>SUM('5:6'!AA14)</f>
        <v>0</v>
      </c>
      <c r="AB14" s="338">
        <v>0.45</v>
      </c>
      <c r="AC14" s="370">
        <f t="shared" si="4"/>
        <v>0</v>
      </c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</row>
    <row r="15" spans="1:106" ht="15.75">
      <c r="A15" s="20">
        <v>200085</v>
      </c>
      <c r="B15" s="69" t="s">
        <v>62</v>
      </c>
      <c r="C15" s="17" t="s">
        <v>63</v>
      </c>
      <c r="D15" s="18">
        <v>5.04</v>
      </c>
      <c r="E15" s="18"/>
      <c r="F15" s="88"/>
      <c r="G15" s="118">
        <f>SUM('5:6'!G15)</f>
        <v>0</v>
      </c>
      <c r="H15" s="120">
        <f t="shared" si="0"/>
        <v>0</v>
      </c>
      <c r="I15" s="118">
        <f>SUM('5:6'!I15)</f>
        <v>0</v>
      </c>
      <c r="J15" s="38" t="str">
        <f t="array" ref="J15">IF(ISERROR(G15/I15),"",G15/I15)</f>
        <v/>
      </c>
      <c r="K15" s="42">
        <f t="array" ref="K15">IF(ISERROR(G15/L15),"",G15/L15)</f>
        <v>0</v>
      </c>
      <c r="L15" s="107">
        <v>17</v>
      </c>
      <c r="M15" s="43">
        <f t="shared" si="1"/>
        <v>0</v>
      </c>
      <c r="N15" s="118">
        <f>SUM('5:6'!N15)</f>
        <v>0</v>
      </c>
      <c r="O15" s="118">
        <f>SUM('5:6'!O15)</f>
        <v>0</v>
      </c>
      <c r="P15" s="118">
        <f>SUM('5:6'!P15)</f>
        <v>0</v>
      </c>
      <c r="Q15" s="118">
        <f>SUM('5:6'!Q15)</f>
        <v>0</v>
      </c>
      <c r="R15" s="118">
        <f>SUM('5:6'!R15)</f>
        <v>0</v>
      </c>
      <c r="S15" s="118">
        <f>SUM('5:6'!S15)</f>
        <v>0</v>
      </c>
      <c r="T15" s="118">
        <f>SUM('5:6'!T15)</f>
        <v>0</v>
      </c>
      <c r="U15" s="118">
        <f>SUM('5:6'!U15)</f>
        <v>0</v>
      </c>
      <c r="V15" s="268">
        <f t="shared" si="2"/>
        <v>0</v>
      </c>
      <c r="W15" s="40" t="str">
        <f t="shared" si="3"/>
        <v/>
      </c>
      <c r="X15" s="118">
        <f>SUM('5:6'!X15)</f>
        <v>0</v>
      </c>
      <c r="Y15" s="118">
        <f>SUM('5:6'!Y15)</f>
        <v>0</v>
      </c>
      <c r="Z15" s="118">
        <f>SUM('5:6'!Z15)</f>
        <v>0</v>
      </c>
      <c r="AA15" s="118">
        <f>SUM('5:6'!AA15)</f>
        <v>0</v>
      </c>
      <c r="AB15" s="338">
        <v>0.61</v>
      </c>
      <c r="AC15" s="370">
        <f t="shared" si="4"/>
        <v>0</v>
      </c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</row>
    <row r="16" spans="1:106" ht="15.75">
      <c r="A16" s="20">
        <v>200087</v>
      </c>
      <c r="B16" s="69" t="s">
        <v>62</v>
      </c>
      <c r="C16" s="17" t="s">
        <v>64</v>
      </c>
      <c r="D16" s="18">
        <v>5.04</v>
      </c>
      <c r="E16" s="18"/>
      <c r="F16" s="88"/>
      <c r="G16" s="118">
        <f>SUM('5:6'!G16)</f>
        <v>600</v>
      </c>
      <c r="H16" s="120">
        <f t="shared" si="0"/>
        <v>3024</v>
      </c>
      <c r="I16" s="118">
        <f>SUM('5:6'!I16)</f>
        <v>42.5</v>
      </c>
      <c r="J16" s="38">
        <f t="array" ref="J16">IF(ISERROR(G16/I16),"",G16/I16)</f>
        <v>14.117647058823529</v>
      </c>
      <c r="K16" s="42">
        <f t="array" ref="K16">IF(ISERROR(G16/L16),"",G16/L16)</f>
        <v>35.294117647058826</v>
      </c>
      <c r="L16" s="107">
        <v>17</v>
      </c>
      <c r="M16" s="43">
        <f t="shared" si="1"/>
        <v>7.205882352941174</v>
      </c>
      <c r="N16" s="118">
        <f>SUM('5:6'!N16)</f>
        <v>0</v>
      </c>
      <c r="O16" s="118">
        <f>SUM('5:6'!O16)</f>
        <v>0</v>
      </c>
      <c r="P16" s="118">
        <f>SUM('5:6'!P16)</f>
        <v>0</v>
      </c>
      <c r="Q16" s="118">
        <f>SUM('5:6'!Q16)</f>
        <v>0</v>
      </c>
      <c r="R16" s="118">
        <f>SUM('5:6'!R16)</f>
        <v>0</v>
      </c>
      <c r="S16" s="118">
        <f>SUM('5:6'!S16)</f>
        <v>0</v>
      </c>
      <c r="T16" s="118">
        <f>SUM('5:6'!T16)</f>
        <v>0</v>
      </c>
      <c r="U16" s="118">
        <f>SUM('5:6'!U16)</f>
        <v>0</v>
      </c>
      <c r="V16" s="268">
        <f t="shared" si="2"/>
        <v>0</v>
      </c>
      <c r="W16" s="40">
        <f t="shared" si="3"/>
        <v>0</v>
      </c>
      <c r="X16" s="118">
        <f>SUM('5:6'!X16)</f>
        <v>0</v>
      </c>
      <c r="Y16" s="118">
        <f>SUM('5:6'!Y16)</f>
        <v>0</v>
      </c>
      <c r="Z16" s="118">
        <f>SUM('5:6'!Z16)</f>
        <v>0</v>
      </c>
      <c r="AA16" s="118">
        <f>SUM('5:6'!AA16)</f>
        <v>0</v>
      </c>
      <c r="AB16" s="338">
        <v>0.61</v>
      </c>
      <c r="AC16" s="370">
        <f t="shared" si="4"/>
        <v>366</v>
      </c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</row>
    <row r="17" spans="1:106" ht="15.75">
      <c r="A17" s="22"/>
      <c r="B17" s="69" t="s">
        <v>177</v>
      </c>
      <c r="C17" s="17" t="s">
        <v>178</v>
      </c>
      <c r="D17" s="18"/>
      <c r="E17" s="18"/>
      <c r="F17" s="6"/>
      <c r="G17" s="118">
        <f>SUM('5:6'!G17)</f>
        <v>0</v>
      </c>
      <c r="H17" s="120">
        <f t="shared" si="0"/>
        <v>0</v>
      </c>
      <c r="I17" s="118">
        <f>SUM('5:6'!I17)</f>
        <v>0</v>
      </c>
      <c r="J17" s="38" t="str">
        <f t="array" ref="J17">IF(ISERROR(G17/I17),"",G17/I17)</f>
        <v/>
      </c>
      <c r="K17" s="42">
        <f t="array" ref="K17">IF(ISERROR(G17/L17),"",G17/L17)</f>
        <v>0</v>
      </c>
      <c r="L17" s="107">
        <v>17</v>
      </c>
      <c r="M17" s="43">
        <f>IF(ISERROR(I17-K17),"",I17-K17)</f>
        <v>0</v>
      </c>
      <c r="N17" s="118">
        <f>SUM('5:6'!N17)</f>
        <v>0</v>
      </c>
      <c r="O17" s="118">
        <f>SUM('5:6'!O17)</f>
        <v>0</v>
      </c>
      <c r="P17" s="118">
        <f>SUM('5:6'!P17)</f>
        <v>0</v>
      </c>
      <c r="Q17" s="118">
        <f>SUM('5:6'!Q17)</f>
        <v>0</v>
      </c>
      <c r="R17" s="118">
        <f>SUM('5:6'!R17)</f>
        <v>0</v>
      </c>
      <c r="S17" s="118">
        <f>SUM('5:6'!S17)</f>
        <v>0</v>
      </c>
      <c r="T17" s="118">
        <f>SUM('5:6'!T17)</f>
        <v>0</v>
      </c>
      <c r="U17" s="118">
        <f>SUM('5:6'!U17)</f>
        <v>0</v>
      </c>
      <c r="V17" s="268">
        <f t="shared" si="2"/>
        <v>0</v>
      </c>
      <c r="W17" s="40" t="str">
        <f>IF(ISERROR(V17/G17),"",V17/G17)</f>
        <v/>
      </c>
      <c r="X17" s="118">
        <f>SUM('5:6'!X17)</f>
        <v>0</v>
      </c>
      <c r="Y17" s="118">
        <f>SUM('5:6'!Y17)</f>
        <v>0</v>
      </c>
      <c r="Z17" s="118">
        <f>SUM('5:6'!Z17)</f>
        <v>0</v>
      </c>
      <c r="AA17" s="118">
        <f>SUM('5:6'!AA17)</f>
        <v>0</v>
      </c>
      <c r="AB17" s="338">
        <v>0.43</v>
      </c>
      <c r="AC17" s="370">
        <f t="shared" si="4"/>
        <v>0</v>
      </c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</row>
    <row r="18" spans="1:106" ht="15.75">
      <c r="A18" s="22"/>
      <c r="B18" s="69" t="s">
        <v>177</v>
      </c>
      <c r="C18" s="17" t="s">
        <v>179</v>
      </c>
      <c r="D18" s="18"/>
      <c r="E18" s="18"/>
      <c r="F18" s="6"/>
      <c r="G18" s="118">
        <f>SUM('5:6'!G18)</f>
        <v>0</v>
      </c>
      <c r="H18" s="120">
        <f t="shared" si="0"/>
        <v>0</v>
      </c>
      <c r="I18" s="118">
        <f>SUM('5:6'!I18)</f>
        <v>0</v>
      </c>
      <c r="J18" s="38" t="str">
        <f t="array" ref="J18">IF(ISERROR(G18/I18),"",G18/I18)</f>
        <v/>
      </c>
      <c r="K18" s="42">
        <f t="array" ref="K18">IF(ISERROR(G18/L18),"",G18/L18)</f>
        <v>0</v>
      </c>
      <c r="L18" s="107">
        <v>17</v>
      </c>
      <c r="M18" s="43">
        <f>IF(ISERROR(I18-K18),"",I18-K18)</f>
        <v>0</v>
      </c>
      <c r="N18" s="118">
        <f>SUM('5:6'!N18)</f>
        <v>0</v>
      </c>
      <c r="O18" s="118">
        <f>SUM('5:6'!O18)</f>
        <v>0</v>
      </c>
      <c r="P18" s="118">
        <f>SUM('5:6'!P18)</f>
        <v>0</v>
      </c>
      <c r="Q18" s="118">
        <f>SUM('5:6'!Q18)</f>
        <v>0</v>
      </c>
      <c r="R18" s="118">
        <f>SUM('5:6'!R18)</f>
        <v>0</v>
      </c>
      <c r="S18" s="118">
        <f>SUM('5:6'!S18)</f>
        <v>0</v>
      </c>
      <c r="T18" s="118">
        <f>SUM('5:6'!T18)</f>
        <v>0</v>
      </c>
      <c r="U18" s="118">
        <f>SUM('5:6'!U18)</f>
        <v>0</v>
      </c>
      <c r="V18" s="268">
        <f t="shared" si="2"/>
        <v>0</v>
      </c>
      <c r="W18" s="40" t="str">
        <f>IF(ISERROR(V18/G18),"",V18/G18)</f>
        <v/>
      </c>
      <c r="X18" s="118">
        <f>SUM('5:6'!X18)</f>
        <v>0</v>
      </c>
      <c r="Y18" s="118">
        <f>SUM('5:6'!Y18)</f>
        <v>0</v>
      </c>
      <c r="Z18" s="118">
        <f>SUM('5:6'!Z18)</f>
        <v>0</v>
      </c>
      <c r="AA18" s="118">
        <f>SUM('5:6'!AA18)</f>
        <v>0</v>
      </c>
      <c r="AB18" s="338">
        <v>0.43</v>
      </c>
      <c r="AC18" s="370">
        <f t="shared" si="4"/>
        <v>0</v>
      </c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</row>
    <row r="19" spans="1:106" ht="15.75">
      <c r="A19" s="20">
        <v>200171</v>
      </c>
      <c r="B19" s="69" t="s">
        <v>67</v>
      </c>
      <c r="C19" s="17" t="s">
        <v>63</v>
      </c>
      <c r="D19" s="18">
        <v>5.0599999999999996</v>
      </c>
      <c r="E19" s="18"/>
      <c r="F19" s="6"/>
      <c r="G19" s="118">
        <f>SUM('5:6'!G19)</f>
        <v>0</v>
      </c>
      <c r="H19" s="120">
        <f t="shared" si="0"/>
        <v>0</v>
      </c>
      <c r="I19" s="118">
        <f>SUM('5:6'!I19)</f>
        <v>0</v>
      </c>
      <c r="J19" s="38" t="str">
        <f t="array" ref="J19">IF(ISERROR(G19/I19),"",G19/I19)</f>
        <v/>
      </c>
      <c r="K19" s="42">
        <f t="array" ref="K19">IF(ISERROR(G19/L19),"",G19/L19)</f>
        <v>0</v>
      </c>
      <c r="L19" s="107">
        <v>19</v>
      </c>
      <c r="M19" s="43">
        <f t="shared" ref="M19:M21" si="5">IF(ISERROR(I19-K19),"",I19-K19)</f>
        <v>0</v>
      </c>
      <c r="N19" s="118">
        <f>SUM('5:6'!N19)</f>
        <v>0</v>
      </c>
      <c r="O19" s="118">
        <f>SUM('5:6'!O19)</f>
        <v>0</v>
      </c>
      <c r="P19" s="118">
        <f>SUM('5:6'!P19)</f>
        <v>0</v>
      </c>
      <c r="Q19" s="118">
        <f>SUM('5:6'!Q19)</f>
        <v>0</v>
      </c>
      <c r="R19" s="118">
        <f>SUM('5:6'!R19)</f>
        <v>0</v>
      </c>
      <c r="S19" s="118">
        <f>SUM('5:6'!S19)</f>
        <v>0</v>
      </c>
      <c r="T19" s="118">
        <f>SUM('5:6'!T19)</f>
        <v>0</v>
      </c>
      <c r="U19" s="118">
        <f>SUM('5:6'!U19)</f>
        <v>0</v>
      </c>
      <c r="V19" s="268">
        <f t="shared" si="2"/>
        <v>0</v>
      </c>
      <c r="W19" s="40" t="str">
        <f t="shared" ref="W19:W21" si="6">IF(ISERROR(V19/G19),"",V19/G19)</f>
        <v/>
      </c>
      <c r="X19" s="118">
        <f>SUM('5:6'!X19)</f>
        <v>0</v>
      </c>
      <c r="Y19" s="118">
        <f>SUM('5:6'!Y19)</f>
        <v>0</v>
      </c>
      <c r="Z19" s="118">
        <f>SUM('5:6'!Z19)</f>
        <v>0</v>
      </c>
      <c r="AA19" s="118">
        <f>SUM('5:6'!AA19)</f>
        <v>0</v>
      </c>
      <c r="AB19" s="338">
        <v>0.55000000000000004</v>
      </c>
      <c r="AC19" s="370">
        <f t="shared" si="4"/>
        <v>0</v>
      </c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</row>
    <row r="20" spans="1:106" ht="15.75">
      <c r="A20" s="20">
        <v>200009</v>
      </c>
      <c r="B20" s="69" t="s">
        <v>68</v>
      </c>
      <c r="C20" s="17" t="s">
        <v>63</v>
      </c>
      <c r="D20" s="18">
        <v>5.09</v>
      </c>
      <c r="E20" s="18"/>
      <c r="F20" s="6"/>
      <c r="G20" s="118">
        <f>SUM('5:6'!G20)</f>
        <v>604</v>
      </c>
      <c r="H20" s="120">
        <f t="shared" si="0"/>
        <v>3074.36</v>
      </c>
      <c r="I20" s="118">
        <f>SUM('5:6'!I20)</f>
        <v>25</v>
      </c>
      <c r="J20" s="38">
        <f t="array" ref="J20">IF(ISERROR(G20/I20),"",G20/I20)</f>
        <v>24.16</v>
      </c>
      <c r="K20" s="42">
        <f t="array" ref="K20">IF(ISERROR(G20/L20),"",G20/L20)</f>
        <v>26.260869565217391</v>
      </c>
      <c r="L20" s="107">
        <v>23</v>
      </c>
      <c r="M20" s="43">
        <f t="shared" si="5"/>
        <v>-1.2608695652173907</v>
      </c>
      <c r="N20" s="118">
        <f>SUM('5:6'!N20)</f>
        <v>0</v>
      </c>
      <c r="O20" s="118">
        <f>SUM('5:6'!O20)</f>
        <v>0</v>
      </c>
      <c r="P20" s="118">
        <f>SUM('5:6'!P20)</f>
        <v>0</v>
      </c>
      <c r="Q20" s="118">
        <f>SUM('5:6'!Q20)</f>
        <v>0</v>
      </c>
      <c r="R20" s="118">
        <f>SUM('5:6'!R20)</f>
        <v>0</v>
      </c>
      <c r="S20" s="118">
        <f>SUM('5:6'!S20)</f>
        <v>0</v>
      </c>
      <c r="T20" s="118">
        <f>SUM('5:6'!T20)</f>
        <v>0</v>
      </c>
      <c r="U20" s="118">
        <f>SUM('5:6'!U20)</f>
        <v>0</v>
      </c>
      <c r="V20" s="268">
        <f t="shared" si="2"/>
        <v>0</v>
      </c>
      <c r="W20" s="40">
        <f t="shared" si="6"/>
        <v>0</v>
      </c>
      <c r="X20" s="118">
        <f>SUM('5:6'!X20)</f>
        <v>0</v>
      </c>
      <c r="Y20" s="118">
        <f>SUM('5:6'!Y20)</f>
        <v>0</v>
      </c>
      <c r="Z20" s="118">
        <f>SUM('5:6'!Z20)</f>
        <v>0</v>
      </c>
      <c r="AA20" s="118">
        <f>SUM('5:6'!AA20)</f>
        <v>0</v>
      </c>
      <c r="AB20" s="338">
        <v>0.45</v>
      </c>
      <c r="AC20" s="370">
        <f t="shared" si="4"/>
        <v>271.8</v>
      </c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</row>
    <row r="21" spans="1:106" ht="15.75">
      <c r="A21" s="20">
        <v>200010</v>
      </c>
      <c r="B21" s="69" t="s">
        <v>68</v>
      </c>
      <c r="C21" s="17" t="s">
        <v>64</v>
      </c>
      <c r="D21" s="18">
        <v>5.09</v>
      </c>
      <c r="E21" s="18"/>
      <c r="F21" s="6"/>
      <c r="G21" s="118">
        <f>SUM('5:6'!G21)</f>
        <v>0</v>
      </c>
      <c r="H21" s="120">
        <f t="shared" si="0"/>
        <v>0</v>
      </c>
      <c r="I21" s="118">
        <f>SUM('5:6'!I21)</f>
        <v>0</v>
      </c>
      <c r="J21" s="38" t="str">
        <f t="array" ref="J21">IF(ISERROR(G21/I21),"",G21/I21)</f>
        <v/>
      </c>
      <c r="K21" s="42">
        <f t="array" ref="K21">IF(ISERROR(G21/L21),"",G21/L21)</f>
        <v>0</v>
      </c>
      <c r="L21" s="107">
        <v>23</v>
      </c>
      <c r="M21" s="43">
        <f t="shared" si="5"/>
        <v>0</v>
      </c>
      <c r="N21" s="118">
        <f>SUM('5:6'!N21)</f>
        <v>0</v>
      </c>
      <c r="O21" s="118">
        <f>SUM('5:6'!O21)</f>
        <v>0</v>
      </c>
      <c r="P21" s="118">
        <f>SUM('5:6'!P21)</f>
        <v>0</v>
      </c>
      <c r="Q21" s="118">
        <f>SUM('5:6'!Q21)</f>
        <v>0</v>
      </c>
      <c r="R21" s="118">
        <f>SUM('5:6'!R21)</f>
        <v>0</v>
      </c>
      <c r="S21" s="118">
        <f>SUM('5:6'!S21)</f>
        <v>0</v>
      </c>
      <c r="T21" s="118">
        <f>SUM('5:6'!T21)</f>
        <v>0</v>
      </c>
      <c r="U21" s="118">
        <f>SUM('5:6'!U21)</f>
        <v>0</v>
      </c>
      <c r="V21" s="268">
        <f t="shared" si="2"/>
        <v>0</v>
      </c>
      <c r="W21" s="40" t="str">
        <f t="shared" si="6"/>
        <v/>
      </c>
      <c r="X21" s="118">
        <f>SUM('5:6'!X21)</f>
        <v>0</v>
      </c>
      <c r="Y21" s="118">
        <f>SUM('5:6'!Y21)</f>
        <v>0</v>
      </c>
      <c r="Z21" s="118">
        <f>SUM('5:6'!Z21)</f>
        <v>0</v>
      </c>
      <c r="AA21" s="118">
        <f>SUM('5:6'!AA21)</f>
        <v>0</v>
      </c>
      <c r="AB21" s="338">
        <v>0.45</v>
      </c>
      <c r="AC21" s="370">
        <f t="shared" si="4"/>
        <v>0</v>
      </c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</row>
    <row r="22" spans="1:106" ht="15.75">
      <c r="A22" s="20">
        <v>200342</v>
      </c>
      <c r="B22" s="71" t="s">
        <v>167</v>
      </c>
      <c r="C22" s="325" t="s">
        <v>64</v>
      </c>
      <c r="D22" s="18">
        <v>4.8</v>
      </c>
      <c r="E22" s="18"/>
      <c r="F22" s="6"/>
      <c r="G22" s="118">
        <f>SUM('5:6'!G22)</f>
        <v>0</v>
      </c>
      <c r="H22" s="120">
        <f t="shared" si="0"/>
        <v>0</v>
      </c>
      <c r="I22" s="118">
        <f>SUM('5:6'!I22)</f>
        <v>0</v>
      </c>
      <c r="J22" s="38"/>
      <c r="K22" s="42">
        <f t="array" ref="K22">IF(ISERROR(G22/L22),"",G22/L22)</f>
        <v>0</v>
      </c>
      <c r="L22" s="107">
        <v>4</v>
      </c>
      <c r="M22" s="43">
        <f>IF(ISERROR(I22-K22),"",I22-K22)</f>
        <v>0</v>
      </c>
      <c r="N22" s="118">
        <f>SUM('5:6'!N22)</f>
        <v>0</v>
      </c>
      <c r="O22" s="118">
        <f>SUM('5:6'!O22)</f>
        <v>0</v>
      </c>
      <c r="P22" s="118">
        <f>SUM('5:6'!P22)</f>
        <v>0</v>
      </c>
      <c r="Q22" s="118">
        <f>SUM('5:6'!Q22)</f>
        <v>0</v>
      </c>
      <c r="R22" s="118">
        <f>SUM('5:6'!R22)</f>
        <v>0</v>
      </c>
      <c r="S22" s="118">
        <f>SUM('5:6'!S22)</f>
        <v>0</v>
      </c>
      <c r="T22" s="118">
        <f>SUM('5:6'!T22)</f>
        <v>0</v>
      </c>
      <c r="U22" s="118">
        <f>SUM('5:6'!U22)</f>
        <v>0</v>
      </c>
      <c r="V22" s="268">
        <f t="shared" si="2"/>
        <v>0</v>
      </c>
      <c r="W22" s="40"/>
      <c r="X22" s="118">
        <f>SUM('5:6'!X22)</f>
        <v>0</v>
      </c>
      <c r="Y22" s="118">
        <f>SUM('5:6'!Y22)</f>
        <v>0</v>
      </c>
      <c r="Z22" s="118">
        <f>SUM('5:6'!Z22)</f>
        <v>0</v>
      </c>
      <c r="AA22" s="118">
        <f>SUM('5:6'!AA22)</f>
        <v>0</v>
      </c>
      <c r="AB22" s="338">
        <v>0.95</v>
      </c>
      <c r="AC22" s="370">
        <f t="shared" si="4"/>
        <v>0</v>
      </c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</row>
    <row r="23" spans="1:106" ht="15.75">
      <c r="A23" s="20">
        <v>200341</v>
      </c>
      <c r="B23" s="71" t="s">
        <v>167</v>
      </c>
      <c r="C23" s="325" t="s">
        <v>61</v>
      </c>
      <c r="D23" s="18">
        <v>4.8</v>
      </c>
      <c r="E23" s="18"/>
      <c r="F23" s="6"/>
      <c r="G23" s="118">
        <f>SUM('5:6'!G23)</f>
        <v>0</v>
      </c>
      <c r="H23" s="120">
        <f t="shared" si="0"/>
        <v>0</v>
      </c>
      <c r="I23" s="118">
        <f>SUM('5:6'!I23)</f>
        <v>0</v>
      </c>
      <c r="J23" s="38"/>
      <c r="K23" s="42">
        <f t="array" ref="K23">IF(ISERROR(G23/L23),"",G23/L23)</f>
        <v>0</v>
      </c>
      <c r="L23" s="107">
        <v>4</v>
      </c>
      <c r="M23" s="43">
        <f>IF(ISERROR(I23-K23),"",I23-K23)</f>
        <v>0</v>
      </c>
      <c r="N23" s="118">
        <f>SUM('5:6'!N23)</f>
        <v>0</v>
      </c>
      <c r="O23" s="118">
        <f>SUM('5:6'!O23)</f>
        <v>0</v>
      </c>
      <c r="P23" s="118">
        <f>SUM('5:6'!P23)</f>
        <v>0</v>
      </c>
      <c r="Q23" s="118">
        <f>SUM('5:6'!Q23)</f>
        <v>0</v>
      </c>
      <c r="R23" s="118">
        <f>SUM('5:6'!R23)</f>
        <v>0</v>
      </c>
      <c r="S23" s="118">
        <f>SUM('5:6'!S23)</f>
        <v>0</v>
      </c>
      <c r="T23" s="118">
        <f>SUM('5:6'!T23)</f>
        <v>0</v>
      </c>
      <c r="U23" s="118">
        <f>SUM('5:6'!U23)</f>
        <v>0</v>
      </c>
      <c r="V23" s="268">
        <f t="shared" si="2"/>
        <v>0</v>
      </c>
      <c r="W23" s="40"/>
      <c r="X23" s="118">
        <f>SUM('5:6'!X23)</f>
        <v>0</v>
      </c>
      <c r="Y23" s="118">
        <f>SUM('5:6'!Y23)</f>
        <v>0</v>
      </c>
      <c r="Z23" s="118">
        <f>SUM('5:6'!Z23)</f>
        <v>0</v>
      </c>
      <c r="AA23" s="118">
        <f>SUM('5:6'!AA23)</f>
        <v>0</v>
      </c>
      <c r="AB23" s="338">
        <v>0.95</v>
      </c>
      <c r="AC23" s="370">
        <f t="shared" si="4"/>
        <v>0</v>
      </c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</row>
    <row r="24" spans="1:106" ht="15.75">
      <c r="A24" s="20">
        <v>200343</v>
      </c>
      <c r="B24" s="71" t="s">
        <v>167</v>
      </c>
      <c r="C24" s="325" t="s">
        <v>53</v>
      </c>
      <c r="D24" s="18">
        <v>4.8</v>
      </c>
      <c r="E24" s="18"/>
      <c r="F24" s="6"/>
      <c r="G24" s="118">
        <f>SUM('5:6'!G24)</f>
        <v>0</v>
      </c>
      <c r="H24" s="120">
        <f t="shared" si="0"/>
        <v>0</v>
      </c>
      <c r="I24" s="118">
        <f>SUM('5:6'!I24)</f>
        <v>0</v>
      </c>
      <c r="J24" s="38"/>
      <c r="K24" s="42">
        <f t="array" ref="K24">IF(ISERROR(G24/L24),"",G24/L24)</f>
        <v>0</v>
      </c>
      <c r="L24" s="107">
        <v>4</v>
      </c>
      <c r="M24" s="43">
        <f>IF(ISERROR(I24-K24),"",I24-K24)</f>
        <v>0</v>
      </c>
      <c r="N24" s="118">
        <f>SUM('5:6'!N24)</f>
        <v>0</v>
      </c>
      <c r="O24" s="118">
        <f>SUM('5:6'!O24)</f>
        <v>0</v>
      </c>
      <c r="P24" s="118">
        <f>SUM('5:6'!P24)</f>
        <v>0</v>
      </c>
      <c r="Q24" s="118">
        <f>SUM('5:6'!Q24)</f>
        <v>0</v>
      </c>
      <c r="R24" s="118">
        <f>SUM('5:6'!R24)</f>
        <v>0</v>
      </c>
      <c r="S24" s="118">
        <f>SUM('5:6'!S24)</f>
        <v>0</v>
      </c>
      <c r="T24" s="118">
        <f>SUM('5:6'!T24)</f>
        <v>0</v>
      </c>
      <c r="U24" s="118">
        <f>SUM('5:6'!U24)</f>
        <v>0</v>
      </c>
      <c r="V24" s="268">
        <f t="shared" si="2"/>
        <v>0</v>
      </c>
      <c r="W24" s="40"/>
      <c r="X24" s="118">
        <f>SUM('5:6'!X24)</f>
        <v>0</v>
      </c>
      <c r="Y24" s="118">
        <f>SUM('5:6'!Y24)</f>
        <v>0</v>
      </c>
      <c r="Z24" s="118">
        <f>SUM('5:6'!Z24)</f>
        <v>0</v>
      </c>
      <c r="AA24" s="118">
        <f>SUM('5:6'!AA24)</f>
        <v>0</v>
      </c>
      <c r="AB24" s="338">
        <v>0.95</v>
      </c>
      <c r="AC24" s="370">
        <f t="shared" si="4"/>
        <v>0</v>
      </c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</row>
    <row r="25" spans="1:106" ht="15.75">
      <c r="A25" s="20">
        <v>200344</v>
      </c>
      <c r="B25" s="71" t="s">
        <v>167</v>
      </c>
      <c r="C25" s="325" t="s">
        <v>73</v>
      </c>
      <c r="D25" s="18">
        <v>4.8</v>
      </c>
      <c r="E25" s="18"/>
      <c r="F25" s="6"/>
      <c r="G25" s="118">
        <f>SUM('5:6'!G25)</f>
        <v>0</v>
      </c>
      <c r="H25" s="120">
        <f>D25*G25</f>
        <v>0</v>
      </c>
      <c r="I25" s="118">
        <f>SUM('5:6'!I25)</f>
        <v>0</v>
      </c>
      <c r="J25" s="38"/>
      <c r="K25" s="42">
        <f t="array" ref="K25">IF(ISERROR(G25/L25),"",G25/L25)</f>
        <v>0</v>
      </c>
      <c r="L25" s="107">
        <v>4</v>
      </c>
      <c r="M25" s="43">
        <f>IF(ISERROR(I25-K25),"",I25-K25)</f>
        <v>0</v>
      </c>
      <c r="N25" s="118">
        <f>SUM('5:6'!N25)</f>
        <v>0</v>
      </c>
      <c r="O25" s="118">
        <f>SUM('5:6'!O25)</f>
        <v>0</v>
      </c>
      <c r="P25" s="118">
        <f>SUM('5:6'!P25)</f>
        <v>0</v>
      </c>
      <c r="Q25" s="118">
        <f>SUM('5:6'!Q25)</f>
        <v>0</v>
      </c>
      <c r="R25" s="118">
        <f>SUM('5:6'!R25)</f>
        <v>0</v>
      </c>
      <c r="S25" s="118">
        <f>SUM('5:6'!S25)</f>
        <v>0</v>
      </c>
      <c r="T25" s="118">
        <f>SUM('5:6'!T25)</f>
        <v>0</v>
      </c>
      <c r="U25" s="118">
        <f>SUM('5:6'!U25)</f>
        <v>0</v>
      </c>
      <c r="V25" s="268">
        <f t="shared" si="2"/>
        <v>0</v>
      </c>
      <c r="W25" s="40"/>
      <c r="X25" s="118">
        <f>SUM('5:6'!X25)</f>
        <v>0</v>
      </c>
      <c r="Y25" s="118">
        <f>SUM('5:6'!Y25)</f>
        <v>0</v>
      </c>
      <c r="Z25" s="118">
        <f>SUM('5:6'!Z25)</f>
        <v>0</v>
      </c>
      <c r="AA25" s="118">
        <f>SUM('5:6'!AA25)</f>
        <v>0</v>
      </c>
      <c r="AB25" s="338">
        <v>0.95</v>
      </c>
      <c r="AC25" s="370">
        <f t="shared" si="4"/>
        <v>0</v>
      </c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</row>
    <row r="26" spans="1:106" ht="15.75">
      <c r="A26" s="17">
        <v>200105</v>
      </c>
      <c r="B26" s="71" t="s">
        <v>69</v>
      </c>
      <c r="C26" s="17" t="s">
        <v>64</v>
      </c>
      <c r="D26" s="18">
        <v>4.99</v>
      </c>
      <c r="E26" s="18"/>
      <c r="F26" s="6"/>
      <c r="G26" s="118">
        <f>SUM('5:6'!G26)</f>
        <v>0</v>
      </c>
      <c r="H26" s="120">
        <f t="shared" ref="H26:H27" si="7">D26*G26</f>
        <v>0</v>
      </c>
      <c r="I26" s="118">
        <f>SUM('5:6'!I26)</f>
        <v>0</v>
      </c>
      <c r="J26" s="38" t="str">
        <f t="array" ref="J26">IF(ISERROR(G26/I26),"",G26/I26)</f>
        <v/>
      </c>
      <c r="K26" s="42">
        <f t="array" ref="K26">IF(ISERROR(G26/L26),"",G26/L26)</f>
        <v>0</v>
      </c>
      <c r="L26" s="107">
        <v>23.5</v>
      </c>
      <c r="M26" s="43">
        <f t="shared" ref="M26:M27" si="8">IF(ISERROR(I26-K26),"",I26-K26)</f>
        <v>0</v>
      </c>
      <c r="N26" s="118">
        <f>SUM('5:6'!N26)</f>
        <v>0</v>
      </c>
      <c r="O26" s="118">
        <f>SUM('5:6'!O26)</f>
        <v>0</v>
      </c>
      <c r="P26" s="118">
        <f>SUM('5:6'!P26)</f>
        <v>0</v>
      </c>
      <c r="Q26" s="118">
        <f>SUM('5:6'!Q26)</f>
        <v>0</v>
      </c>
      <c r="R26" s="118">
        <f>SUM('5:6'!R26)</f>
        <v>0</v>
      </c>
      <c r="S26" s="118">
        <f>SUM('5:6'!S26)</f>
        <v>0</v>
      </c>
      <c r="T26" s="118">
        <f>SUM('5:6'!T26)</f>
        <v>0</v>
      </c>
      <c r="U26" s="118">
        <f>SUM('5:6'!U26)</f>
        <v>0</v>
      </c>
      <c r="V26" s="268">
        <f t="shared" si="2"/>
        <v>0</v>
      </c>
      <c r="W26" s="40" t="str">
        <f t="shared" ref="W26:W27" si="9">IF(ISERROR(V26/G26),"",V26/G26)</f>
        <v/>
      </c>
      <c r="X26" s="118">
        <f>SUM('5:6'!X26)</f>
        <v>0</v>
      </c>
      <c r="Y26" s="118">
        <f>SUM('5:6'!Y26)</f>
        <v>0</v>
      </c>
      <c r="Z26" s="118">
        <f>SUM('5:6'!Z26)</f>
        <v>0</v>
      </c>
      <c r="AA26" s="118">
        <f>SUM('5:6'!AA26)</f>
        <v>0</v>
      </c>
      <c r="AB26" s="338">
        <v>0.44</v>
      </c>
      <c r="AC26" s="370">
        <f t="shared" si="4"/>
        <v>0</v>
      </c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</row>
    <row r="27" spans="1:106" ht="15.75">
      <c r="A27" s="17">
        <v>200106</v>
      </c>
      <c r="B27" s="71" t="s">
        <v>69</v>
      </c>
      <c r="C27" s="17" t="s">
        <v>63</v>
      </c>
      <c r="D27" s="18">
        <v>4.99</v>
      </c>
      <c r="E27" s="18"/>
      <c r="F27" s="14"/>
      <c r="G27" s="118">
        <f>SUM('5:6'!G27)</f>
        <v>0</v>
      </c>
      <c r="H27" s="120">
        <f t="shared" si="7"/>
        <v>0</v>
      </c>
      <c r="I27" s="118">
        <f>SUM('5:6'!I27)</f>
        <v>0</v>
      </c>
      <c r="J27" s="38" t="str">
        <f t="array" ref="J27">IF(ISERROR(G27/I27),"",G27/I27)</f>
        <v/>
      </c>
      <c r="K27" s="42">
        <f t="array" ref="K27">IF(ISERROR(G27/L27),"",G27/L27)</f>
        <v>0</v>
      </c>
      <c r="L27" s="107">
        <v>23.5</v>
      </c>
      <c r="M27" s="43">
        <f t="shared" si="8"/>
        <v>0</v>
      </c>
      <c r="N27" s="118">
        <f>SUM('5:6'!N27)</f>
        <v>0</v>
      </c>
      <c r="O27" s="118">
        <f>SUM('5:6'!O27)</f>
        <v>0</v>
      </c>
      <c r="P27" s="118">
        <f>SUM('5:6'!P27)</f>
        <v>0</v>
      </c>
      <c r="Q27" s="118">
        <f>SUM('5:6'!Q27)</f>
        <v>0</v>
      </c>
      <c r="R27" s="118">
        <f>SUM('5:6'!R27)</f>
        <v>0</v>
      </c>
      <c r="S27" s="118">
        <f>SUM('5:6'!S27)</f>
        <v>0</v>
      </c>
      <c r="T27" s="118">
        <f>SUM('5:6'!T27)</f>
        <v>0</v>
      </c>
      <c r="U27" s="118">
        <f>SUM('5:6'!U27)</f>
        <v>0</v>
      </c>
      <c r="V27" s="268">
        <f t="shared" si="2"/>
        <v>0</v>
      </c>
      <c r="W27" s="40" t="str">
        <f t="shared" si="9"/>
        <v/>
      </c>
      <c r="X27" s="118">
        <f>SUM('5:6'!X27)</f>
        <v>0</v>
      </c>
      <c r="Y27" s="118">
        <f>SUM('5:6'!Y27)</f>
        <v>0</v>
      </c>
      <c r="Z27" s="118">
        <f>SUM('5:6'!Z27)</f>
        <v>0</v>
      </c>
      <c r="AA27" s="118">
        <f>SUM('5:6'!AA27)</f>
        <v>0</v>
      </c>
      <c r="AB27" s="338">
        <v>0.44</v>
      </c>
      <c r="AC27" s="370">
        <f t="shared" si="4"/>
        <v>0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</row>
    <row r="28" spans="1:106" s="53" customFormat="1" ht="15.75">
      <c r="A28" s="582" t="s">
        <v>70</v>
      </c>
      <c r="B28" s="583"/>
      <c r="C28" s="38" t="s">
        <v>71</v>
      </c>
      <c r="D28" s="37"/>
      <c r="E28" s="37"/>
      <c r="F28" s="37"/>
      <c r="G28" s="119">
        <f>SUM(G7:G27)</f>
        <v>1204</v>
      </c>
      <c r="H28" s="37">
        <f>SUM(H7:H27)</f>
        <v>6098.3600000000006</v>
      </c>
      <c r="I28" s="37">
        <f>SUM(I7:I27)</f>
        <v>67.5</v>
      </c>
      <c r="J28" s="38">
        <f t="array" ref="J28">IF(ISERROR(G28/I28),"",G28/I28)</f>
        <v>17.837037037037039</v>
      </c>
      <c r="K28" s="37">
        <f>SUM(K7:K27)</f>
        <v>61.554987212276217</v>
      </c>
      <c r="L28" s="123"/>
      <c r="M28" s="114">
        <f t="shared" ref="M28:AA28" si="10">SUM(M7:M27)</f>
        <v>5.9450127877237833</v>
      </c>
      <c r="N28" s="37">
        <f t="shared" si="10"/>
        <v>0</v>
      </c>
      <c r="O28" s="41">
        <f t="shared" si="10"/>
        <v>0</v>
      </c>
      <c r="P28" s="41">
        <f t="shared" si="10"/>
        <v>0</v>
      </c>
      <c r="Q28" s="41">
        <f t="shared" si="10"/>
        <v>0</v>
      </c>
      <c r="R28" s="41">
        <f t="shared" si="10"/>
        <v>0</v>
      </c>
      <c r="S28" s="41">
        <f t="shared" si="10"/>
        <v>0</v>
      </c>
      <c r="T28" s="41">
        <f t="shared" si="10"/>
        <v>0</v>
      </c>
      <c r="U28" s="41">
        <f t="shared" si="10"/>
        <v>0</v>
      </c>
      <c r="V28" s="269">
        <f t="shared" si="10"/>
        <v>0</v>
      </c>
      <c r="W28" s="40">
        <f t="shared" si="10"/>
        <v>0</v>
      </c>
      <c r="X28" s="117">
        <f t="shared" si="10"/>
        <v>0</v>
      </c>
      <c r="Y28" s="117">
        <f t="shared" si="10"/>
        <v>0</v>
      </c>
      <c r="Z28" s="117">
        <f t="shared" si="10"/>
        <v>0</v>
      </c>
      <c r="AA28" s="117">
        <f t="shared" si="10"/>
        <v>0</v>
      </c>
      <c r="AB28" s="340"/>
      <c r="AC28" s="116">
        <f>SUM(AC7:AC27)</f>
        <v>637.79999999999995</v>
      </c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</row>
    <row r="29" spans="1:106" ht="17.25" customHeight="1">
      <c r="A29" s="23">
        <v>200011</v>
      </c>
      <c r="B29" s="68" t="s">
        <v>76</v>
      </c>
      <c r="C29" s="17" t="s">
        <v>73</v>
      </c>
      <c r="D29" s="18">
        <v>5.03</v>
      </c>
      <c r="E29" s="18"/>
      <c r="F29" s="6"/>
      <c r="G29" s="118">
        <f>SUM('5:6'!G29)</f>
        <v>0</v>
      </c>
      <c r="H29" s="330">
        <f t="shared" ref="H29:H85" si="11">D29*G29</f>
        <v>0</v>
      </c>
      <c r="I29" s="118">
        <f>SUM('5:6'!I29)</f>
        <v>0</v>
      </c>
      <c r="J29" s="38" t="str">
        <f t="array" ref="J29">IF(ISERROR(G29/I29),"",G29/I29)</f>
        <v/>
      </c>
      <c r="K29" s="42">
        <f t="array" ref="K29">IF(ISERROR(G29/L29),"",G29/L29)</f>
        <v>0</v>
      </c>
      <c r="L29" s="107">
        <v>52</v>
      </c>
      <c r="M29" s="43">
        <f t="shared" ref="M29" si="12">IF(ISERROR(I29-K29),"",I29-K29)</f>
        <v>0</v>
      </c>
      <c r="N29" s="118">
        <f>SUM('5:6'!N29)</f>
        <v>0</v>
      </c>
      <c r="O29" s="118">
        <f>SUM('5:6'!O29)</f>
        <v>0</v>
      </c>
      <c r="P29" s="118">
        <f>SUM('5:6'!P29)</f>
        <v>0</v>
      </c>
      <c r="Q29" s="118">
        <f>SUM('5:6'!Q29)</f>
        <v>0</v>
      </c>
      <c r="R29" s="118">
        <f>SUM('5:6'!R29)</f>
        <v>0</v>
      </c>
      <c r="S29" s="118">
        <f>SUM('5:6'!S29)</f>
        <v>0</v>
      </c>
      <c r="T29" s="118">
        <f>SUM('5:6'!T29)</f>
        <v>0</v>
      </c>
      <c r="U29" s="118">
        <f>SUM('5:6'!U29)</f>
        <v>0</v>
      </c>
      <c r="V29" s="269">
        <f t="shared" ref="V29" si="13">SUM(X29:AA29)</f>
        <v>0</v>
      </c>
      <c r="W29" s="40" t="str">
        <f t="shared" ref="W29" si="14">IF(ISERROR(V29/G29),"",V29/G29)</f>
        <v/>
      </c>
      <c r="X29" s="118">
        <f>SUM('5:6'!X29)</f>
        <v>0</v>
      </c>
      <c r="Y29" s="118">
        <f>SUM('5:6'!Y29)</f>
        <v>0</v>
      </c>
      <c r="Z29" s="118">
        <f>SUM('5:6'!Z29)</f>
        <v>0</v>
      </c>
      <c r="AA29" s="118">
        <f>SUM('5:6'!AA29)</f>
        <v>0</v>
      </c>
      <c r="AB29" s="338">
        <v>0.19</v>
      </c>
      <c r="AC29" s="370">
        <f t="shared" si="4"/>
        <v>0</v>
      </c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</row>
    <row r="30" spans="1:106" ht="17.25" customHeight="1">
      <c r="A30" s="23">
        <v>201402</v>
      </c>
      <c r="B30" s="236" t="s">
        <v>454</v>
      </c>
      <c r="C30" s="232" t="s">
        <v>456</v>
      </c>
      <c r="D30" s="18">
        <v>5.03</v>
      </c>
      <c r="E30" s="18"/>
      <c r="F30" s="6"/>
      <c r="G30" s="118">
        <f>SUM('5:6'!G30)</f>
        <v>0</v>
      </c>
      <c r="H30" s="330">
        <f t="shared" si="11"/>
        <v>0</v>
      </c>
      <c r="I30" s="118"/>
      <c r="J30" s="38"/>
      <c r="K30" s="42">
        <f t="array" ref="K30">IF(ISERROR(G30/L30),"",G30/L30)</f>
        <v>0</v>
      </c>
      <c r="L30" s="107">
        <v>52</v>
      </c>
      <c r="M30" s="43"/>
      <c r="N30" s="118"/>
      <c r="O30" s="118"/>
      <c r="P30" s="118"/>
      <c r="Q30" s="118"/>
      <c r="R30" s="118"/>
      <c r="S30" s="118"/>
      <c r="T30" s="118"/>
      <c r="U30" s="118"/>
      <c r="V30" s="269"/>
      <c r="W30" s="40"/>
      <c r="X30" s="118"/>
      <c r="Y30" s="118"/>
      <c r="Z30" s="118"/>
      <c r="AA30" s="118"/>
      <c r="AB30" s="338">
        <v>0.19</v>
      </c>
      <c r="AC30" s="370">
        <f t="shared" si="4"/>
        <v>0</v>
      </c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</row>
    <row r="31" spans="1:106" ht="15.75">
      <c r="A31" s="23">
        <v>200012</v>
      </c>
      <c r="B31" s="68" t="s">
        <v>76</v>
      </c>
      <c r="C31" s="17" t="s">
        <v>60</v>
      </c>
      <c r="D31" s="18">
        <v>5.03</v>
      </c>
      <c r="E31" s="18"/>
      <c r="F31" s="6"/>
      <c r="G31" s="118">
        <f>SUM('5:6'!G31)</f>
        <v>0</v>
      </c>
      <c r="H31" s="330">
        <f t="shared" si="11"/>
        <v>0</v>
      </c>
      <c r="I31" s="118">
        <f>SUM('5:6'!I31)</f>
        <v>0</v>
      </c>
      <c r="J31" s="38" t="str">
        <f t="array" ref="J31">IF(ISERROR(G31/I31),"",G31/I31)</f>
        <v/>
      </c>
      <c r="K31" s="42">
        <f t="array" ref="K31">IF(ISERROR(G31/L31),"",G31/L31)</f>
        <v>0</v>
      </c>
      <c r="L31" s="107">
        <v>52</v>
      </c>
      <c r="M31" s="43">
        <f t="shared" ref="M31:M33" si="15">IF(ISERROR(I31-K31),"",I31-K31)</f>
        <v>0</v>
      </c>
      <c r="N31" s="118">
        <f>SUM('5:6'!N31)</f>
        <v>0</v>
      </c>
      <c r="O31" s="118">
        <f>SUM('5:6'!O31)</f>
        <v>0</v>
      </c>
      <c r="P31" s="118">
        <f>SUM('5:6'!P31)</f>
        <v>0</v>
      </c>
      <c r="Q31" s="118">
        <f>SUM('5:6'!Q31)</f>
        <v>0</v>
      </c>
      <c r="R31" s="118">
        <f>SUM('5:6'!R31)</f>
        <v>0</v>
      </c>
      <c r="S31" s="118">
        <f>SUM('5:6'!S31)</f>
        <v>0</v>
      </c>
      <c r="T31" s="118">
        <f>SUM('5:6'!T31)</f>
        <v>0</v>
      </c>
      <c r="U31" s="118">
        <f>SUM('5:6'!U31)</f>
        <v>0</v>
      </c>
      <c r="V31" s="269">
        <f t="shared" ref="V31:V33" si="16">SUM(X31:AA31)</f>
        <v>0</v>
      </c>
      <c r="W31" s="40" t="str">
        <f t="shared" ref="W31:W33" si="17">IF(ISERROR(V31/G31),"",V31/G31)</f>
        <v/>
      </c>
      <c r="X31" s="118">
        <f>SUM('5:6'!X31)</f>
        <v>0</v>
      </c>
      <c r="Y31" s="118">
        <f>SUM('5:6'!Y31)</f>
        <v>0</v>
      </c>
      <c r="Z31" s="118">
        <f>SUM('5:6'!Z31)</f>
        <v>0</v>
      </c>
      <c r="AA31" s="118">
        <f>SUM('5:6'!AA31)</f>
        <v>0</v>
      </c>
      <c r="AB31" s="338">
        <v>0.19</v>
      </c>
      <c r="AC31" s="370">
        <f t="shared" si="4"/>
        <v>0</v>
      </c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</row>
    <row r="32" spans="1:106" ht="15.75">
      <c r="A32" s="23">
        <v>200013</v>
      </c>
      <c r="B32" s="68" t="s">
        <v>76</v>
      </c>
      <c r="C32" s="17" t="s">
        <v>72</v>
      </c>
      <c r="D32" s="18">
        <v>5.03</v>
      </c>
      <c r="E32" s="18"/>
      <c r="F32" s="6"/>
      <c r="G32" s="118">
        <f>SUM('5:6'!G32)</f>
        <v>0</v>
      </c>
      <c r="H32" s="330">
        <f t="shared" si="11"/>
        <v>0</v>
      </c>
      <c r="I32" s="118">
        <f>SUM('5:6'!I32)</f>
        <v>0</v>
      </c>
      <c r="J32" s="38" t="str">
        <f t="array" ref="J32">IF(ISERROR(G32/I32),"",G32/I32)</f>
        <v/>
      </c>
      <c r="K32" s="42">
        <f t="array" ref="K32">IF(ISERROR(G32/L32),"",G32/L32)</f>
        <v>0</v>
      </c>
      <c r="L32" s="107">
        <v>52</v>
      </c>
      <c r="M32" s="43">
        <f t="shared" si="15"/>
        <v>0</v>
      </c>
      <c r="N32" s="118">
        <f>SUM('5:6'!N32)</f>
        <v>0</v>
      </c>
      <c r="O32" s="118">
        <f>SUM('5:6'!O32)</f>
        <v>0</v>
      </c>
      <c r="P32" s="118">
        <f>SUM('5:6'!P32)</f>
        <v>0</v>
      </c>
      <c r="Q32" s="118">
        <f>SUM('5:6'!Q32)</f>
        <v>0</v>
      </c>
      <c r="R32" s="118">
        <f>SUM('5:6'!R32)</f>
        <v>0</v>
      </c>
      <c r="S32" s="118">
        <f>SUM('5:6'!S32)</f>
        <v>0</v>
      </c>
      <c r="T32" s="118">
        <f>SUM('5:6'!T32)</f>
        <v>0</v>
      </c>
      <c r="U32" s="118">
        <f>SUM('5:6'!U32)</f>
        <v>0</v>
      </c>
      <c r="V32" s="269">
        <f t="shared" si="16"/>
        <v>0</v>
      </c>
      <c r="W32" s="40" t="str">
        <f t="shared" si="17"/>
        <v/>
      </c>
      <c r="X32" s="118">
        <f>SUM('5:6'!X32)</f>
        <v>0</v>
      </c>
      <c r="Y32" s="118">
        <f>SUM('5:6'!Y32)</f>
        <v>0</v>
      </c>
      <c r="Z32" s="118">
        <f>SUM('5:6'!Z32)</f>
        <v>0</v>
      </c>
      <c r="AA32" s="118">
        <f>SUM('5:6'!AA32)</f>
        <v>0</v>
      </c>
      <c r="AB32" s="338">
        <v>0.19</v>
      </c>
      <c r="AC32" s="370">
        <f t="shared" si="4"/>
        <v>0</v>
      </c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</row>
    <row r="33" spans="1:106" ht="15.75">
      <c r="A33" s="23">
        <v>200016</v>
      </c>
      <c r="B33" s="68" t="s">
        <v>76</v>
      </c>
      <c r="C33" s="17" t="s">
        <v>77</v>
      </c>
      <c r="D33" s="18">
        <v>5.03</v>
      </c>
      <c r="E33" s="18"/>
      <c r="F33" s="6"/>
      <c r="G33" s="118">
        <f>SUM('5:6'!G33)</f>
        <v>0</v>
      </c>
      <c r="H33" s="330">
        <f t="shared" si="11"/>
        <v>0</v>
      </c>
      <c r="I33" s="118">
        <f>SUM('5:6'!I33)</f>
        <v>0</v>
      </c>
      <c r="J33" s="38" t="str">
        <f t="array" ref="J33">IF(ISERROR(G33/I33),"",G33/I33)</f>
        <v/>
      </c>
      <c r="K33" s="42">
        <f t="array" ref="K33">IF(ISERROR(G33/L33),"",G33/L33)</f>
        <v>0</v>
      </c>
      <c r="L33" s="107">
        <v>52</v>
      </c>
      <c r="M33" s="43">
        <f t="shared" si="15"/>
        <v>0</v>
      </c>
      <c r="N33" s="118">
        <f>SUM('5:6'!N33)</f>
        <v>0</v>
      </c>
      <c r="O33" s="118">
        <f>SUM('5:6'!O33)</f>
        <v>0</v>
      </c>
      <c r="P33" s="118">
        <f>SUM('5:6'!P33)</f>
        <v>0</v>
      </c>
      <c r="Q33" s="118">
        <f>SUM('5:6'!Q33)</f>
        <v>0</v>
      </c>
      <c r="R33" s="118">
        <f>SUM('5:6'!R33)</f>
        <v>0</v>
      </c>
      <c r="S33" s="118">
        <f>SUM('5:6'!S33)</f>
        <v>0</v>
      </c>
      <c r="T33" s="118">
        <f>SUM('5:6'!T33)</f>
        <v>0</v>
      </c>
      <c r="U33" s="118">
        <f>SUM('5:6'!U33)</f>
        <v>0</v>
      </c>
      <c r="V33" s="269">
        <f t="shared" si="16"/>
        <v>0</v>
      </c>
      <c r="W33" s="40" t="str">
        <f t="shared" si="17"/>
        <v/>
      </c>
      <c r="X33" s="118">
        <f>SUM('5:6'!X33)</f>
        <v>0</v>
      </c>
      <c r="Y33" s="118">
        <f>SUM('5:6'!Y33)</f>
        <v>0</v>
      </c>
      <c r="Z33" s="118">
        <f>SUM('5:6'!Z33)</f>
        <v>0</v>
      </c>
      <c r="AA33" s="118">
        <f>SUM('5:6'!AA33)</f>
        <v>0</v>
      </c>
      <c r="AB33" s="338">
        <v>0.19</v>
      </c>
      <c r="AC33" s="370">
        <f t="shared" si="4"/>
        <v>0</v>
      </c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</row>
    <row r="34" spans="1:106" ht="15.75">
      <c r="A34" s="23">
        <v>201148</v>
      </c>
      <c r="B34" s="323" t="s">
        <v>440</v>
      </c>
      <c r="C34" s="232" t="s">
        <v>441</v>
      </c>
      <c r="D34" s="18"/>
      <c r="E34" s="18"/>
      <c r="F34" s="6"/>
      <c r="G34" s="118">
        <f>SUM('5:6'!G34)</f>
        <v>0</v>
      </c>
      <c r="H34" s="330">
        <f t="shared" si="11"/>
        <v>0</v>
      </c>
      <c r="I34" s="118">
        <f>SUM('5:6'!I34)</f>
        <v>0</v>
      </c>
      <c r="J34" s="38"/>
      <c r="K34" s="42"/>
      <c r="L34" s="107">
        <v>52</v>
      </c>
      <c r="M34" s="43"/>
      <c r="N34" s="118"/>
      <c r="O34" s="118"/>
      <c r="P34" s="118"/>
      <c r="Q34" s="118"/>
      <c r="R34" s="118"/>
      <c r="S34" s="118"/>
      <c r="T34" s="118"/>
      <c r="U34" s="118"/>
      <c r="V34" s="269"/>
      <c r="W34" s="40"/>
      <c r="X34" s="118"/>
      <c r="Y34" s="118"/>
      <c r="Z34" s="118"/>
      <c r="AA34" s="118"/>
      <c r="AB34" s="338">
        <v>0.19</v>
      </c>
      <c r="AC34" s="370">
        <f t="shared" si="4"/>
        <v>0</v>
      </c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</row>
    <row r="35" spans="1:106" ht="15.75">
      <c r="A35" s="23">
        <v>201149</v>
      </c>
      <c r="B35" s="323" t="s">
        <v>440</v>
      </c>
      <c r="C35" s="232" t="s">
        <v>442</v>
      </c>
      <c r="D35" s="18"/>
      <c r="E35" s="18"/>
      <c r="F35" s="6"/>
      <c r="G35" s="118">
        <f>SUM('5:6'!G35)</f>
        <v>0</v>
      </c>
      <c r="H35" s="330">
        <f t="shared" si="11"/>
        <v>0</v>
      </c>
      <c r="I35" s="118">
        <f>SUM('5:6'!I35)</f>
        <v>0</v>
      </c>
      <c r="J35" s="38"/>
      <c r="K35" s="42"/>
      <c r="L35" s="107">
        <v>52</v>
      </c>
      <c r="M35" s="43"/>
      <c r="N35" s="118"/>
      <c r="O35" s="118"/>
      <c r="P35" s="118"/>
      <c r="Q35" s="118"/>
      <c r="R35" s="118"/>
      <c r="S35" s="118"/>
      <c r="T35" s="118"/>
      <c r="U35" s="118"/>
      <c r="V35" s="269"/>
      <c r="W35" s="40"/>
      <c r="X35" s="118"/>
      <c r="Y35" s="118"/>
      <c r="Z35" s="118"/>
      <c r="AA35" s="118"/>
      <c r="AB35" s="338">
        <v>0.19</v>
      </c>
      <c r="AC35" s="370">
        <f t="shared" si="4"/>
        <v>0</v>
      </c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</row>
    <row r="36" spans="1:106" ht="15.75">
      <c r="A36" s="23">
        <v>201150</v>
      </c>
      <c r="B36" s="323" t="s">
        <v>440</v>
      </c>
      <c r="C36" s="232" t="s">
        <v>61</v>
      </c>
      <c r="D36" s="18"/>
      <c r="E36" s="18"/>
      <c r="F36" s="6"/>
      <c r="G36" s="118">
        <f>SUM('5:6'!G36)</f>
        <v>0</v>
      </c>
      <c r="H36" s="330">
        <f t="shared" si="11"/>
        <v>0</v>
      </c>
      <c r="I36" s="118">
        <f>SUM('5:6'!I36)</f>
        <v>0</v>
      </c>
      <c r="J36" s="38"/>
      <c r="K36" s="42"/>
      <c r="L36" s="107">
        <v>52</v>
      </c>
      <c r="M36" s="43"/>
      <c r="N36" s="118"/>
      <c r="O36" s="118"/>
      <c r="P36" s="118"/>
      <c r="Q36" s="118"/>
      <c r="R36" s="118"/>
      <c r="S36" s="118"/>
      <c r="T36" s="118"/>
      <c r="U36" s="118"/>
      <c r="V36" s="269"/>
      <c r="W36" s="40"/>
      <c r="X36" s="118"/>
      <c r="Y36" s="118"/>
      <c r="Z36" s="118"/>
      <c r="AA36" s="118"/>
      <c r="AB36" s="338">
        <v>0.19</v>
      </c>
      <c r="AC36" s="370">
        <f t="shared" si="4"/>
        <v>0</v>
      </c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</row>
    <row r="37" spans="1:106" ht="15.75">
      <c r="A37" s="23">
        <v>200668</v>
      </c>
      <c r="B37" s="68" t="s">
        <v>78</v>
      </c>
      <c r="C37" s="17" t="s">
        <v>53</v>
      </c>
      <c r="D37" s="18">
        <v>5.08</v>
      </c>
      <c r="E37" s="18"/>
      <c r="F37" s="6"/>
      <c r="G37" s="118">
        <f>SUM('5:6'!G37)</f>
        <v>0</v>
      </c>
      <c r="H37" s="330">
        <f t="shared" si="11"/>
        <v>0</v>
      </c>
      <c r="I37" s="118">
        <f>SUM('5:6'!I37)</f>
        <v>0</v>
      </c>
      <c r="J37" s="38" t="str">
        <f t="array" ref="J37">IF(ISERROR(G37/I37),"",G37/I37)</f>
        <v/>
      </c>
      <c r="K37" s="42">
        <f t="array" ref="K37">IF(ISERROR(G37/L37),"",G37/L37)</f>
        <v>0</v>
      </c>
      <c r="L37" s="107">
        <v>21</v>
      </c>
      <c r="M37" s="43">
        <f t="shared" ref="M37:M66" si="18">IF(ISERROR(I37-K37),"",I37-K37)</f>
        <v>0</v>
      </c>
      <c r="N37" s="118">
        <f>SUM('5:6'!N37)</f>
        <v>0</v>
      </c>
      <c r="O37" s="118">
        <f>SUM('5:6'!O37)</f>
        <v>0</v>
      </c>
      <c r="P37" s="118">
        <f>SUM('5:6'!P37)</f>
        <v>0</v>
      </c>
      <c r="Q37" s="118">
        <f>SUM('5:6'!Q37)</f>
        <v>0</v>
      </c>
      <c r="R37" s="118">
        <f>SUM('5:6'!R37)</f>
        <v>0</v>
      </c>
      <c r="S37" s="118">
        <f>SUM('5:6'!S37)</f>
        <v>0</v>
      </c>
      <c r="T37" s="118">
        <f>SUM('5:6'!T37)</f>
        <v>0</v>
      </c>
      <c r="U37" s="118">
        <f>SUM('5:6'!U37)</f>
        <v>0</v>
      </c>
      <c r="V37" s="269">
        <f t="shared" ref="V37:V48" si="19">SUM(X37:AA37)</f>
        <v>0</v>
      </c>
      <c r="W37" s="40" t="str">
        <f t="shared" ref="W37:W48" si="20">IF(ISERROR(V37/G37),"",V37/G37)</f>
        <v/>
      </c>
      <c r="X37" s="118">
        <f>SUM('5:6'!X37)</f>
        <v>0</v>
      </c>
      <c r="Y37" s="118">
        <f>SUM('5:6'!Y37)</f>
        <v>0</v>
      </c>
      <c r="Z37" s="118">
        <f>SUM('5:6'!Z37)</f>
        <v>0</v>
      </c>
      <c r="AA37" s="118">
        <f>SUM('5:6'!AA37)</f>
        <v>0</v>
      </c>
      <c r="AB37" s="338">
        <v>0.49</v>
      </c>
      <c r="AC37" s="370">
        <f t="shared" si="4"/>
        <v>0</v>
      </c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</row>
    <row r="38" spans="1:106" ht="15.75">
      <c r="A38" s="23">
        <v>200667</v>
      </c>
      <c r="B38" s="68" t="s">
        <v>78</v>
      </c>
      <c r="C38" s="17" t="s">
        <v>74</v>
      </c>
      <c r="D38" s="18">
        <v>5.08</v>
      </c>
      <c r="E38" s="18"/>
      <c r="F38" s="6"/>
      <c r="G38" s="118">
        <f>SUM('5:6'!G38)</f>
        <v>0</v>
      </c>
      <c r="H38" s="330">
        <f t="shared" si="11"/>
        <v>0</v>
      </c>
      <c r="I38" s="118">
        <f>SUM('5:6'!I38)</f>
        <v>0</v>
      </c>
      <c r="J38" s="38" t="str">
        <f t="array" ref="J38">IF(ISERROR(G38/I38),"",G38/I38)</f>
        <v/>
      </c>
      <c r="K38" s="42">
        <f t="array" ref="K38">IF(ISERROR(G38/L38),"",G38/L38)</f>
        <v>0</v>
      </c>
      <c r="L38" s="107">
        <v>21</v>
      </c>
      <c r="M38" s="43">
        <f t="shared" si="18"/>
        <v>0</v>
      </c>
      <c r="N38" s="118">
        <f>SUM('5:6'!N38)</f>
        <v>0</v>
      </c>
      <c r="O38" s="118">
        <f>SUM('5:6'!O38)</f>
        <v>0</v>
      </c>
      <c r="P38" s="118">
        <f>SUM('5:6'!P38)</f>
        <v>0</v>
      </c>
      <c r="Q38" s="118">
        <f>SUM('5:6'!Q38)</f>
        <v>0</v>
      </c>
      <c r="R38" s="118">
        <f>SUM('5:6'!R38)</f>
        <v>0</v>
      </c>
      <c r="S38" s="118">
        <f>SUM('5:6'!S38)</f>
        <v>0</v>
      </c>
      <c r="T38" s="118">
        <f>SUM('5:6'!T38)</f>
        <v>0</v>
      </c>
      <c r="U38" s="118">
        <f>SUM('5:6'!U38)</f>
        <v>0</v>
      </c>
      <c r="V38" s="269">
        <f t="shared" si="19"/>
        <v>0</v>
      </c>
      <c r="W38" s="40" t="str">
        <f t="shared" si="20"/>
        <v/>
      </c>
      <c r="X38" s="118">
        <f>SUM('5:6'!X38)</f>
        <v>0</v>
      </c>
      <c r="Y38" s="118">
        <f>SUM('5:6'!Y38)</f>
        <v>0</v>
      </c>
      <c r="Z38" s="118">
        <f>SUM('5:6'!Z38)</f>
        <v>0</v>
      </c>
      <c r="AA38" s="118">
        <f>SUM('5:6'!AA38)</f>
        <v>0</v>
      </c>
      <c r="AB38" s="338">
        <v>0.49</v>
      </c>
      <c r="AC38" s="370">
        <f t="shared" si="4"/>
        <v>0</v>
      </c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</row>
    <row r="39" spans="1:106" ht="15.75">
      <c r="A39" s="23">
        <v>200666</v>
      </c>
      <c r="B39" s="68" t="s">
        <v>78</v>
      </c>
      <c r="C39" s="17" t="s">
        <v>75</v>
      </c>
      <c r="D39" s="18">
        <v>5.08</v>
      </c>
      <c r="E39" s="18"/>
      <c r="F39" s="6"/>
      <c r="G39" s="118">
        <f>SUM('5:6'!G39)</f>
        <v>0</v>
      </c>
      <c r="H39" s="330">
        <f t="shared" si="11"/>
        <v>0</v>
      </c>
      <c r="I39" s="118">
        <f>SUM('5:6'!I39)</f>
        <v>0</v>
      </c>
      <c r="J39" s="38" t="str">
        <f t="array" ref="J39">IF(ISERROR(G39/I39),"",G39/I39)</f>
        <v/>
      </c>
      <c r="K39" s="42">
        <f t="array" ref="K39">IF(ISERROR(G39/L39),"",G39/L39)</f>
        <v>0</v>
      </c>
      <c r="L39" s="107">
        <v>21</v>
      </c>
      <c r="M39" s="43">
        <f t="shared" si="18"/>
        <v>0</v>
      </c>
      <c r="N39" s="118">
        <f>SUM('5:6'!N39)</f>
        <v>0</v>
      </c>
      <c r="O39" s="118">
        <f>SUM('5:6'!O39)</f>
        <v>0</v>
      </c>
      <c r="P39" s="118">
        <f>SUM('5:6'!P39)</f>
        <v>0</v>
      </c>
      <c r="Q39" s="118">
        <f>SUM('5:6'!Q39)</f>
        <v>0</v>
      </c>
      <c r="R39" s="118">
        <f>SUM('5:6'!R39)</f>
        <v>0</v>
      </c>
      <c r="S39" s="118">
        <f>SUM('5:6'!S39)</f>
        <v>0</v>
      </c>
      <c r="T39" s="118">
        <f>SUM('5:6'!T39)</f>
        <v>0</v>
      </c>
      <c r="U39" s="118">
        <f>SUM('5:6'!U39)</f>
        <v>0</v>
      </c>
      <c r="V39" s="269">
        <f t="shared" si="19"/>
        <v>0</v>
      </c>
      <c r="W39" s="40" t="str">
        <f t="shared" si="20"/>
        <v/>
      </c>
      <c r="X39" s="118">
        <f>SUM('5:6'!X39)</f>
        <v>0</v>
      </c>
      <c r="Y39" s="118">
        <f>SUM('5:6'!Y39)</f>
        <v>0</v>
      </c>
      <c r="Z39" s="118">
        <f>SUM('5:6'!Z39)</f>
        <v>0</v>
      </c>
      <c r="AA39" s="118">
        <f>SUM('5:6'!AA39)</f>
        <v>0</v>
      </c>
      <c r="AB39" s="338">
        <v>0.49</v>
      </c>
      <c r="AC39" s="370">
        <f t="shared" si="4"/>
        <v>0</v>
      </c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</row>
    <row r="40" spans="1:106" ht="15.75">
      <c r="A40" s="23">
        <v>200662</v>
      </c>
      <c r="B40" s="68" t="s">
        <v>78</v>
      </c>
      <c r="C40" s="17" t="s">
        <v>60</v>
      </c>
      <c r="D40" s="18">
        <v>5.08</v>
      </c>
      <c r="E40" s="18"/>
      <c r="F40" s="6"/>
      <c r="G40" s="118">
        <f>SUM('5:6'!G40)</f>
        <v>0</v>
      </c>
      <c r="H40" s="330">
        <f t="shared" si="11"/>
        <v>0</v>
      </c>
      <c r="I40" s="118">
        <f>SUM('5:6'!I40)</f>
        <v>0</v>
      </c>
      <c r="J40" s="38" t="str">
        <f t="array" ref="J40">IF(ISERROR(G40/I40),"",G40/I40)</f>
        <v/>
      </c>
      <c r="K40" s="42">
        <f t="array" ref="K40">IF(ISERROR(G40/L40),"",G40/L40)</f>
        <v>0</v>
      </c>
      <c r="L40" s="107">
        <v>21</v>
      </c>
      <c r="M40" s="43">
        <f t="shared" si="18"/>
        <v>0</v>
      </c>
      <c r="N40" s="118">
        <f>SUM('5:6'!N40)</f>
        <v>0</v>
      </c>
      <c r="O40" s="118">
        <f>SUM('5:6'!O40)</f>
        <v>0</v>
      </c>
      <c r="P40" s="118">
        <f>SUM('5:6'!P40)</f>
        <v>0</v>
      </c>
      <c r="Q40" s="118">
        <f>SUM('5:6'!Q40)</f>
        <v>0</v>
      </c>
      <c r="R40" s="118">
        <f>SUM('5:6'!R40)</f>
        <v>0</v>
      </c>
      <c r="S40" s="118">
        <f>SUM('5:6'!S40)</f>
        <v>0</v>
      </c>
      <c r="T40" s="118">
        <f>SUM('5:6'!T40)</f>
        <v>0</v>
      </c>
      <c r="U40" s="118">
        <f>SUM('5:6'!U40)</f>
        <v>0</v>
      </c>
      <c r="V40" s="269">
        <f t="shared" si="19"/>
        <v>0</v>
      </c>
      <c r="W40" s="40" t="str">
        <f t="shared" si="20"/>
        <v/>
      </c>
      <c r="X40" s="118">
        <f>SUM('5:6'!X40)</f>
        <v>0</v>
      </c>
      <c r="Y40" s="118">
        <f>SUM('5:6'!Y40)</f>
        <v>0</v>
      </c>
      <c r="Z40" s="118">
        <f>SUM('5:6'!Z40)</f>
        <v>0</v>
      </c>
      <c r="AA40" s="118">
        <f>SUM('5:6'!AA40)</f>
        <v>0</v>
      </c>
      <c r="AB40" s="338">
        <v>0.49</v>
      </c>
      <c r="AC40" s="370">
        <f t="shared" si="4"/>
        <v>0</v>
      </c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</row>
    <row r="41" spans="1:106" ht="15.75">
      <c r="A41" s="23">
        <v>200661</v>
      </c>
      <c r="B41" s="68" t="s">
        <v>78</v>
      </c>
      <c r="C41" s="17" t="s">
        <v>72</v>
      </c>
      <c r="D41" s="18">
        <v>5.08</v>
      </c>
      <c r="E41" s="18"/>
      <c r="F41" s="6"/>
      <c r="G41" s="118">
        <f>SUM('5:6'!G41)</f>
        <v>0</v>
      </c>
      <c r="H41" s="330">
        <f t="shared" si="11"/>
        <v>0</v>
      </c>
      <c r="I41" s="118">
        <f>SUM('5:6'!I41)</f>
        <v>0</v>
      </c>
      <c r="J41" s="38" t="str">
        <f t="array" ref="J41">IF(ISERROR(G41/I41),"",G41/I41)</f>
        <v/>
      </c>
      <c r="K41" s="42">
        <f t="array" ref="K41">IF(ISERROR(G41/L41),"",G41/L41)</f>
        <v>0</v>
      </c>
      <c r="L41" s="107">
        <v>21</v>
      </c>
      <c r="M41" s="43">
        <f t="shared" si="18"/>
        <v>0</v>
      </c>
      <c r="N41" s="118">
        <f>SUM('5:6'!N41)</f>
        <v>0</v>
      </c>
      <c r="O41" s="118">
        <f>SUM('5:6'!O41)</f>
        <v>0</v>
      </c>
      <c r="P41" s="118">
        <f>SUM('5:6'!P41)</f>
        <v>0</v>
      </c>
      <c r="Q41" s="118">
        <f>SUM('5:6'!Q41)</f>
        <v>0</v>
      </c>
      <c r="R41" s="118">
        <f>SUM('5:6'!R41)</f>
        <v>0</v>
      </c>
      <c r="S41" s="118">
        <f>SUM('5:6'!S41)</f>
        <v>0</v>
      </c>
      <c r="T41" s="118">
        <f>SUM('5:6'!T41)</f>
        <v>0</v>
      </c>
      <c r="U41" s="118">
        <f>SUM('5:6'!U41)</f>
        <v>0</v>
      </c>
      <c r="V41" s="269">
        <f t="shared" si="19"/>
        <v>0</v>
      </c>
      <c r="W41" s="40" t="str">
        <f t="shared" si="20"/>
        <v/>
      </c>
      <c r="X41" s="118">
        <f>SUM('5:6'!X41)</f>
        <v>0</v>
      </c>
      <c r="Y41" s="118">
        <f>SUM('5:6'!Y41)</f>
        <v>0</v>
      </c>
      <c r="Z41" s="118">
        <f>SUM('5:6'!Z41)</f>
        <v>0</v>
      </c>
      <c r="AA41" s="118">
        <f>SUM('5:6'!AA41)</f>
        <v>0</v>
      </c>
      <c r="AB41" s="338">
        <v>0.49</v>
      </c>
      <c r="AC41" s="370">
        <f t="shared" si="4"/>
        <v>0</v>
      </c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</row>
    <row r="42" spans="1:106" ht="15.75">
      <c r="A42" s="23">
        <v>200663</v>
      </c>
      <c r="B42" s="68" t="s">
        <v>78</v>
      </c>
      <c r="C42" s="17" t="s">
        <v>73</v>
      </c>
      <c r="D42" s="18">
        <v>5.08</v>
      </c>
      <c r="E42" s="18"/>
      <c r="F42" s="6"/>
      <c r="G42" s="118">
        <f>SUM('5:6'!G42)</f>
        <v>0</v>
      </c>
      <c r="H42" s="330">
        <f t="shared" si="11"/>
        <v>0</v>
      </c>
      <c r="I42" s="118">
        <f>SUM('5:6'!I42)</f>
        <v>0</v>
      </c>
      <c r="J42" s="38" t="str">
        <f t="array" ref="J42">IF(ISERROR(G42/I42),"",G42/I42)</f>
        <v/>
      </c>
      <c r="K42" s="42">
        <f t="array" ref="K42">IF(ISERROR(G42/L42),"",G42/L42)</f>
        <v>0</v>
      </c>
      <c r="L42" s="107">
        <v>21</v>
      </c>
      <c r="M42" s="43">
        <f t="shared" si="18"/>
        <v>0</v>
      </c>
      <c r="N42" s="118">
        <f>SUM('5:6'!N42)</f>
        <v>0</v>
      </c>
      <c r="O42" s="118">
        <f>SUM('5:6'!O42)</f>
        <v>0</v>
      </c>
      <c r="P42" s="118">
        <f>SUM('5:6'!P42)</f>
        <v>0</v>
      </c>
      <c r="Q42" s="118">
        <f>SUM('5:6'!Q42)</f>
        <v>0</v>
      </c>
      <c r="R42" s="118">
        <f>SUM('5:6'!R42)</f>
        <v>0</v>
      </c>
      <c r="S42" s="118">
        <f>SUM('5:6'!S42)</f>
        <v>0</v>
      </c>
      <c r="T42" s="118">
        <f>SUM('5:6'!T42)</f>
        <v>0</v>
      </c>
      <c r="U42" s="118">
        <f>SUM('5:6'!U42)</f>
        <v>0</v>
      </c>
      <c r="V42" s="269">
        <f t="shared" si="19"/>
        <v>0</v>
      </c>
      <c r="W42" s="40" t="str">
        <f t="shared" si="20"/>
        <v/>
      </c>
      <c r="X42" s="118">
        <f>SUM('5:6'!X42)</f>
        <v>0</v>
      </c>
      <c r="Y42" s="118">
        <f>SUM('5:6'!Y42)</f>
        <v>0</v>
      </c>
      <c r="Z42" s="118">
        <f>SUM('5:6'!Z42)</f>
        <v>0</v>
      </c>
      <c r="AA42" s="118">
        <f>SUM('5:6'!AA42)</f>
        <v>0</v>
      </c>
      <c r="AB42" s="338">
        <v>0.49</v>
      </c>
      <c r="AC42" s="370">
        <f t="shared" si="4"/>
        <v>0</v>
      </c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</row>
    <row r="43" spans="1:106" ht="15.75">
      <c r="A43" s="23">
        <v>200665</v>
      </c>
      <c r="B43" s="68" t="s">
        <v>78</v>
      </c>
      <c r="C43" s="17" t="s">
        <v>61</v>
      </c>
      <c r="D43" s="18">
        <v>5.08</v>
      </c>
      <c r="E43" s="18"/>
      <c r="F43" s="6"/>
      <c r="G43" s="118">
        <f>SUM('5:6'!G43)</f>
        <v>0</v>
      </c>
      <c r="H43" s="330">
        <f t="shared" si="11"/>
        <v>0</v>
      </c>
      <c r="I43" s="118">
        <f>SUM('5:6'!I43)</f>
        <v>0</v>
      </c>
      <c r="J43" s="38" t="str">
        <f t="array" ref="J43">IF(ISERROR(G43/I43),"",G43/I43)</f>
        <v/>
      </c>
      <c r="K43" s="42">
        <f t="array" ref="K43">IF(ISERROR(G43/L43),"",G43/L43)</f>
        <v>0</v>
      </c>
      <c r="L43" s="107">
        <v>21</v>
      </c>
      <c r="M43" s="43">
        <f t="shared" si="18"/>
        <v>0</v>
      </c>
      <c r="N43" s="118">
        <f>SUM('5:6'!N43)</f>
        <v>0</v>
      </c>
      <c r="O43" s="118">
        <f>SUM('5:6'!O43)</f>
        <v>0</v>
      </c>
      <c r="P43" s="118">
        <f>SUM('5:6'!P43)</f>
        <v>0</v>
      </c>
      <c r="Q43" s="118">
        <f>SUM('5:6'!Q43)</f>
        <v>0</v>
      </c>
      <c r="R43" s="118">
        <f>SUM('5:6'!R43)</f>
        <v>0</v>
      </c>
      <c r="S43" s="118">
        <f>SUM('5:6'!S43)</f>
        <v>0</v>
      </c>
      <c r="T43" s="118">
        <f>SUM('5:6'!T43)</f>
        <v>0</v>
      </c>
      <c r="U43" s="118">
        <f>SUM('5:6'!U43)</f>
        <v>0</v>
      </c>
      <c r="V43" s="269">
        <f t="shared" si="19"/>
        <v>0</v>
      </c>
      <c r="W43" s="40" t="str">
        <f t="shared" si="20"/>
        <v/>
      </c>
      <c r="X43" s="118">
        <f>SUM('5:6'!X43)</f>
        <v>0</v>
      </c>
      <c r="Y43" s="118">
        <f>SUM('5:6'!Y43)</f>
        <v>0</v>
      </c>
      <c r="Z43" s="118">
        <f>SUM('5:6'!Z43)</f>
        <v>0</v>
      </c>
      <c r="AA43" s="118">
        <f>SUM('5:6'!AA43)</f>
        <v>0</v>
      </c>
      <c r="AB43" s="338">
        <v>0.49</v>
      </c>
      <c r="AC43" s="370">
        <f t="shared" si="4"/>
        <v>0</v>
      </c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</row>
    <row r="44" spans="1:106" ht="15.75">
      <c r="A44" s="23">
        <v>200664</v>
      </c>
      <c r="B44" s="68" t="s">
        <v>78</v>
      </c>
      <c r="C44" s="17" t="s">
        <v>77</v>
      </c>
      <c r="D44" s="18">
        <v>5.08</v>
      </c>
      <c r="E44" s="18"/>
      <c r="F44" s="6"/>
      <c r="G44" s="118">
        <f>SUM('5:6'!G44)</f>
        <v>0</v>
      </c>
      <c r="H44" s="330">
        <f t="shared" si="11"/>
        <v>0</v>
      </c>
      <c r="I44" s="118">
        <f>SUM('5:6'!I44)</f>
        <v>0</v>
      </c>
      <c r="J44" s="38" t="str">
        <f t="array" ref="J44">IF(ISERROR(G44/I44),"",G44/I44)</f>
        <v/>
      </c>
      <c r="K44" s="42">
        <f t="array" ref="K44">IF(ISERROR(G44/L44),"",G44/L44)</f>
        <v>0</v>
      </c>
      <c r="L44" s="107">
        <v>21</v>
      </c>
      <c r="M44" s="43">
        <f t="shared" si="18"/>
        <v>0</v>
      </c>
      <c r="N44" s="118">
        <f>SUM('5:6'!N44)</f>
        <v>0</v>
      </c>
      <c r="O44" s="118">
        <f>SUM('5:6'!O44)</f>
        <v>0</v>
      </c>
      <c r="P44" s="118">
        <f>SUM('5:6'!P44)</f>
        <v>0</v>
      </c>
      <c r="Q44" s="118">
        <f>SUM('5:6'!Q44)</f>
        <v>0</v>
      </c>
      <c r="R44" s="118">
        <f>SUM('5:6'!R44)</f>
        <v>0</v>
      </c>
      <c r="S44" s="118">
        <f>SUM('5:6'!S44)</f>
        <v>0</v>
      </c>
      <c r="T44" s="118">
        <f>SUM('5:6'!T44)</f>
        <v>0</v>
      </c>
      <c r="U44" s="118">
        <f>SUM('5:6'!U44)</f>
        <v>0</v>
      </c>
      <c r="V44" s="269">
        <f t="shared" si="19"/>
        <v>0</v>
      </c>
      <c r="W44" s="40" t="str">
        <f t="shared" si="20"/>
        <v/>
      </c>
      <c r="X44" s="118">
        <f>SUM('5:6'!X44)</f>
        <v>0</v>
      </c>
      <c r="Y44" s="118">
        <f>SUM('5:6'!Y44)</f>
        <v>0</v>
      </c>
      <c r="Z44" s="118">
        <f>SUM('5:6'!Z44)</f>
        <v>0</v>
      </c>
      <c r="AA44" s="118">
        <f>SUM('5:6'!AA44)</f>
        <v>0</v>
      </c>
      <c r="AB44" s="338">
        <v>0.49</v>
      </c>
      <c r="AC44" s="370">
        <f t="shared" si="4"/>
        <v>0</v>
      </c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</row>
    <row r="45" spans="1:106" ht="15.75">
      <c r="A45" s="23">
        <v>200027</v>
      </c>
      <c r="B45" s="68" t="s">
        <v>79</v>
      </c>
      <c r="C45" s="17" t="s">
        <v>65</v>
      </c>
      <c r="D45" s="18">
        <v>5.03</v>
      </c>
      <c r="E45" s="18"/>
      <c r="F45" s="6"/>
      <c r="G45" s="118">
        <f>SUM('5:6'!G45)</f>
        <v>0</v>
      </c>
      <c r="H45" s="330">
        <f t="shared" si="11"/>
        <v>0</v>
      </c>
      <c r="I45" s="118">
        <f>SUM('5:6'!I45)</f>
        <v>0</v>
      </c>
      <c r="J45" s="38" t="str">
        <f t="array" ref="J45">IF(ISERROR(G45/I45),"",G45/I45)</f>
        <v/>
      </c>
      <c r="K45" s="42">
        <f t="array" ref="K45">IF(ISERROR(G45/L45),"",G45/L45)</f>
        <v>0</v>
      </c>
      <c r="L45" s="107">
        <v>56</v>
      </c>
      <c r="M45" s="43">
        <f t="shared" si="18"/>
        <v>0</v>
      </c>
      <c r="N45" s="118">
        <f>SUM('5:6'!N45)</f>
        <v>0</v>
      </c>
      <c r="O45" s="118">
        <f>SUM('5:6'!O45)</f>
        <v>0</v>
      </c>
      <c r="P45" s="118">
        <f>SUM('5:6'!P45)</f>
        <v>0</v>
      </c>
      <c r="Q45" s="118">
        <f>SUM('5:6'!Q45)</f>
        <v>0</v>
      </c>
      <c r="R45" s="118">
        <f>SUM('5:6'!R45)</f>
        <v>0</v>
      </c>
      <c r="S45" s="118">
        <f>SUM('5:6'!S45)</f>
        <v>0</v>
      </c>
      <c r="T45" s="118">
        <f>SUM('5:6'!T45)</f>
        <v>0</v>
      </c>
      <c r="U45" s="118">
        <f>SUM('5:6'!U45)</f>
        <v>0</v>
      </c>
      <c r="V45" s="269">
        <f t="shared" si="19"/>
        <v>0</v>
      </c>
      <c r="W45" s="40" t="str">
        <f t="shared" si="20"/>
        <v/>
      </c>
      <c r="X45" s="118">
        <f>SUM('5:6'!X45)</f>
        <v>0</v>
      </c>
      <c r="Y45" s="118">
        <f>SUM('5:6'!Y45)</f>
        <v>0</v>
      </c>
      <c r="Z45" s="118">
        <f>SUM('5:6'!Z45)</f>
        <v>0</v>
      </c>
      <c r="AA45" s="118">
        <f>SUM('5:6'!AA45)</f>
        <v>0</v>
      </c>
      <c r="AB45" s="338">
        <v>0.18</v>
      </c>
      <c r="AC45" s="370">
        <f t="shared" si="4"/>
        <v>0</v>
      </c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</row>
    <row r="46" spans="1:106" ht="15.75">
      <c r="A46" s="23">
        <v>200028</v>
      </c>
      <c r="B46" s="68" t="s">
        <v>79</v>
      </c>
      <c r="C46" s="17" t="s">
        <v>53</v>
      </c>
      <c r="D46" s="18">
        <v>5.03</v>
      </c>
      <c r="E46" s="18"/>
      <c r="F46" s="6"/>
      <c r="G46" s="118">
        <f>SUM('5:6'!G46)</f>
        <v>0</v>
      </c>
      <c r="H46" s="330">
        <f t="shared" si="11"/>
        <v>0</v>
      </c>
      <c r="I46" s="118">
        <f>SUM('5:6'!I46)</f>
        <v>0</v>
      </c>
      <c r="J46" s="38" t="str">
        <f t="array" ref="J46">IF(ISERROR(G46/I46),"",G46/I46)</f>
        <v/>
      </c>
      <c r="K46" s="42">
        <f t="array" ref="K46">IF(ISERROR(G46/L46),"",G46/L46)</f>
        <v>0</v>
      </c>
      <c r="L46" s="107">
        <v>56</v>
      </c>
      <c r="M46" s="43">
        <f t="shared" si="18"/>
        <v>0</v>
      </c>
      <c r="N46" s="118">
        <f>SUM('5:6'!N46)</f>
        <v>0</v>
      </c>
      <c r="O46" s="118">
        <f>SUM('5:6'!O46)</f>
        <v>0</v>
      </c>
      <c r="P46" s="118">
        <f>SUM('5:6'!P46)</f>
        <v>0</v>
      </c>
      <c r="Q46" s="118">
        <f>SUM('5:6'!Q46)</f>
        <v>0</v>
      </c>
      <c r="R46" s="118">
        <f>SUM('5:6'!R46)</f>
        <v>0</v>
      </c>
      <c r="S46" s="118">
        <f>SUM('5:6'!S46)</f>
        <v>0</v>
      </c>
      <c r="T46" s="118">
        <f>SUM('5:6'!T46)</f>
        <v>0</v>
      </c>
      <c r="U46" s="118">
        <f>SUM('5:6'!U46)</f>
        <v>0</v>
      </c>
      <c r="V46" s="269">
        <f t="shared" si="19"/>
        <v>0</v>
      </c>
      <c r="W46" s="40" t="str">
        <f t="shared" si="20"/>
        <v/>
      </c>
      <c r="X46" s="118">
        <f>SUM('5:6'!X46)</f>
        <v>0</v>
      </c>
      <c r="Y46" s="118">
        <f>SUM('5:6'!Y46)</f>
        <v>0</v>
      </c>
      <c r="Z46" s="118">
        <f>SUM('5:6'!Z46)</f>
        <v>0</v>
      </c>
      <c r="AA46" s="118">
        <f>SUM('5:6'!AA46)</f>
        <v>0</v>
      </c>
      <c r="AB46" s="338">
        <v>0.18</v>
      </c>
      <c r="AC46" s="370">
        <f t="shared" si="4"/>
        <v>0</v>
      </c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</row>
    <row r="47" spans="1:106" ht="15.75">
      <c r="A47" s="23">
        <v>200029</v>
      </c>
      <c r="B47" s="68" t="s">
        <v>79</v>
      </c>
      <c r="C47" s="17" t="s">
        <v>66</v>
      </c>
      <c r="D47" s="18">
        <v>5.03</v>
      </c>
      <c r="E47" s="18"/>
      <c r="F47" s="6"/>
      <c r="G47" s="118">
        <f>SUM('5:6'!G47)</f>
        <v>0</v>
      </c>
      <c r="H47" s="330">
        <f t="shared" si="11"/>
        <v>0</v>
      </c>
      <c r="I47" s="118">
        <f>SUM('5:6'!I47)</f>
        <v>0</v>
      </c>
      <c r="J47" s="38" t="str">
        <f t="array" ref="J47">IF(ISERROR(G47/I47),"",G47/I47)</f>
        <v/>
      </c>
      <c r="K47" s="42">
        <f t="array" ref="K47">IF(ISERROR(G47/L47),"",G47/L47)</f>
        <v>0</v>
      </c>
      <c r="L47" s="107">
        <v>56</v>
      </c>
      <c r="M47" s="43">
        <f t="shared" si="18"/>
        <v>0</v>
      </c>
      <c r="N47" s="118">
        <f>SUM('5:6'!N47)</f>
        <v>0</v>
      </c>
      <c r="O47" s="118">
        <f>SUM('5:6'!O47)</f>
        <v>0</v>
      </c>
      <c r="P47" s="118">
        <f>SUM('5:6'!P47)</f>
        <v>0</v>
      </c>
      <c r="Q47" s="118">
        <f>SUM('5:6'!Q47)</f>
        <v>0</v>
      </c>
      <c r="R47" s="118">
        <f>SUM('5:6'!R47)</f>
        <v>0</v>
      </c>
      <c r="S47" s="118">
        <f>SUM('5:6'!S47)</f>
        <v>0</v>
      </c>
      <c r="T47" s="118">
        <f>SUM('5:6'!T47)</f>
        <v>0</v>
      </c>
      <c r="U47" s="118">
        <f>SUM('5:6'!U47)</f>
        <v>0</v>
      </c>
      <c r="V47" s="269">
        <f t="shared" si="19"/>
        <v>0</v>
      </c>
      <c r="W47" s="40" t="str">
        <f t="shared" si="20"/>
        <v/>
      </c>
      <c r="X47" s="118">
        <f>SUM('5:6'!X47)</f>
        <v>0</v>
      </c>
      <c r="Y47" s="118">
        <f>SUM('5:6'!Y47)</f>
        <v>0</v>
      </c>
      <c r="Z47" s="118">
        <f>SUM('5:6'!Z47)</f>
        <v>0</v>
      </c>
      <c r="AA47" s="118">
        <f>SUM('5:6'!AA47)</f>
        <v>0</v>
      </c>
      <c r="AB47" s="338">
        <v>0.18</v>
      </c>
      <c r="AC47" s="370">
        <f t="shared" si="4"/>
        <v>0</v>
      </c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</row>
    <row r="48" spans="1:106" ht="15.75">
      <c r="A48" s="23">
        <v>200704</v>
      </c>
      <c r="B48" s="68" t="s">
        <v>79</v>
      </c>
      <c r="C48" s="17" t="s">
        <v>74</v>
      </c>
      <c r="D48" s="18">
        <v>5.03</v>
      </c>
      <c r="E48" s="18"/>
      <c r="F48" s="6"/>
      <c r="G48" s="118">
        <f>SUM('5:6'!G48)</f>
        <v>0</v>
      </c>
      <c r="H48" s="330">
        <f t="shared" si="11"/>
        <v>0</v>
      </c>
      <c r="I48" s="118">
        <f>SUM('5:6'!I48)</f>
        <v>0</v>
      </c>
      <c r="J48" s="38" t="str">
        <f t="array" ref="J48">IF(ISERROR(G48/I48),"",G48/I48)</f>
        <v/>
      </c>
      <c r="K48" s="42">
        <f t="array" ref="K48">IF(ISERROR(G48/L48),"",G48/L48)</f>
        <v>0</v>
      </c>
      <c r="L48" s="107">
        <v>56</v>
      </c>
      <c r="M48" s="43">
        <f t="shared" si="18"/>
        <v>0</v>
      </c>
      <c r="N48" s="118">
        <f>SUM('5:6'!N48)</f>
        <v>0</v>
      </c>
      <c r="O48" s="118">
        <f>SUM('5:6'!O48)</f>
        <v>0</v>
      </c>
      <c r="P48" s="118">
        <f>SUM('5:6'!P48)</f>
        <v>0</v>
      </c>
      <c r="Q48" s="118">
        <f>SUM('5:6'!Q48)</f>
        <v>0</v>
      </c>
      <c r="R48" s="118">
        <f>SUM('5:6'!R48)</f>
        <v>0</v>
      </c>
      <c r="S48" s="118">
        <f>SUM('5:6'!S48)</f>
        <v>0</v>
      </c>
      <c r="T48" s="118">
        <f>SUM('5:6'!T48)</f>
        <v>0</v>
      </c>
      <c r="U48" s="118">
        <f>SUM('5:6'!U48)</f>
        <v>0</v>
      </c>
      <c r="V48" s="269">
        <f t="shared" si="19"/>
        <v>0</v>
      </c>
      <c r="W48" s="40" t="str">
        <f t="shared" si="20"/>
        <v/>
      </c>
      <c r="X48" s="118">
        <f>SUM('5:6'!X48)</f>
        <v>0</v>
      </c>
      <c r="Y48" s="118">
        <f>SUM('5:6'!Y48)</f>
        <v>0</v>
      </c>
      <c r="Z48" s="118">
        <f>SUM('5:6'!Z48)</f>
        <v>0</v>
      </c>
      <c r="AA48" s="118">
        <f>SUM('5:6'!AA48)</f>
        <v>0</v>
      </c>
      <c r="AB48" s="338">
        <v>0.18</v>
      </c>
      <c r="AC48" s="370">
        <f t="shared" si="4"/>
        <v>0</v>
      </c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</row>
    <row r="49" spans="1:106" ht="15.75">
      <c r="A49" s="23">
        <v>201286</v>
      </c>
      <c r="B49" s="68" t="s">
        <v>407</v>
      </c>
      <c r="C49" s="17" t="s">
        <v>408</v>
      </c>
      <c r="D49" s="18">
        <v>5.03</v>
      </c>
      <c r="E49" s="18"/>
      <c r="F49" s="6"/>
      <c r="G49" s="118">
        <f>SUM('5:6'!G49)</f>
        <v>0</v>
      </c>
      <c r="H49" s="330">
        <f t="shared" si="11"/>
        <v>0</v>
      </c>
      <c r="I49" s="118">
        <f>SUM('5:6'!I49)</f>
        <v>0</v>
      </c>
      <c r="J49" s="38"/>
      <c r="K49" s="42">
        <f t="array" ref="K49">IF(ISERROR(G49/L49),"",G49/L49)</f>
        <v>0</v>
      </c>
      <c r="L49" s="107">
        <v>54</v>
      </c>
      <c r="M49" s="43">
        <f t="shared" si="18"/>
        <v>0</v>
      </c>
      <c r="N49" s="118">
        <f>SUM('5:6'!N49)</f>
        <v>0</v>
      </c>
      <c r="O49" s="118">
        <f>SUM('5:6'!O49)</f>
        <v>0</v>
      </c>
      <c r="P49" s="118">
        <f>SUM('5:6'!P49)</f>
        <v>0</v>
      </c>
      <c r="Q49" s="118">
        <f>SUM('5:6'!Q49)</f>
        <v>0</v>
      </c>
      <c r="R49" s="118">
        <f>SUM('5:6'!R49)</f>
        <v>0</v>
      </c>
      <c r="S49" s="118">
        <f>SUM('5:6'!S49)</f>
        <v>0</v>
      </c>
      <c r="T49" s="118">
        <f>SUM('5:6'!T49)</f>
        <v>0</v>
      </c>
      <c r="U49" s="118">
        <f>SUM('5:6'!U49)</f>
        <v>0</v>
      </c>
      <c r="V49" s="269"/>
      <c r="W49" s="40"/>
      <c r="X49" s="118">
        <f>SUM('5:6'!X49)</f>
        <v>0</v>
      </c>
      <c r="Y49" s="118">
        <f>SUM('5:6'!Y49)</f>
        <v>0</v>
      </c>
      <c r="Z49" s="118">
        <f>SUM('5:6'!Z49)</f>
        <v>0</v>
      </c>
      <c r="AA49" s="118">
        <f>SUM('5:6'!AA49)</f>
        <v>0</v>
      </c>
      <c r="AB49" s="338">
        <v>0.19</v>
      </c>
      <c r="AC49" s="370">
        <f t="shared" si="4"/>
        <v>0</v>
      </c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</row>
    <row r="50" spans="1:106" ht="15.75">
      <c r="A50" s="23">
        <v>201287</v>
      </c>
      <c r="B50" s="68" t="s">
        <v>407</v>
      </c>
      <c r="C50" s="17" t="s">
        <v>409</v>
      </c>
      <c r="D50" s="18">
        <v>5.03</v>
      </c>
      <c r="E50" s="18"/>
      <c r="F50" s="6"/>
      <c r="G50" s="118">
        <f>SUM('5:6'!G50)</f>
        <v>0</v>
      </c>
      <c r="H50" s="330">
        <f t="shared" si="11"/>
        <v>0</v>
      </c>
      <c r="I50" s="118">
        <f>SUM('5:6'!I50)</f>
        <v>0</v>
      </c>
      <c r="J50" s="38"/>
      <c r="K50" s="42">
        <f t="array" ref="K50">IF(ISERROR(G50/L50),"",G50/L50)</f>
        <v>0</v>
      </c>
      <c r="L50" s="107">
        <v>54</v>
      </c>
      <c r="M50" s="43">
        <f t="shared" si="18"/>
        <v>0</v>
      </c>
      <c r="N50" s="118">
        <f>SUM('5:6'!N50)</f>
        <v>0</v>
      </c>
      <c r="O50" s="118">
        <f>SUM('5:6'!O50)</f>
        <v>0</v>
      </c>
      <c r="P50" s="118">
        <f>SUM('5:6'!P50)</f>
        <v>0</v>
      </c>
      <c r="Q50" s="118">
        <f>SUM('5:6'!Q50)</f>
        <v>0</v>
      </c>
      <c r="R50" s="118">
        <f>SUM('5:6'!R50)</f>
        <v>0</v>
      </c>
      <c r="S50" s="118">
        <f>SUM('5:6'!S50)</f>
        <v>0</v>
      </c>
      <c r="T50" s="118">
        <f>SUM('5:6'!T50)</f>
        <v>0</v>
      </c>
      <c r="U50" s="118">
        <f>SUM('5:6'!U50)</f>
        <v>0</v>
      </c>
      <c r="V50" s="269"/>
      <c r="W50" s="40"/>
      <c r="X50" s="118">
        <f>SUM('5:6'!X50)</f>
        <v>0</v>
      </c>
      <c r="Y50" s="118">
        <f>SUM('5:6'!Y50)</f>
        <v>0</v>
      </c>
      <c r="Z50" s="118">
        <f>SUM('5:6'!Z50)</f>
        <v>0</v>
      </c>
      <c r="AA50" s="118">
        <f>SUM('5:6'!AA50)</f>
        <v>0</v>
      </c>
      <c r="AB50" s="338">
        <v>0.19</v>
      </c>
      <c r="AC50" s="370">
        <f t="shared" si="4"/>
        <v>0</v>
      </c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</row>
    <row r="51" spans="1:106" ht="15.75">
      <c r="A51" s="23">
        <v>201288</v>
      </c>
      <c r="B51" s="236" t="s">
        <v>404</v>
      </c>
      <c r="C51" s="17" t="s">
        <v>411</v>
      </c>
      <c r="D51" s="18">
        <v>5.03</v>
      </c>
      <c r="E51" s="18"/>
      <c r="F51" s="6"/>
      <c r="G51" s="118">
        <f>SUM('5:6'!G51)</f>
        <v>0</v>
      </c>
      <c r="H51" s="330">
        <f t="shared" si="11"/>
        <v>0</v>
      </c>
      <c r="I51" s="118">
        <f>SUM('5:6'!I51)</f>
        <v>0</v>
      </c>
      <c r="J51" s="38"/>
      <c r="K51" s="42">
        <f t="array" ref="K51">IF(ISERROR(G51/L51),"",G51/L51)</f>
        <v>0</v>
      </c>
      <c r="L51" s="107">
        <v>54</v>
      </c>
      <c r="M51" s="43">
        <f t="shared" si="18"/>
        <v>0</v>
      </c>
      <c r="N51" s="118">
        <f>SUM('5:6'!N51)</f>
        <v>0</v>
      </c>
      <c r="O51" s="118">
        <f>SUM('5:6'!O51)</f>
        <v>0</v>
      </c>
      <c r="P51" s="118">
        <f>SUM('5:6'!P51)</f>
        <v>0</v>
      </c>
      <c r="Q51" s="118">
        <f>SUM('5:6'!Q51)</f>
        <v>0</v>
      </c>
      <c r="R51" s="118">
        <f>SUM('5:6'!R51)</f>
        <v>0</v>
      </c>
      <c r="S51" s="118">
        <f>SUM('5:6'!S51)</f>
        <v>0</v>
      </c>
      <c r="T51" s="118">
        <f>SUM('5:6'!T51)</f>
        <v>0</v>
      </c>
      <c r="U51" s="118">
        <f>SUM('5:6'!U51)</f>
        <v>0</v>
      </c>
      <c r="V51" s="269"/>
      <c r="W51" s="40"/>
      <c r="X51" s="118">
        <f>SUM('5:6'!X51)</f>
        <v>0</v>
      </c>
      <c r="Y51" s="118">
        <f>SUM('5:6'!Y51)</f>
        <v>0</v>
      </c>
      <c r="Z51" s="118">
        <f>SUM('5:6'!Z51)</f>
        <v>0</v>
      </c>
      <c r="AA51" s="118">
        <f>SUM('5:6'!AA51)</f>
        <v>0</v>
      </c>
      <c r="AB51" s="338">
        <v>0.19</v>
      </c>
      <c r="AC51" s="370">
        <f t="shared" si="4"/>
        <v>0</v>
      </c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</row>
    <row r="52" spans="1:106" ht="15.75">
      <c r="A52" s="23">
        <v>201289</v>
      </c>
      <c r="B52" s="236" t="s">
        <v>404</v>
      </c>
      <c r="C52" s="17" t="s">
        <v>413</v>
      </c>
      <c r="D52" s="18">
        <v>5.03</v>
      </c>
      <c r="E52" s="18"/>
      <c r="F52" s="6"/>
      <c r="G52" s="118">
        <f>SUM('5:6'!G52)</f>
        <v>0</v>
      </c>
      <c r="H52" s="330">
        <f t="shared" si="11"/>
        <v>0</v>
      </c>
      <c r="I52" s="118">
        <f>SUM('5:6'!I52)</f>
        <v>0</v>
      </c>
      <c r="J52" s="38"/>
      <c r="K52" s="42">
        <f t="array" ref="K52">IF(ISERROR(G52/L52),"",G52/L52)</f>
        <v>0</v>
      </c>
      <c r="L52" s="107">
        <v>54</v>
      </c>
      <c r="M52" s="43">
        <f t="shared" si="18"/>
        <v>0</v>
      </c>
      <c r="N52" s="118">
        <f>SUM('5:6'!N52)</f>
        <v>0</v>
      </c>
      <c r="O52" s="118">
        <f>SUM('5:6'!O52)</f>
        <v>0</v>
      </c>
      <c r="P52" s="118">
        <f>SUM('5:6'!P52)</f>
        <v>0</v>
      </c>
      <c r="Q52" s="118">
        <f>SUM('5:6'!Q52)</f>
        <v>0</v>
      </c>
      <c r="R52" s="118">
        <f>SUM('5:6'!R52)</f>
        <v>0</v>
      </c>
      <c r="S52" s="118">
        <f>SUM('5:6'!S52)</f>
        <v>0</v>
      </c>
      <c r="T52" s="118">
        <f>SUM('5:6'!T52)</f>
        <v>0</v>
      </c>
      <c r="U52" s="118">
        <f>SUM('5:6'!U52)</f>
        <v>0</v>
      </c>
      <c r="V52" s="269"/>
      <c r="W52" s="40"/>
      <c r="X52" s="118">
        <f>SUM('5:6'!X52)</f>
        <v>0</v>
      </c>
      <c r="Y52" s="118">
        <f>SUM('5:6'!Y52)</f>
        <v>0</v>
      </c>
      <c r="Z52" s="118">
        <f>SUM('5:6'!Z52)</f>
        <v>0</v>
      </c>
      <c r="AA52" s="118">
        <f>SUM('5:6'!AA52)</f>
        <v>0</v>
      </c>
      <c r="AB52" s="338">
        <v>0.19</v>
      </c>
      <c r="AC52" s="370">
        <f t="shared" si="4"/>
        <v>0</v>
      </c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</row>
    <row r="53" spans="1:106" ht="15.75">
      <c r="A53" s="23">
        <v>201077</v>
      </c>
      <c r="B53" s="236" t="s">
        <v>444</v>
      </c>
      <c r="C53" s="232" t="s">
        <v>384</v>
      </c>
      <c r="D53" s="18">
        <v>5.03</v>
      </c>
      <c r="E53" s="18"/>
      <c r="F53" s="6"/>
      <c r="G53" s="118">
        <f>SUM('5:6'!G53)</f>
        <v>0</v>
      </c>
      <c r="H53" s="330">
        <f t="shared" si="11"/>
        <v>0</v>
      </c>
      <c r="I53" s="118">
        <f>SUM('5:6'!I53)</f>
        <v>0</v>
      </c>
      <c r="J53" s="38"/>
      <c r="K53" s="42">
        <f t="array" ref="K53">IF(ISERROR(G53/L53),"",G53/L53)</f>
        <v>0</v>
      </c>
      <c r="L53" s="107">
        <v>3</v>
      </c>
      <c r="M53" s="43">
        <f t="shared" si="18"/>
        <v>0</v>
      </c>
      <c r="N53" s="118">
        <f>SUM('5:6'!N53)</f>
        <v>0</v>
      </c>
      <c r="O53" s="118">
        <f>SUM('5:6'!O53)</f>
        <v>0</v>
      </c>
      <c r="P53" s="118">
        <f>SUM('5:6'!P53)</f>
        <v>0</v>
      </c>
      <c r="Q53" s="118">
        <f>SUM('5:6'!Q53)</f>
        <v>0</v>
      </c>
      <c r="R53" s="118">
        <f>SUM('5:6'!R53)</f>
        <v>0</v>
      </c>
      <c r="S53" s="118">
        <f>SUM('5:6'!S53)</f>
        <v>0</v>
      </c>
      <c r="T53" s="118">
        <f>SUM('5:6'!T53)</f>
        <v>0</v>
      </c>
      <c r="U53" s="118">
        <f>SUM('5:6'!U53)</f>
        <v>0</v>
      </c>
      <c r="V53" s="269"/>
      <c r="W53" s="40"/>
      <c r="X53" s="118">
        <f>SUM('5:6'!X53)</f>
        <v>0</v>
      </c>
      <c r="Y53" s="118">
        <f>SUM('5:6'!Y53)</f>
        <v>0</v>
      </c>
      <c r="Z53" s="118">
        <f>SUM('5:6'!Z53)</f>
        <v>0</v>
      </c>
      <c r="AA53" s="118">
        <f>SUM('5:6'!AA53)</f>
        <v>0</v>
      </c>
      <c r="AB53" s="366">
        <v>0.94</v>
      </c>
      <c r="AC53" s="370">
        <f t="shared" si="4"/>
        <v>0</v>
      </c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</row>
    <row r="54" spans="1:106" ht="15.75">
      <c r="A54" s="23">
        <v>201078</v>
      </c>
      <c r="B54" s="236" t="s">
        <v>444</v>
      </c>
      <c r="C54" s="232" t="s">
        <v>385</v>
      </c>
      <c r="D54" s="18">
        <v>5.03</v>
      </c>
      <c r="E54" s="18"/>
      <c r="F54" s="6"/>
      <c r="G54" s="118">
        <f>SUM('5:6'!G54)</f>
        <v>0</v>
      </c>
      <c r="H54" s="330">
        <f t="shared" si="11"/>
        <v>0</v>
      </c>
      <c r="I54" s="118">
        <f>SUM('5:6'!I54)</f>
        <v>0</v>
      </c>
      <c r="J54" s="38"/>
      <c r="K54" s="42">
        <f t="array" ref="K54">IF(ISERROR(G54/L54),"",G54/L54)</f>
        <v>0</v>
      </c>
      <c r="L54" s="107">
        <v>3</v>
      </c>
      <c r="M54" s="43">
        <f t="shared" si="18"/>
        <v>0</v>
      </c>
      <c r="N54" s="118">
        <f>SUM('5:6'!N54)</f>
        <v>0</v>
      </c>
      <c r="O54" s="118">
        <f>SUM('5:6'!O54)</f>
        <v>0</v>
      </c>
      <c r="P54" s="118">
        <f>SUM('5:6'!P54)</f>
        <v>0</v>
      </c>
      <c r="Q54" s="118">
        <f>SUM('5:6'!Q54)</f>
        <v>0</v>
      </c>
      <c r="R54" s="118">
        <f>SUM('5:6'!R54)</f>
        <v>0</v>
      </c>
      <c r="S54" s="118">
        <f>SUM('5:6'!S54)</f>
        <v>0</v>
      </c>
      <c r="T54" s="118">
        <f>SUM('5:6'!T54)</f>
        <v>0</v>
      </c>
      <c r="U54" s="118">
        <f>SUM('5:6'!U54)</f>
        <v>0</v>
      </c>
      <c r="V54" s="269"/>
      <c r="W54" s="40"/>
      <c r="X54" s="118">
        <f>SUM('5:6'!X54)</f>
        <v>0</v>
      </c>
      <c r="Y54" s="118">
        <f>SUM('5:6'!Y54)</f>
        <v>0</v>
      </c>
      <c r="Z54" s="118">
        <f>SUM('5:6'!Z54)</f>
        <v>0</v>
      </c>
      <c r="AA54" s="118">
        <f>SUM('5:6'!AA54)</f>
        <v>0</v>
      </c>
      <c r="AB54" s="366">
        <v>0.94</v>
      </c>
      <c r="AC54" s="370">
        <f t="shared" si="4"/>
        <v>0</v>
      </c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</row>
    <row r="55" spans="1:106" ht="15.75">
      <c r="A55" s="23">
        <v>201079</v>
      </c>
      <c r="B55" s="236" t="s">
        <v>444</v>
      </c>
      <c r="C55" s="232" t="s">
        <v>386</v>
      </c>
      <c r="D55" s="18">
        <v>5.03</v>
      </c>
      <c r="E55" s="18"/>
      <c r="F55" s="6"/>
      <c r="G55" s="118">
        <f>SUM('5:6'!G55)</f>
        <v>0</v>
      </c>
      <c r="H55" s="330">
        <f t="shared" si="11"/>
        <v>0</v>
      </c>
      <c r="I55" s="118">
        <f>SUM('5:6'!I55)</f>
        <v>0</v>
      </c>
      <c r="J55" s="38"/>
      <c r="K55" s="42">
        <f t="array" ref="K55">IF(ISERROR(G55/L55),"",G55/L55)</f>
        <v>0</v>
      </c>
      <c r="L55" s="107">
        <v>3</v>
      </c>
      <c r="M55" s="43">
        <f t="shared" si="18"/>
        <v>0</v>
      </c>
      <c r="N55" s="118">
        <f>SUM('5:6'!N55)</f>
        <v>0</v>
      </c>
      <c r="O55" s="118">
        <f>SUM('5:6'!O55)</f>
        <v>0</v>
      </c>
      <c r="P55" s="118">
        <f>SUM('5:6'!P55)</f>
        <v>0</v>
      </c>
      <c r="Q55" s="118">
        <f>SUM('5:6'!Q55)</f>
        <v>0</v>
      </c>
      <c r="R55" s="118">
        <f>SUM('5:6'!R55)</f>
        <v>0</v>
      </c>
      <c r="S55" s="118">
        <f>SUM('5:6'!S55)</f>
        <v>0</v>
      </c>
      <c r="T55" s="118">
        <f>SUM('5:6'!T55)</f>
        <v>0</v>
      </c>
      <c r="U55" s="118">
        <f>SUM('5:6'!U55)</f>
        <v>0</v>
      </c>
      <c r="V55" s="269"/>
      <c r="W55" s="40"/>
      <c r="X55" s="118">
        <f>SUM('5:6'!X55)</f>
        <v>0</v>
      </c>
      <c r="Y55" s="118">
        <f>SUM('5:6'!Y55)</f>
        <v>0</v>
      </c>
      <c r="Z55" s="118">
        <f>SUM('5:6'!Z55)</f>
        <v>0</v>
      </c>
      <c r="AA55" s="118">
        <f>SUM('5:6'!AA55)</f>
        <v>0</v>
      </c>
      <c r="AB55" s="366">
        <v>0.94</v>
      </c>
      <c r="AC55" s="370">
        <f t="shared" si="4"/>
        <v>0</v>
      </c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</row>
    <row r="56" spans="1:106" ht="15.75">
      <c r="A56" s="23">
        <v>201080</v>
      </c>
      <c r="B56" s="236" t="s">
        <v>444</v>
      </c>
      <c r="C56" s="232" t="s">
        <v>387</v>
      </c>
      <c r="D56" s="18">
        <v>5.03</v>
      </c>
      <c r="E56" s="18"/>
      <c r="F56" s="6"/>
      <c r="G56" s="118">
        <f>SUM('5:6'!G56)</f>
        <v>0</v>
      </c>
      <c r="H56" s="330">
        <f t="shared" si="11"/>
        <v>0</v>
      </c>
      <c r="I56" s="118">
        <f>SUM('5:6'!I56)</f>
        <v>0</v>
      </c>
      <c r="J56" s="38"/>
      <c r="K56" s="42">
        <f t="array" ref="K56">IF(ISERROR(G56/L56),"",G56/L56)</f>
        <v>0</v>
      </c>
      <c r="L56" s="107">
        <v>3</v>
      </c>
      <c r="M56" s="43">
        <f t="shared" si="18"/>
        <v>0</v>
      </c>
      <c r="N56" s="118">
        <f>SUM('5:6'!N56)</f>
        <v>0</v>
      </c>
      <c r="O56" s="118">
        <f>SUM('5:6'!O56)</f>
        <v>0</v>
      </c>
      <c r="P56" s="118">
        <f>SUM('5:6'!P56)</f>
        <v>0</v>
      </c>
      <c r="Q56" s="118">
        <f>SUM('5:6'!Q56)</f>
        <v>0</v>
      </c>
      <c r="R56" s="118">
        <f>SUM('5:6'!R56)</f>
        <v>0</v>
      </c>
      <c r="S56" s="118">
        <f>SUM('5:6'!S56)</f>
        <v>0</v>
      </c>
      <c r="T56" s="118">
        <f>SUM('5:6'!T56)</f>
        <v>0</v>
      </c>
      <c r="U56" s="118">
        <f>SUM('5:6'!U56)</f>
        <v>0</v>
      </c>
      <c r="V56" s="269"/>
      <c r="W56" s="40"/>
      <c r="X56" s="118">
        <f>SUM('5:6'!X56)</f>
        <v>0</v>
      </c>
      <c r="Y56" s="118">
        <f>SUM('5:6'!Y56)</f>
        <v>0</v>
      </c>
      <c r="Z56" s="118">
        <f>SUM('5:6'!Z56)</f>
        <v>0</v>
      </c>
      <c r="AA56" s="118">
        <f>SUM('5:6'!AA56)</f>
        <v>0</v>
      </c>
      <c r="AB56" s="366">
        <v>0.94</v>
      </c>
      <c r="AC56" s="370">
        <f t="shared" si="4"/>
        <v>0</v>
      </c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</row>
    <row r="57" spans="1:106" ht="15.75">
      <c r="A57" s="20">
        <v>200534</v>
      </c>
      <c r="B57" s="69" t="s">
        <v>80</v>
      </c>
      <c r="C57" s="17" t="s">
        <v>61</v>
      </c>
      <c r="D57" s="18">
        <v>5.03</v>
      </c>
      <c r="E57" s="18"/>
      <c r="F57" s="6"/>
      <c r="G57" s="118">
        <f>SUM('5:6'!G57)</f>
        <v>0</v>
      </c>
      <c r="H57" s="330">
        <f t="shared" si="11"/>
        <v>0</v>
      </c>
      <c r="I57" s="118">
        <f>SUM('5:6'!I57)</f>
        <v>0</v>
      </c>
      <c r="J57" s="38" t="str">
        <f t="array" ref="J57">IF(ISERROR(G57/I57),"",G57/I57)</f>
        <v/>
      </c>
      <c r="K57" s="42">
        <f t="array" ref="K57">IF(ISERROR(G57/L57),"",G57/L57)</f>
        <v>0</v>
      </c>
      <c r="L57" s="107">
        <v>40</v>
      </c>
      <c r="M57" s="43">
        <f t="shared" si="18"/>
        <v>0</v>
      </c>
      <c r="N57" s="118">
        <f>SUM('5:6'!N57)</f>
        <v>0</v>
      </c>
      <c r="O57" s="118">
        <f>SUM('5:6'!O57)</f>
        <v>0</v>
      </c>
      <c r="P57" s="118">
        <f>SUM('5:6'!P57)</f>
        <v>0</v>
      </c>
      <c r="Q57" s="118">
        <f>SUM('5:6'!Q57)</f>
        <v>0</v>
      </c>
      <c r="R57" s="118">
        <f>SUM('5:6'!R57)</f>
        <v>0</v>
      </c>
      <c r="S57" s="118">
        <f>SUM('5:6'!S57)</f>
        <v>0</v>
      </c>
      <c r="T57" s="118">
        <f>SUM('5:6'!T57)</f>
        <v>0</v>
      </c>
      <c r="U57" s="118">
        <f>SUM('5:6'!U57)</f>
        <v>0</v>
      </c>
      <c r="V57" s="269">
        <f t="shared" ref="V57:V66" si="21">SUM(X57:AA57)</f>
        <v>0</v>
      </c>
      <c r="W57" s="40" t="str">
        <f t="shared" ref="W57:W66" si="22">IF(ISERROR(V57/G57),"",V57/G57)</f>
        <v/>
      </c>
      <c r="X57" s="118">
        <f>SUM('5:6'!X57)</f>
        <v>0</v>
      </c>
      <c r="Y57" s="118">
        <f>SUM('5:6'!Y57)</f>
        <v>0</v>
      </c>
      <c r="Z57" s="118">
        <f>SUM('5:6'!Z57)</f>
        <v>0</v>
      </c>
      <c r="AA57" s="118">
        <f>SUM('5:6'!AA57)</f>
        <v>0</v>
      </c>
      <c r="AB57" s="338">
        <v>0.19</v>
      </c>
      <c r="AC57" s="370">
        <f t="shared" si="4"/>
        <v>0</v>
      </c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</row>
    <row r="58" spans="1:106" ht="15.75">
      <c r="A58" s="20">
        <v>200535</v>
      </c>
      <c r="B58" s="69" t="s">
        <v>80</v>
      </c>
      <c r="C58" s="17" t="s">
        <v>60</v>
      </c>
      <c r="D58" s="18">
        <v>5.03</v>
      </c>
      <c r="E58" s="18"/>
      <c r="F58" s="6"/>
      <c r="G58" s="118">
        <f>SUM('5:6'!G58)</f>
        <v>0</v>
      </c>
      <c r="H58" s="330">
        <f t="shared" si="11"/>
        <v>0</v>
      </c>
      <c r="I58" s="118">
        <f>SUM('5:6'!I58)</f>
        <v>0</v>
      </c>
      <c r="J58" s="38" t="str">
        <f t="array" ref="J58">IF(ISERROR(G58/I58),"",G58/I58)</f>
        <v/>
      </c>
      <c r="K58" s="42">
        <f t="array" ref="K58">IF(ISERROR(G58/L58),"",G58/L58)</f>
        <v>0</v>
      </c>
      <c r="L58" s="107">
        <v>40</v>
      </c>
      <c r="M58" s="43">
        <f t="shared" si="18"/>
        <v>0</v>
      </c>
      <c r="N58" s="118">
        <f>SUM('5:6'!N58)</f>
        <v>0</v>
      </c>
      <c r="O58" s="118">
        <f>SUM('5:6'!O58)</f>
        <v>0</v>
      </c>
      <c r="P58" s="118">
        <f>SUM('5:6'!P58)</f>
        <v>0</v>
      </c>
      <c r="Q58" s="118">
        <f>SUM('5:6'!Q58)</f>
        <v>0</v>
      </c>
      <c r="R58" s="118">
        <f>SUM('5:6'!R58)</f>
        <v>0</v>
      </c>
      <c r="S58" s="118">
        <f>SUM('5:6'!S58)</f>
        <v>0</v>
      </c>
      <c r="T58" s="118">
        <f>SUM('5:6'!T58)</f>
        <v>0</v>
      </c>
      <c r="U58" s="118">
        <f>SUM('5:6'!U58)</f>
        <v>0</v>
      </c>
      <c r="V58" s="269">
        <f t="shared" si="21"/>
        <v>0</v>
      </c>
      <c r="W58" s="40" t="str">
        <f t="shared" si="22"/>
        <v/>
      </c>
      <c r="X58" s="118">
        <f>SUM('5:6'!X58)</f>
        <v>0</v>
      </c>
      <c r="Y58" s="118">
        <f>SUM('5:6'!Y58)</f>
        <v>0</v>
      </c>
      <c r="Z58" s="118">
        <f>SUM('5:6'!Z58)</f>
        <v>0</v>
      </c>
      <c r="AA58" s="118">
        <f>SUM('5:6'!AA58)</f>
        <v>0</v>
      </c>
      <c r="AB58" s="338">
        <v>0.19</v>
      </c>
      <c r="AC58" s="370">
        <f t="shared" si="4"/>
        <v>0</v>
      </c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</row>
    <row r="59" spans="1:106" ht="15.75">
      <c r="A59" s="20">
        <v>200536</v>
      </c>
      <c r="B59" s="69" t="s">
        <v>80</v>
      </c>
      <c r="C59" s="17" t="s">
        <v>65</v>
      </c>
      <c r="D59" s="18">
        <v>5.03</v>
      </c>
      <c r="E59" s="18"/>
      <c r="F59" s="6"/>
      <c r="G59" s="118">
        <f>SUM('5:6'!G59)</f>
        <v>0</v>
      </c>
      <c r="H59" s="330">
        <f t="shared" si="11"/>
        <v>0</v>
      </c>
      <c r="I59" s="118">
        <f>SUM('5:6'!I59)</f>
        <v>0</v>
      </c>
      <c r="J59" s="38" t="str">
        <f t="array" ref="J59">IF(ISERROR(G59/I59),"",G59/I59)</f>
        <v/>
      </c>
      <c r="K59" s="42">
        <f t="array" ref="K59">IF(ISERROR(G59/L59),"",G59/L59)</f>
        <v>0</v>
      </c>
      <c r="L59" s="107">
        <v>40</v>
      </c>
      <c r="M59" s="43">
        <f t="shared" si="18"/>
        <v>0</v>
      </c>
      <c r="N59" s="118">
        <f>SUM('5:6'!N59)</f>
        <v>0</v>
      </c>
      <c r="O59" s="118">
        <f>SUM('5:6'!O59)</f>
        <v>0</v>
      </c>
      <c r="P59" s="118">
        <f>SUM('5:6'!P59)</f>
        <v>0</v>
      </c>
      <c r="Q59" s="118">
        <f>SUM('5:6'!Q59)</f>
        <v>0</v>
      </c>
      <c r="R59" s="118">
        <f>SUM('5:6'!R59)</f>
        <v>0</v>
      </c>
      <c r="S59" s="118">
        <f>SUM('5:6'!S59)</f>
        <v>0</v>
      </c>
      <c r="T59" s="118">
        <f>SUM('5:6'!T59)</f>
        <v>0</v>
      </c>
      <c r="U59" s="118">
        <f>SUM('5:6'!U59)</f>
        <v>0</v>
      </c>
      <c r="V59" s="269">
        <f t="shared" si="21"/>
        <v>0</v>
      </c>
      <c r="W59" s="40" t="str">
        <f t="shared" si="22"/>
        <v/>
      </c>
      <c r="X59" s="118">
        <f>SUM('5:6'!X59)</f>
        <v>0</v>
      </c>
      <c r="Y59" s="118">
        <f>SUM('5:6'!Y59)</f>
        <v>0</v>
      </c>
      <c r="Z59" s="118">
        <f>SUM('5:6'!Z59)</f>
        <v>0</v>
      </c>
      <c r="AA59" s="118">
        <f>SUM('5:6'!AA59)</f>
        <v>0</v>
      </c>
      <c r="AB59" s="338">
        <v>0.19</v>
      </c>
      <c r="AC59" s="370">
        <f t="shared" si="4"/>
        <v>0</v>
      </c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</row>
    <row r="60" spans="1:106" ht="15.75">
      <c r="A60" s="20">
        <v>200437</v>
      </c>
      <c r="B60" s="69" t="s">
        <v>81</v>
      </c>
      <c r="C60" s="17" t="s">
        <v>82</v>
      </c>
      <c r="D60" s="18">
        <v>5.03</v>
      </c>
      <c r="E60" s="18"/>
      <c r="F60" s="6"/>
      <c r="G60" s="118">
        <f>SUM('5:6'!G60)</f>
        <v>0</v>
      </c>
      <c r="H60" s="330">
        <f t="shared" si="11"/>
        <v>0</v>
      </c>
      <c r="I60" s="118">
        <f>SUM('5:6'!I60)</f>
        <v>0</v>
      </c>
      <c r="J60" s="38" t="str">
        <f t="array" ref="J60">IF(ISERROR(G60/I60),"",G60/I60)</f>
        <v/>
      </c>
      <c r="K60" s="42">
        <f t="array" ref="K60">IF(ISERROR(G60/L60),"",G60/L60)</f>
        <v>0</v>
      </c>
      <c r="L60" s="107">
        <v>50</v>
      </c>
      <c r="M60" s="43">
        <f t="shared" si="18"/>
        <v>0</v>
      </c>
      <c r="N60" s="118">
        <f>SUM('5:6'!N60)</f>
        <v>0</v>
      </c>
      <c r="O60" s="118">
        <f>SUM('5:6'!O60)</f>
        <v>0</v>
      </c>
      <c r="P60" s="118">
        <f>SUM('5:6'!P60)</f>
        <v>0</v>
      </c>
      <c r="Q60" s="118">
        <f>SUM('5:6'!Q60)</f>
        <v>0</v>
      </c>
      <c r="R60" s="118">
        <f>SUM('5:6'!R60)</f>
        <v>0</v>
      </c>
      <c r="S60" s="118">
        <f>SUM('5:6'!S60)</f>
        <v>0</v>
      </c>
      <c r="T60" s="118">
        <f>SUM('5:6'!T60)</f>
        <v>0</v>
      </c>
      <c r="U60" s="118">
        <f>SUM('5:6'!U60)</f>
        <v>0</v>
      </c>
      <c r="V60" s="269">
        <f t="shared" si="21"/>
        <v>0</v>
      </c>
      <c r="W60" s="40" t="str">
        <f t="shared" si="22"/>
        <v/>
      </c>
      <c r="X60" s="118">
        <f>SUM('5:6'!X60)</f>
        <v>0</v>
      </c>
      <c r="Y60" s="118">
        <f>SUM('5:6'!Y60)</f>
        <v>0</v>
      </c>
      <c r="Z60" s="118">
        <f>SUM('5:6'!Z60)</f>
        <v>0</v>
      </c>
      <c r="AA60" s="118">
        <f>SUM('5:6'!AA60)</f>
        <v>0</v>
      </c>
      <c r="AB60" s="338">
        <v>0.21</v>
      </c>
      <c r="AC60" s="370">
        <f t="shared" si="4"/>
        <v>0</v>
      </c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</row>
    <row r="61" spans="1:106" ht="15.75">
      <c r="A61" s="20">
        <v>200438</v>
      </c>
      <c r="B61" s="69" t="s">
        <v>81</v>
      </c>
      <c r="C61" s="17" t="s">
        <v>60</v>
      </c>
      <c r="D61" s="18">
        <v>5.03</v>
      </c>
      <c r="E61" s="18"/>
      <c r="F61" s="6"/>
      <c r="G61" s="118">
        <f>SUM('5:6'!G61)</f>
        <v>0</v>
      </c>
      <c r="H61" s="330">
        <f t="shared" si="11"/>
        <v>0</v>
      </c>
      <c r="I61" s="118">
        <f>SUM('5:6'!I61)</f>
        <v>0</v>
      </c>
      <c r="J61" s="38" t="str">
        <f t="array" ref="J61">IF(ISERROR(G61/I61),"",G61/I61)</f>
        <v/>
      </c>
      <c r="K61" s="42">
        <f t="array" ref="K61">IF(ISERROR(G61/L61),"",G61/L61)</f>
        <v>0</v>
      </c>
      <c r="L61" s="107">
        <v>50</v>
      </c>
      <c r="M61" s="43">
        <f t="shared" si="18"/>
        <v>0</v>
      </c>
      <c r="N61" s="118">
        <f>SUM('5:6'!N61)</f>
        <v>0</v>
      </c>
      <c r="O61" s="118">
        <f>SUM('5:6'!O61)</f>
        <v>0</v>
      </c>
      <c r="P61" s="118">
        <f>SUM('5:6'!P61)</f>
        <v>0</v>
      </c>
      <c r="Q61" s="118">
        <f>SUM('5:6'!Q61)</f>
        <v>0</v>
      </c>
      <c r="R61" s="118">
        <f>SUM('5:6'!R61)</f>
        <v>0</v>
      </c>
      <c r="S61" s="118">
        <f>SUM('5:6'!S61)</f>
        <v>0</v>
      </c>
      <c r="T61" s="118">
        <f>SUM('5:6'!T61)</f>
        <v>0</v>
      </c>
      <c r="U61" s="118">
        <f>SUM('5:6'!U61)</f>
        <v>0</v>
      </c>
      <c r="V61" s="269">
        <f t="shared" si="21"/>
        <v>0</v>
      </c>
      <c r="W61" s="40" t="str">
        <f t="shared" si="22"/>
        <v/>
      </c>
      <c r="X61" s="118">
        <f>SUM('5:6'!X61)</f>
        <v>0</v>
      </c>
      <c r="Y61" s="118">
        <f>SUM('5:6'!Y61)</f>
        <v>0</v>
      </c>
      <c r="Z61" s="118">
        <f>SUM('5:6'!Z61)</f>
        <v>0</v>
      </c>
      <c r="AA61" s="118">
        <f>SUM('5:6'!AA61)</f>
        <v>0</v>
      </c>
      <c r="AB61" s="338">
        <v>0.21</v>
      </c>
      <c r="AC61" s="370">
        <f t="shared" si="4"/>
        <v>0</v>
      </c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</row>
    <row r="62" spans="1:106" ht="15.75">
      <c r="A62" s="20">
        <v>200439</v>
      </c>
      <c r="B62" s="69" t="s">
        <v>81</v>
      </c>
      <c r="C62" s="17" t="s">
        <v>61</v>
      </c>
      <c r="D62" s="18">
        <v>5.03</v>
      </c>
      <c r="E62" s="18"/>
      <c r="F62" s="6"/>
      <c r="G62" s="118">
        <f>SUM('5:6'!G62)</f>
        <v>0</v>
      </c>
      <c r="H62" s="330">
        <f t="shared" si="11"/>
        <v>0</v>
      </c>
      <c r="I62" s="118">
        <f>SUM('5:6'!I62)</f>
        <v>0</v>
      </c>
      <c r="J62" s="38" t="str">
        <f t="array" ref="J62">IF(ISERROR(G62/I62),"",G62/I62)</f>
        <v/>
      </c>
      <c r="K62" s="42">
        <f t="array" ref="K62">IF(ISERROR(G62/L62),"",G62/L62)</f>
        <v>0</v>
      </c>
      <c r="L62" s="107">
        <v>50</v>
      </c>
      <c r="M62" s="43">
        <f t="shared" si="18"/>
        <v>0</v>
      </c>
      <c r="N62" s="118">
        <f>SUM('5:6'!N62)</f>
        <v>0</v>
      </c>
      <c r="O62" s="118">
        <f>SUM('5:6'!O62)</f>
        <v>0</v>
      </c>
      <c r="P62" s="118">
        <f>SUM('5:6'!P62)</f>
        <v>0</v>
      </c>
      <c r="Q62" s="118">
        <f>SUM('5:6'!Q62)</f>
        <v>0</v>
      </c>
      <c r="R62" s="118">
        <f>SUM('5:6'!R62)</f>
        <v>0</v>
      </c>
      <c r="S62" s="118">
        <f>SUM('5:6'!S62)</f>
        <v>0</v>
      </c>
      <c r="T62" s="118">
        <f>SUM('5:6'!T62)</f>
        <v>0</v>
      </c>
      <c r="U62" s="118">
        <f>SUM('5:6'!U62)</f>
        <v>0</v>
      </c>
      <c r="V62" s="269">
        <f t="shared" si="21"/>
        <v>0</v>
      </c>
      <c r="W62" s="40" t="str">
        <f t="shared" si="22"/>
        <v/>
      </c>
      <c r="X62" s="118">
        <f>SUM('5:6'!X62)</f>
        <v>0</v>
      </c>
      <c r="Y62" s="118">
        <f>SUM('5:6'!Y62)</f>
        <v>0</v>
      </c>
      <c r="Z62" s="118">
        <f>SUM('5:6'!Z62)</f>
        <v>0</v>
      </c>
      <c r="AA62" s="118">
        <f>SUM('5:6'!AA62)</f>
        <v>0</v>
      </c>
      <c r="AB62" s="338">
        <v>0.21</v>
      </c>
      <c r="AC62" s="370">
        <f t="shared" si="4"/>
        <v>0</v>
      </c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</row>
    <row r="63" spans="1:106" ht="15.75">
      <c r="A63" s="20">
        <v>200440</v>
      </c>
      <c r="B63" s="69" t="s">
        <v>81</v>
      </c>
      <c r="C63" s="17" t="s">
        <v>65</v>
      </c>
      <c r="D63" s="18">
        <v>5.03</v>
      </c>
      <c r="E63" s="18"/>
      <c r="F63" s="6"/>
      <c r="G63" s="118">
        <f>SUM('5:6'!G63)</f>
        <v>0</v>
      </c>
      <c r="H63" s="330">
        <f t="shared" si="11"/>
        <v>0</v>
      </c>
      <c r="I63" s="118">
        <f>SUM('5:6'!I63)</f>
        <v>0</v>
      </c>
      <c r="J63" s="38" t="str">
        <f t="array" ref="J63">IF(ISERROR(G63/I63),"",G63/I63)</f>
        <v/>
      </c>
      <c r="K63" s="42">
        <f t="array" ref="K63">IF(ISERROR(G63/L63),"",G63/L63)</f>
        <v>0</v>
      </c>
      <c r="L63" s="107">
        <v>50</v>
      </c>
      <c r="M63" s="43">
        <f t="shared" si="18"/>
        <v>0</v>
      </c>
      <c r="N63" s="118">
        <f>SUM('5:6'!N63)</f>
        <v>0</v>
      </c>
      <c r="O63" s="118">
        <f>SUM('5:6'!O63)</f>
        <v>0</v>
      </c>
      <c r="P63" s="118">
        <f>SUM('5:6'!P63)</f>
        <v>0</v>
      </c>
      <c r="Q63" s="118">
        <f>SUM('5:6'!Q63)</f>
        <v>0</v>
      </c>
      <c r="R63" s="118">
        <f>SUM('5:6'!R63)</f>
        <v>0</v>
      </c>
      <c r="S63" s="118">
        <f>SUM('5:6'!S63)</f>
        <v>0</v>
      </c>
      <c r="T63" s="118">
        <f>SUM('5:6'!T63)</f>
        <v>0</v>
      </c>
      <c r="U63" s="118">
        <f>SUM('5:6'!U63)</f>
        <v>0</v>
      </c>
      <c r="V63" s="269">
        <f t="shared" si="21"/>
        <v>0</v>
      </c>
      <c r="W63" s="40" t="str">
        <f t="shared" si="22"/>
        <v/>
      </c>
      <c r="X63" s="118">
        <f>SUM('5:6'!X63)</f>
        <v>0</v>
      </c>
      <c r="Y63" s="118">
        <f>SUM('5:6'!Y63)</f>
        <v>0</v>
      </c>
      <c r="Z63" s="118">
        <f>SUM('5:6'!Z63)</f>
        <v>0</v>
      </c>
      <c r="AA63" s="118">
        <f>SUM('5:6'!AA63)</f>
        <v>0</v>
      </c>
      <c r="AB63" s="338">
        <v>0.21</v>
      </c>
      <c r="AC63" s="370">
        <f t="shared" si="4"/>
        <v>0</v>
      </c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</row>
    <row r="64" spans="1:106" ht="15.75">
      <c r="A64" s="20">
        <v>200051</v>
      </c>
      <c r="B64" s="69" t="s">
        <v>83</v>
      </c>
      <c r="C64" s="17" t="s">
        <v>73</v>
      </c>
      <c r="D64" s="18">
        <v>5.03</v>
      </c>
      <c r="E64" s="18"/>
      <c r="F64" s="6"/>
      <c r="G64" s="118">
        <f>SUM('5:6'!G64)</f>
        <v>0</v>
      </c>
      <c r="H64" s="330">
        <f t="shared" si="11"/>
        <v>0</v>
      </c>
      <c r="I64" s="118">
        <f>SUM('5:6'!I64)</f>
        <v>0</v>
      </c>
      <c r="J64" s="38" t="str">
        <f t="array" ref="J64">IF(ISERROR(G64/I64),"",G64/I64)</f>
        <v/>
      </c>
      <c r="K64" s="42">
        <f t="array" ref="K64">IF(ISERROR(G64/L64),"",G64/L64)</f>
        <v>0</v>
      </c>
      <c r="L64" s="107">
        <v>50</v>
      </c>
      <c r="M64" s="43">
        <f t="shared" si="18"/>
        <v>0</v>
      </c>
      <c r="N64" s="118">
        <f>SUM('5:6'!N64)</f>
        <v>0</v>
      </c>
      <c r="O64" s="118">
        <f>SUM('5:6'!O64)</f>
        <v>0</v>
      </c>
      <c r="P64" s="118">
        <f>SUM('5:6'!P64)</f>
        <v>0</v>
      </c>
      <c r="Q64" s="118">
        <f>SUM('5:6'!Q64)</f>
        <v>0</v>
      </c>
      <c r="R64" s="118">
        <f>SUM('5:6'!R64)</f>
        <v>0</v>
      </c>
      <c r="S64" s="118">
        <f>SUM('5:6'!S64)</f>
        <v>0</v>
      </c>
      <c r="T64" s="118">
        <f>SUM('5:6'!T64)</f>
        <v>0</v>
      </c>
      <c r="U64" s="118">
        <f>SUM('5:6'!U64)</f>
        <v>0</v>
      </c>
      <c r="V64" s="269">
        <f t="shared" si="21"/>
        <v>0</v>
      </c>
      <c r="W64" s="40" t="str">
        <f t="shared" si="22"/>
        <v/>
      </c>
      <c r="X64" s="118">
        <f>SUM('5:6'!X64)</f>
        <v>0</v>
      </c>
      <c r="Y64" s="118">
        <f>SUM('5:6'!Y64)</f>
        <v>0</v>
      </c>
      <c r="Z64" s="118">
        <f>SUM('5:6'!Z64)</f>
        <v>0</v>
      </c>
      <c r="AA64" s="118">
        <f>SUM('5:6'!AA64)</f>
        <v>0</v>
      </c>
      <c r="AB64" s="338">
        <v>0.21</v>
      </c>
      <c r="AC64" s="370">
        <f t="shared" si="4"/>
        <v>0</v>
      </c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</row>
    <row r="65" spans="1:106" ht="15.75">
      <c r="A65" s="20">
        <v>200052</v>
      </c>
      <c r="B65" s="69" t="s">
        <v>83</v>
      </c>
      <c r="C65" s="17" t="s">
        <v>61</v>
      </c>
      <c r="D65" s="18">
        <v>5.03</v>
      </c>
      <c r="E65" s="18"/>
      <c r="F65" s="6"/>
      <c r="G65" s="118">
        <f>SUM('5:6'!G65)</f>
        <v>0</v>
      </c>
      <c r="H65" s="330">
        <f t="shared" si="11"/>
        <v>0</v>
      </c>
      <c r="I65" s="118">
        <f>SUM('5:6'!I65)</f>
        <v>0</v>
      </c>
      <c r="J65" s="38" t="str">
        <f t="array" ref="J65">IF(ISERROR(G65/I65),"",G65/I65)</f>
        <v/>
      </c>
      <c r="K65" s="42">
        <f t="array" ref="K65">IF(ISERROR(G65/L65),"",G65/L65)</f>
        <v>0</v>
      </c>
      <c r="L65" s="107">
        <v>50</v>
      </c>
      <c r="M65" s="43">
        <f t="shared" si="18"/>
        <v>0</v>
      </c>
      <c r="N65" s="118">
        <f>SUM('5:6'!N65)</f>
        <v>0</v>
      </c>
      <c r="O65" s="118">
        <f>SUM('5:6'!O65)</f>
        <v>0</v>
      </c>
      <c r="P65" s="118">
        <f>SUM('5:6'!P65)</f>
        <v>0</v>
      </c>
      <c r="Q65" s="118">
        <f>SUM('5:6'!Q65)</f>
        <v>0</v>
      </c>
      <c r="R65" s="118">
        <f>SUM('5:6'!R65)</f>
        <v>0</v>
      </c>
      <c r="S65" s="118">
        <f>SUM('5:6'!S65)</f>
        <v>0</v>
      </c>
      <c r="T65" s="118">
        <f>SUM('5:6'!T65)</f>
        <v>0</v>
      </c>
      <c r="U65" s="118">
        <f>SUM('5:6'!U65)</f>
        <v>0</v>
      </c>
      <c r="V65" s="269">
        <f t="shared" si="21"/>
        <v>0</v>
      </c>
      <c r="W65" s="40" t="str">
        <f t="shared" si="22"/>
        <v/>
      </c>
      <c r="X65" s="118">
        <f>SUM('5:6'!X65)</f>
        <v>0</v>
      </c>
      <c r="Y65" s="118">
        <f>SUM('5:6'!Y65)</f>
        <v>0</v>
      </c>
      <c r="Z65" s="118">
        <f>SUM('5:6'!Z65)</f>
        <v>0</v>
      </c>
      <c r="AA65" s="118">
        <f>SUM('5:6'!AA65)</f>
        <v>0</v>
      </c>
      <c r="AB65" s="338">
        <v>0.21</v>
      </c>
      <c r="AC65" s="370">
        <f t="shared" si="4"/>
        <v>0</v>
      </c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</row>
    <row r="66" spans="1:106" ht="15.75">
      <c r="A66" s="20">
        <v>200054</v>
      </c>
      <c r="B66" s="69" t="s">
        <v>83</v>
      </c>
      <c r="C66" s="17" t="s">
        <v>77</v>
      </c>
      <c r="D66" s="18">
        <v>5.03</v>
      </c>
      <c r="E66" s="18"/>
      <c r="F66" s="6"/>
      <c r="G66" s="118">
        <f>SUM('5:6'!G66)</f>
        <v>0</v>
      </c>
      <c r="H66" s="330">
        <f t="shared" si="11"/>
        <v>0</v>
      </c>
      <c r="I66" s="118">
        <f>SUM('5:6'!I66)</f>
        <v>0</v>
      </c>
      <c r="J66" s="38" t="str">
        <f t="array" ref="J66">IF(ISERROR(G66/I66),"",G66/I66)</f>
        <v/>
      </c>
      <c r="K66" s="42">
        <f t="array" ref="K66">IF(ISERROR(G66/L66),"",G66/L66)</f>
        <v>0</v>
      </c>
      <c r="L66" s="107">
        <v>50</v>
      </c>
      <c r="M66" s="43">
        <f t="shared" si="18"/>
        <v>0</v>
      </c>
      <c r="N66" s="118">
        <f>SUM('5:6'!N66)</f>
        <v>0</v>
      </c>
      <c r="O66" s="118">
        <f>SUM('5:6'!O66)</f>
        <v>0</v>
      </c>
      <c r="P66" s="118">
        <f>SUM('5:6'!P66)</f>
        <v>0</v>
      </c>
      <c r="Q66" s="118">
        <f>SUM('5:6'!Q66)</f>
        <v>0</v>
      </c>
      <c r="R66" s="118">
        <f>SUM('5:6'!R66)</f>
        <v>0</v>
      </c>
      <c r="S66" s="118">
        <f>SUM('5:6'!S66)</f>
        <v>0</v>
      </c>
      <c r="T66" s="118">
        <f>SUM('5:6'!T66)</f>
        <v>0</v>
      </c>
      <c r="U66" s="118">
        <f>SUM('5:6'!U66)</f>
        <v>0</v>
      </c>
      <c r="V66" s="269">
        <f t="shared" si="21"/>
        <v>0</v>
      </c>
      <c r="W66" s="40" t="str">
        <f t="shared" si="22"/>
        <v/>
      </c>
      <c r="X66" s="118">
        <f>SUM('5:6'!X66)</f>
        <v>0</v>
      </c>
      <c r="Y66" s="118">
        <f>SUM('5:6'!Y66)</f>
        <v>0</v>
      </c>
      <c r="Z66" s="118">
        <f>SUM('5:6'!Z66)</f>
        <v>0</v>
      </c>
      <c r="AA66" s="118">
        <f>SUM('5:6'!AA66)</f>
        <v>0</v>
      </c>
      <c r="AB66" s="338">
        <v>0.21</v>
      </c>
      <c r="AC66" s="370">
        <f t="shared" si="4"/>
        <v>0</v>
      </c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</row>
    <row r="67" spans="1:106" ht="15.75">
      <c r="A67" s="20">
        <v>201403</v>
      </c>
      <c r="B67" s="242" t="s">
        <v>458</v>
      </c>
      <c r="C67" s="232" t="s">
        <v>456</v>
      </c>
      <c r="D67" s="18">
        <v>5.03</v>
      </c>
      <c r="E67" s="18"/>
      <c r="F67" s="6"/>
      <c r="G67" s="118">
        <f>SUM('5:6'!G67)</f>
        <v>0</v>
      </c>
      <c r="H67" s="330">
        <f t="shared" si="11"/>
        <v>0</v>
      </c>
      <c r="I67" s="118"/>
      <c r="J67" s="38"/>
      <c r="K67" s="42">
        <f t="array" ref="K67">IF(ISERROR(G67/L67),"",G67/L67)</f>
        <v>0</v>
      </c>
      <c r="L67" s="107">
        <v>50</v>
      </c>
      <c r="M67" s="43"/>
      <c r="N67" s="118"/>
      <c r="O67" s="118"/>
      <c r="P67" s="118"/>
      <c r="Q67" s="118"/>
      <c r="R67" s="118"/>
      <c r="S67" s="118"/>
      <c r="T67" s="118"/>
      <c r="U67" s="118"/>
      <c r="V67" s="269"/>
      <c r="W67" s="40"/>
      <c r="X67" s="118"/>
      <c r="Y67" s="118"/>
      <c r="Z67" s="118"/>
      <c r="AA67" s="118"/>
      <c r="AB67" s="338">
        <v>0.21</v>
      </c>
      <c r="AC67" s="370">
        <f t="shared" si="4"/>
        <v>0</v>
      </c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</row>
    <row r="68" spans="1:106" ht="15.75">
      <c r="A68" s="20">
        <v>201290</v>
      </c>
      <c r="B68" s="242" t="s">
        <v>419</v>
      </c>
      <c r="C68" s="232" t="s">
        <v>421</v>
      </c>
      <c r="D68" s="18">
        <v>5</v>
      </c>
      <c r="E68" s="18"/>
      <c r="F68" s="6"/>
      <c r="G68" s="118">
        <f>SUM('5:6'!G68)</f>
        <v>0</v>
      </c>
      <c r="H68" s="330">
        <f t="shared" si="11"/>
        <v>0</v>
      </c>
      <c r="I68" s="118">
        <f>SUM('5:6'!I68)</f>
        <v>0</v>
      </c>
      <c r="J68" s="38"/>
      <c r="K68" s="42">
        <f t="array" ref="K68">IF(ISERROR(G68/L68),"",G68/L68)</f>
        <v>0</v>
      </c>
      <c r="L68" s="107">
        <v>50</v>
      </c>
      <c r="M68" s="43"/>
      <c r="N68" s="118">
        <f>SUM('5:6'!N68)</f>
        <v>0</v>
      </c>
      <c r="O68" s="118">
        <f>SUM('5:6'!O68)</f>
        <v>0</v>
      </c>
      <c r="P68" s="118">
        <f>SUM('5:6'!P68)</f>
        <v>0</v>
      </c>
      <c r="Q68" s="118">
        <f>SUM('5:6'!Q68)</f>
        <v>0</v>
      </c>
      <c r="R68" s="118">
        <f>SUM('5:6'!R68)</f>
        <v>0</v>
      </c>
      <c r="S68" s="118">
        <f>SUM('5:6'!S68)</f>
        <v>0</v>
      </c>
      <c r="T68" s="118">
        <f>SUM('5:6'!T68)</f>
        <v>0</v>
      </c>
      <c r="U68" s="118">
        <f>SUM('5:6'!U68)</f>
        <v>0</v>
      </c>
      <c r="V68" s="269"/>
      <c r="W68" s="40"/>
      <c r="X68" s="118">
        <f>SUM('5:6'!X68)</f>
        <v>0</v>
      </c>
      <c r="Y68" s="118">
        <f>SUM('5:6'!Y68)</f>
        <v>0</v>
      </c>
      <c r="Z68" s="118">
        <f>SUM('5:6'!Z68)</f>
        <v>0</v>
      </c>
      <c r="AA68" s="118">
        <f>SUM('5:6'!AA68)</f>
        <v>0</v>
      </c>
      <c r="AB68" s="366">
        <v>0.21</v>
      </c>
      <c r="AC68" s="370">
        <f t="shared" si="4"/>
        <v>0</v>
      </c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</row>
    <row r="69" spans="1:106" ht="15.75">
      <c r="A69" s="20">
        <v>200113</v>
      </c>
      <c r="B69" s="69" t="s">
        <v>84</v>
      </c>
      <c r="C69" s="17" t="s">
        <v>64</v>
      </c>
      <c r="D69" s="18">
        <v>5.03</v>
      </c>
      <c r="E69" s="18"/>
      <c r="F69" s="6"/>
      <c r="G69" s="118">
        <f>SUM('5:6'!G69)</f>
        <v>0</v>
      </c>
      <c r="H69" s="330">
        <f t="shared" si="11"/>
        <v>0</v>
      </c>
      <c r="I69" s="118">
        <f>SUM('5:6'!I69)</f>
        <v>0</v>
      </c>
      <c r="J69" s="38" t="str">
        <f t="array" ref="J69">IF(ISERROR(G69/I69),"",G69/I69)</f>
        <v/>
      </c>
      <c r="K69" s="42">
        <f t="array" ref="K69">IF(ISERROR(G69/L69),"",G69/L69)</f>
        <v>0</v>
      </c>
      <c r="L69" s="107">
        <v>21.5</v>
      </c>
      <c r="M69" s="43">
        <f t="shared" ref="M69:M70" si="23">IF(ISERROR(I69-K69),"",I69-K69)</f>
        <v>0</v>
      </c>
      <c r="N69" s="118">
        <f>SUM('5:6'!N69)</f>
        <v>0</v>
      </c>
      <c r="O69" s="118">
        <f>SUM('5:6'!O69)</f>
        <v>0</v>
      </c>
      <c r="P69" s="118">
        <f>SUM('5:6'!P69)</f>
        <v>0</v>
      </c>
      <c r="Q69" s="118">
        <f>SUM('5:6'!Q69)</f>
        <v>0</v>
      </c>
      <c r="R69" s="118">
        <f>SUM('5:6'!R69)</f>
        <v>0</v>
      </c>
      <c r="S69" s="118">
        <f>SUM('5:6'!S69)</f>
        <v>0</v>
      </c>
      <c r="T69" s="118">
        <f>SUM('5:6'!T69)</f>
        <v>0</v>
      </c>
      <c r="U69" s="118">
        <f>SUM('5:6'!U69)</f>
        <v>0</v>
      </c>
      <c r="V69" s="269">
        <f t="shared" ref="V69:V70" si="24">SUM(X69:AA69)</f>
        <v>0</v>
      </c>
      <c r="W69" s="40" t="str">
        <f t="shared" ref="W69:W70" si="25">IF(ISERROR(V69/G69),"",V69/G69)</f>
        <v/>
      </c>
      <c r="X69" s="118">
        <f>SUM('5:6'!X69)</f>
        <v>0</v>
      </c>
      <c r="Y69" s="118">
        <f>SUM('5:6'!Y69)</f>
        <v>0</v>
      </c>
      <c r="Z69" s="118">
        <f>SUM('5:6'!Z69)</f>
        <v>0</v>
      </c>
      <c r="AA69" s="118">
        <f>SUM('5:6'!AA69)</f>
        <v>0</v>
      </c>
      <c r="AB69" s="338">
        <v>0.49</v>
      </c>
      <c r="AC69" s="370">
        <f t="shared" si="4"/>
        <v>0</v>
      </c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</row>
    <row r="70" spans="1:106" ht="15.75">
      <c r="A70" s="20">
        <v>200114</v>
      </c>
      <c r="B70" s="69" t="s">
        <v>84</v>
      </c>
      <c r="C70" s="17" t="s">
        <v>65</v>
      </c>
      <c r="D70" s="18">
        <v>5.03</v>
      </c>
      <c r="E70" s="18"/>
      <c r="F70" s="6"/>
      <c r="G70" s="118">
        <f>SUM('5:6'!G70)</f>
        <v>0</v>
      </c>
      <c r="H70" s="330">
        <f t="shared" si="11"/>
        <v>0</v>
      </c>
      <c r="I70" s="118">
        <f>SUM('5:6'!I70)</f>
        <v>0</v>
      </c>
      <c r="J70" s="38" t="str">
        <f t="array" ref="J70">IF(ISERROR(G70/I70),"",G70/I70)</f>
        <v/>
      </c>
      <c r="K70" s="42">
        <f t="array" ref="K70">IF(ISERROR(G70/L70),"",G70/L70)</f>
        <v>0</v>
      </c>
      <c r="L70" s="107">
        <v>21.5</v>
      </c>
      <c r="M70" s="43">
        <f t="shared" si="23"/>
        <v>0</v>
      </c>
      <c r="N70" s="118">
        <f>SUM('5:6'!N70)</f>
        <v>0</v>
      </c>
      <c r="O70" s="118">
        <f>SUM('5:6'!O70)</f>
        <v>0</v>
      </c>
      <c r="P70" s="118">
        <f>SUM('5:6'!P70)</f>
        <v>0</v>
      </c>
      <c r="Q70" s="118">
        <f>SUM('5:6'!Q70)</f>
        <v>0</v>
      </c>
      <c r="R70" s="118">
        <f>SUM('5:6'!R70)</f>
        <v>0</v>
      </c>
      <c r="S70" s="118">
        <f>SUM('5:6'!S70)</f>
        <v>0</v>
      </c>
      <c r="T70" s="118">
        <f>SUM('5:6'!T70)</f>
        <v>0</v>
      </c>
      <c r="U70" s="118">
        <f>SUM('5:6'!U70)</f>
        <v>0</v>
      </c>
      <c r="V70" s="269">
        <f t="shared" si="24"/>
        <v>0</v>
      </c>
      <c r="W70" s="40" t="str">
        <f t="shared" si="25"/>
        <v/>
      </c>
      <c r="X70" s="118">
        <f>SUM('5:6'!X70)</f>
        <v>0</v>
      </c>
      <c r="Y70" s="118">
        <f>SUM('5:6'!Y70)</f>
        <v>0</v>
      </c>
      <c r="Z70" s="118">
        <f>SUM('5:6'!Z70)</f>
        <v>0</v>
      </c>
      <c r="AA70" s="118">
        <f>SUM('5:6'!AA70)</f>
        <v>0</v>
      </c>
      <c r="AB70" s="338">
        <v>0.49</v>
      </c>
      <c r="AC70" s="370">
        <f t="shared" si="4"/>
        <v>0</v>
      </c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</row>
    <row r="71" spans="1:106" ht="15.75">
      <c r="A71" s="20"/>
      <c r="B71" s="242" t="s">
        <v>380</v>
      </c>
      <c r="C71" s="232" t="s">
        <v>381</v>
      </c>
      <c r="D71" s="18"/>
      <c r="E71" s="18"/>
      <c r="F71" s="6"/>
      <c r="G71" s="118">
        <f>SUM('5:6'!G71)</f>
        <v>0</v>
      </c>
      <c r="H71" s="330">
        <f t="shared" si="11"/>
        <v>0</v>
      </c>
      <c r="I71" s="118">
        <f>SUM('5:6'!I71)</f>
        <v>0</v>
      </c>
      <c r="J71" s="38"/>
      <c r="K71" s="42"/>
      <c r="L71" s="107"/>
      <c r="M71" s="43"/>
      <c r="N71" s="118">
        <f>SUM('5:6'!N71)</f>
        <v>0</v>
      </c>
      <c r="O71" s="118">
        <f>SUM('5:6'!O71)</f>
        <v>0</v>
      </c>
      <c r="P71" s="118">
        <f>SUM('5:6'!P71)</f>
        <v>0</v>
      </c>
      <c r="Q71" s="118">
        <f>SUM('5:6'!Q71)</f>
        <v>0</v>
      </c>
      <c r="R71" s="118">
        <f>SUM('5:6'!R71)</f>
        <v>0</v>
      </c>
      <c r="S71" s="118">
        <f>SUM('5:6'!S71)</f>
        <v>0</v>
      </c>
      <c r="T71" s="118">
        <f>SUM('5:6'!T71)</f>
        <v>0</v>
      </c>
      <c r="U71" s="118">
        <f>SUM('5:6'!U71)</f>
        <v>0</v>
      </c>
      <c r="V71" s="269"/>
      <c r="W71" s="40"/>
      <c r="X71" s="118">
        <f>SUM('5:6'!X71)</f>
        <v>0</v>
      </c>
      <c r="Y71" s="118">
        <f>SUM('5:6'!Y71)</f>
        <v>0</v>
      </c>
      <c r="Z71" s="118">
        <f>SUM('5:6'!Z71)</f>
        <v>0</v>
      </c>
      <c r="AA71" s="118">
        <f>SUM('5:6'!AA71)</f>
        <v>0</v>
      </c>
      <c r="AB71" s="338"/>
      <c r="AC71" s="370">
        <f t="shared" si="4"/>
        <v>0</v>
      </c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</row>
    <row r="72" spans="1:106" ht="15.75">
      <c r="A72" s="22">
        <v>200617</v>
      </c>
      <c r="B72" s="70" t="s">
        <v>85</v>
      </c>
      <c r="C72" s="17" t="s">
        <v>60</v>
      </c>
      <c r="D72" s="18">
        <v>5.0599999999999996</v>
      </c>
      <c r="E72" s="18"/>
      <c r="F72" s="6"/>
      <c r="G72" s="118">
        <f>SUM('5:6'!G72)</f>
        <v>0</v>
      </c>
      <c r="H72" s="330">
        <f t="shared" si="11"/>
        <v>0</v>
      </c>
      <c r="I72" s="118">
        <f>SUM('5:6'!I72)</f>
        <v>0</v>
      </c>
      <c r="J72" s="38" t="str">
        <f t="array" ref="J72">IF(ISERROR(G72/I72),"",G72/I72)</f>
        <v/>
      </c>
      <c r="K72" s="42" t="str">
        <f t="array" ref="K72">IF(ISERROR(G72/L72),"",G72/L72)</f>
        <v/>
      </c>
      <c r="L72" s="107"/>
      <c r="M72" s="43" t="str">
        <f t="shared" ref="M72:M79" si="26">IF(ISERROR(I72-K72),"",I72-K72)</f>
        <v/>
      </c>
      <c r="N72" s="118">
        <f>SUM('5:6'!N72)</f>
        <v>0</v>
      </c>
      <c r="O72" s="118">
        <f>SUM('5:6'!O72)</f>
        <v>0</v>
      </c>
      <c r="P72" s="118">
        <f>SUM('5:6'!P72)</f>
        <v>0</v>
      </c>
      <c r="Q72" s="118">
        <f>SUM('5:6'!Q72)</f>
        <v>0</v>
      </c>
      <c r="R72" s="118">
        <f>SUM('5:6'!R72)</f>
        <v>0</v>
      </c>
      <c r="S72" s="118">
        <f>SUM('5:6'!S72)</f>
        <v>0</v>
      </c>
      <c r="T72" s="118">
        <f>SUM('5:6'!T72)</f>
        <v>0</v>
      </c>
      <c r="U72" s="118">
        <f>SUM('5:6'!U72)</f>
        <v>0</v>
      </c>
      <c r="V72" s="269">
        <f t="shared" ref="V72:V75" si="27">SUM(X72:AA72)</f>
        <v>0</v>
      </c>
      <c r="W72" s="40" t="str">
        <f t="shared" ref="W72:W75" si="28">IF(ISERROR(V72/G72),"",V72/G72)</f>
        <v/>
      </c>
      <c r="X72" s="118">
        <f>SUM('5:6'!X72)</f>
        <v>0</v>
      </c>
      <c r="Y72" s="118">
        <f>SUM('5:6'!Y72)</f>
        <v>0</v>
      </c>
      <c r="Z72" s="118">
        <f>SUM('5:6'!Z72)</f>
        <v>0</v>
      </c>
      <c r="AA72" s="118">
        <f>SUM('5:6'!AA72)</f>
        <v>0</v>
      </c>
      <c r="AB72" s="338">
        <v>0.43</v>
      </c>
      <c r="AC72" s="370">
        <f t="shared" ref="AC72:AC135" si="29">AB72*G72</f>
        <v>0</v>
      </c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</row>
    <row r="73" spans="1:106" ht="15.75">
      <c r="A73" s="22">
        <v>200618</v>
      </c>
      <c r="B73" s="70" t="s">
        <v>85</v>
      </c>
      <c r="C73" s="17" t="s">
        <v>74</v>
      </c>
      <c r="D73" s="18">
        <v>5.0599999999999996</v>
      </c>
      <c r="E73" s="18"/>
      <c r="F73" s="6"/>
      <c r="G73" s="118">
        <f>SUM('5:6'!G73)</f>
        <v>0</v>
      </c>
      <c r="H73" s="330">
        <f t="shared" si="11"/>
        <v>0</v>
      </c>
      <c r="I73" s="118">
        <f>SUM('5:6'!I73)</f>
        <v>0</v>
      </c>
      <c r="J73" s="38" t="str">
        <f t="array" ref="J73">IF(ISERROR(G73/I73),"",G73/I73)</f>
        <v/>
      </c>
      <c r="K73" s="42" t="str">
        <f t="array" ref="K73">IF(ISERROR(G73/L73),"",G73/L73)</f>
        <v/>
      </c>
      <c r="L73" s="107"/>
      <c r="M73" s="43" t="str">
        <f t="shared" si="26"/>
        <v/>
      </c>
      <c r="N73" s="118">
        <f>SUM('5:6'!N73)</f>
        <v>0</v>
      </c>
      <c r="O73" s="118">
        <f>SUM('5:6'!O73)</f>
        <v>0</v>
      </c>
      <c r="P73" s="118">
        <f>SUM('5:6'!P73)</f>
        <v>0</v>
      </c>
      <c r="Q73" s="118">
        <f>SUM('5:6'!Q73)</f>
        <v>0</v>
      </c>
      <c r="R73" s="118">
        <f>SUM('5:6'!R73)</f>
        <v>0</v>
      </c>
      <c r="S73" s="118">
        <f>SUM('5:6'!S73)</f>
        <v>0</v>
      </c>
      <c r="T73" s="118">
        <f>SUM('5:6'!T73)</f>
        <v>0</v>
      </c>
      <c r="U73" s="118">
        <f>SUM('5:6'!U73)</f>
        <v>0</v>
      </c>
      <c r="V73" s="269">
        <f t="shared" si="27"/>
        <v>0</v>
      </c>
      <c r="W73" s="40" t="str">
        <f t="shared" si="28"/>
        <v/>
      </c>
      <c r="X73" s="118">
        <f>SUM('5:6'!X73)</f>
        <v>0</v>
      </c>
      <c r="Y73" s="118">
        <f>SUM('5:6'!Y73)</f>
        <v>0</v>
      </c>
      <c r="Z73" s="118">
        <f>SUM('5:6'!Z73)</f>
        <v>0</v>
      </c>
      <c r="AA73" s="118">
        <f>SUM('5:6'!AA73)</f>
        <v>0</v>
      </c>
      <c r="AB73" s="338">
        <v>0.43</v>
      </c>
      <c r="AC73" s="370">
        <f t="shared" si="29"/>
        <v>0</v>
      </c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</row>
    <row r="74" spans="1:106" ht="15" customHeight="1">
      <c r="A74" s="22">
        <v>200619</v>
      </c>
      <c r="B74" s="70" t="s">
        <v>85</v>
      </c>
      <c r="C74" s="17" t="s">
        <v>65</v>
      </c>
      <c r="D74" s="18">
        <v>5.0599999999999996</v>
      </c>
      <c r="E74" s="18"/>
      <c r="F74" s="6"/>
      <c r="G74" s="118">
        <f>SUM('5:6'!G74)</f>
        <v>0</v>
      </c>
      <c r="H74" s="330">
        <f t="shared" si="11"/>
        <v>0</v>
      </c>
      <c r="I74" s="118">
        <f>SUM('5:6'!I74)</f>
        <v>0</v>
      </c>
      <c r="J74" s="38" t="str">
        <f t="array" ref="J74">IF(ISERROR(G74/I74),"",G74/I74)</f>
        <v/>
      </c>
      <c r="K74" s="42" t="str">
        <f t="array" ref="K74">IF(ISERROR(G74/L74),"",G74/L74)</f>
        <v/>
      </c>
      <c r="L74" s="107"/>
      <c r="M74" s="43" t="str">
        <f t="shared" si="26"/>
        <v/>
      </c>
      <c r="N74" s="118">
        <f>SUM('5:6'!N74)</f>
        <v>0</v>
      </c>
      <c r="O74" s="118">
        <f>SUM('5:6'!O74)</f>
        <v>0</v>
      </c>
      <c r="P74" s="118">
        <f>SUM('5:6'!P74)</f>
        <v>0</v>
      </c>
      <c r="Q74" s="118">
        <f>SUM('5:6'!Q74)</f>
        <v>0</v>
      </c>
      <c r="R74" s="118">
        <f>SUM('5:6'!R74)</f>
        <v>0</v>
      </c>
      <c r="S74" s="118">
        <f>SUM('5:6'!S74)</f>
        <v>0</v>
      </c>
      <c r="T74" s="118">
        <f>SUM('5:6'!T74)</f>
        <v>0</v>
      </c>
      <c r="U74" s="118">
        <f>SUM('5:6'!U74)</f>
        <v>0</v>
      </c>
      <c r="V74" s="269">
        <f t="shared" si="27"/>
        <v>0</v>
      </c>
      <c r="W74" s="40" t="str">
        <f t="shared" si="28"/>
        <v/>
      </c>
      <c r="X74" s="118">
        <f>SUM('5:6'!X74)</f>
        <v>0</v>
      </c>
      <c r="Y74" s="118">
        <f>SUM('5:6'!Y74)</f>
        <v>0</v>
      </c>
      <c r="Z74" s="118">
        <f>SUM('5:6'!Z74)</f>
        <v>0</v>
      </c>
      <c r="AA74" s="118">
        <f>SUM('5:6'!AA74)</f>
        <v>0</v>
      </c>
      <c r="AB74" s="338">
        <v>0.43</v>
      </c>
      <c r="AC74" s="370">
        <f t="shared" si="29"/>
        <v>0</v>
      </c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</row>
    <row r="75" spans="1:106" ht="15.75">
      <c r="A75" s="22">
        <v>200620</v>
      </c>
      <c r="B75" s="70" t="s">
        <v>85</v>
      </c>
      <c r="C75" s="17" t="s">
        <v>61</v>
      </c>
      <c r="D75" s="18">
        <v>5.0599999999999996</v>
      </c>
      <c r="E75" s="18"/>
      <c r="F75" s="6"/>
      <c r="G75" s="118">
        <f>SUM('5:6'!G75)</f>
        <v>0</v>
      </c>
      <c r="H75" s="330">
        <f t="shared" si="11"/>
        <v>0</v>
      </c>
      <c r="I75" s="118">
        <f>SUM('5:6'!I75)</f>
        <v>0</v>
      </c>
      <c r="J75" s="38" t="str">
        <f t="array" ref="J75">IF(ISERROR(G75/I75),"",G75/I75)</f>
        <v/>
      </c>
      <c r="K75" s="42" t="str">
        <f t="array" ref="K75">IF(ISERROR(G75/L75),"",G75/L75)</f>
        <v/>
      </c>
      <c r="L75" s="107"/>
      <c r="M75" s="43" t="str">
        <f t="shared" si="26"/>
        <v/>
      </c>
      <c r="N75" s="118">
        <f>SUM('5:6'!N75)</f>
        <v>0</v>
      </c>
      <c r="O75" s="118">
        <f>SUM('5:6'!O75)</f>
        <v>0</v>
      </c>
      <c r="P75" s="118">
        <f>SUM('5:6'!P75)</f>
        <v>0</v>
      </c>
      <c r="Q75" s="118">
        <f>SUM('5:6'!Q75)</f>
        <v>0</v>
      </c>
      <c r="R75" s="118">
        <f>SUM('5:6'!R75)</f>
        <v>0</v>
      </c>
      <c r="S75" s="118">
        <f>SUM('5:6'!S75)</f>
        <v>0</v>
      </c>
      <c r="T75" s="118">
        <f>SUM('5:6'!T75)</f>
        <v>0</v>
      </c>
      <c r="U75" s="118">
        <f>SUM('5:6'!U75)</f>
        <v>0</v>
      </c>
      <c r="V75" s="269">
        <f t="shared" si="27"/>
        <v>0</v>
      </c>
      <c r="W75" s="40" t="str">
        <f t="shared" si="28"/>
        <v/>
      </c>
      <c r="X75" s="118">
        <f>SUM('5:6'!X75)</f>
        <v>0</v>
      </c>
      <c r="Y75" s="118">
        <f>SUM('5:6'!Y75)</f>
        <v>0</v>
      </c>
      <c r="Z75" s="118">
        <f>SUM('5:6'!Z75)</f>
        <v>0</v>
      </c>
      <c r="AA75" s="118">
        <f>SUM('5:6'!AA75)</f>
        <v>0</v>
      </c>
      <c r="AB75" s="338">
        <v>0.43</v>
      </c>
      <c r="AC75" s="370">
        <f t="shared" si="29"/>
        <v>0</v>
      </c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</row>
    <row r="76" spans="1:106" ht="15.75">
      <c r="A76" s="22"/>
      <c r="B76" s="249" t="s">
        <v>398</v>
      </c>
      <c r="C76" s="232" t="s">
        <v>394</v>
      </c>
      <c r="D76" s="18"/>
      <c r="E76" s="18"/>
      <c r="F76" s="6"/>
      <c r="G76" s="118">
        <f>SUM('5:6'!G76)</f>
        <v>0</v>
      </c>
      <c r="H76" s="330">
        <f t="shared" si="11"/>
        <v>0</v>
      </c>
      <c r="I76" s="118">
        <f>SUM('5:6'!I76)</f>
        <v>0</v>
      </c>
      <c r="J76" s="38"/>
      <c r="K76" s="42">
        <f t="array" ref="K76">IF(ISERROR(G76/L76),"",G76/L76)</f>
        <v>0</v>
      </c>
      <c r="L76" s="107">
        <v>24</v>
      </c>
      <c r="M76" s="43">
        <f t="shared" si="26"/>
        <v>0</v>
      </c>
      <c r="N76" s="118">
        <f>SUM('5:6'!N76)</f>
        <v>0</v>
      </c>
      <c r="O76" s="118">
        <f>SUM('5:6'!O76)</f>
        <v>0</v>
      </c>
      <c r="P76" s="118">
        <f>SUM('5:6'!P76)</f>
        <v>0</v>
      </c>
      <c r="Q76" s="118">
        <f>SUM('5:6'!Q76)</f>
        <v>0</v>
      </c>
      <c r="R76" s="118">
        <f>SUM('5:6'!R76)</f>
        <v>0</v>
      </c>
      <c r="S76" s="118">
        <f>SUM('5:6'!S76)</f>
        <v>0</v>
      </c>
      <c r="T76" s="118">
        <f>SUM('5:6'!T76)</f>
        <v>0</v>
      </c>
      <c r="U76" s="118">
        <f>SUM('5:6'!U76)</f>
        <v>0</v>
      </c>
      <c r="V76" s="269"/>
      <c r="W76" s="40"/>
      <c r="X76" s="118">
        <f>SUM('5:6'!X76)</f>
        <v>0</v>
      </c>
      <c r="Y76" s="118">
        <f>SUM('5:6'!Y76)</f>
        <v>0</v>
      </c>
      <c r="Z76" s="118">
        <f>SUM('5:6'!Z76)</f>
        <v>0</v>
      </c>
      <c r="AA76" s="118">
        <f>SUM('5:6'!AA76)</f>
        <v>0</v>
      </c>
      <c r="AB76" s="338">
        <v>0.43</v>
      </c>
      <c r="AC76" s="370">
        <f t="shared" si="29"/>
        <v>0</v>
      </c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</row>
    <row r="77" spans="1:106" ht="15.75">
      <c r="A77" s="22"/>
      <c r="B77" s="249" t="s">
        <v>398</v>
      </c>
      <c r="C77" s="232" t="s">
        <v>389</v>
      </c>
      <c r="D77" s="18"/>
      <c r="E77" s="18"/>
      <c r="F77" s="6"/>
      <c r="G77" s="118">
        <f>SUM('5:6'!G77)</f>
        <v>0</v>
      </c>
      <c r="H77" s="330">
        <f t="shared" si="11"/>
        <v>0</v>
      </c>
      <c r="I77" s="118">
        <f>SUM('5:6'!I77)</f>
        <v>0</v>
      </c>
      <c r="J77" s="38"/>
      <c r="K77" s="42">
        <f t="array" ref="K77">IF(ISERROR(G77/L77),"",G77/L77)</f>
        <v>0</v>
      </c>
      <c r="L77" s="107">
        <v>24</v>
      </c>
      <c r="M77" s="43">
        <f t="shared" si="26"/>
        <v>0</v>
      </c>
      <c r="N77" s="118">
        <f>SUM('5:6'!N77)</f>
        <v>0</v>
      </c>
      <c r="O77" s="118">
        <f>SUM('5:6'!O77)</f>
        <v>0</v>
      </c>
      <c r="P77" s="118">
        <f>SUM('5:6'!P77)</f>
        <v>0</v>
      </c>
      <c r="Q77" s="118">
        <f>SUM('5:6'!Q77)</f>
        <v>0</v>
      </c>
      <c r="R77" s="118">
        <f>SUM('5:6'!R77)</f>
        <v>0</v>
      </c>
      <c r="S77" s="118">
        <f>SUM('5:6'!S77)</f>
        <v>0</v>
      </c>
      <c r="T77" s="118">
        <f>SUM('5:6'!T77)</f>
        <v>0</v>
      </c>
      <c r="U77" s="118">
        <f>SUM('5:6'!U77)</f>
        <v>0</v>
      </c>
      <c r="V77" s="269"/>
      <c r="W77" s="40"/>
      <c r="X77" s="118">
        <f>SUM('5:6'!X77)</f>
        <v>0</v>
      </c>
      <c r="Y77" s="118">
        <f>SUM('5:6'!Y77)</f>
        <v>0</v>
      </c>
      <c r="Z77" s="118">
        <f>SUM('5:6'!Z77)</f>
        <v>0</v>
      </c>
      <c r="AA77" s="118">
        <f>SUM('5:6'!AA77)</f>
        <v>0</v>
      </c>
      <c r="AB77" s="338">
        <v>0.43</v>
      </c>
      <c r="AC77" s="370">
        <f t="shared" si="29"/>
        <v>0</v>
      </c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</row>
    <row r="78" spans="1:106" ht="15.75">
      <c r="A78" s="22"/>
      <c r="B78" s="249" t="s">
        <v>398</v>
      </c>
      <c r="C78" s="232" t="s">
        <v>390</v>
      </c>
      <c r="D78" s="18"/>
      <c r="E78" s="18"/>
      <c r="F78" s="6"/>
      <c r="G78" s="118">
        <f>SUM('5:6'!G78)</f>
        <v>0</v>
      </c>
      <c r="H78" s="330">
        <f t="shared" si="11"/>
        <v>0</v>
      </c>
      <c r="I78" s="118">
        <f>SUM('5:6'!I78)</f>
        <v>0</v>
      </c>
      <c r="J78" s="38"/>
      <c r="K78" s="42">
        <f t="array" ref="K78">IF(ISERROR(G78/L78),"",G78/L78)</f>
        <v>0</v>
      </c>
      <c r="L78" s="107">
        <v>24</v>
      </c>
      <c r="M78" s="43">
        <f t="shared" si="26"/>
        <v>0</v>
      </c>
      <c r="N78" s="118">
        <f>SUM('5:6'!N78)</f>
        <v>0</v>
      </c>
      <c r="O78" s="118">
        <f>SUM('5:6'!O78)</f>
        <v>0</v>
      </c>
      <c r="P78" s="118">
        <f>SUM('5:6'!P78)</f>
        <v>0</v>
      </c>
      <c r="Q78" s="118">
        <f>SUM('5:6'!Q78)</f>
        <v>0</v>
      </c>
      <c r="R78" s="118">
        <f>SUM('5:6'!R78)</f>
        <v>0</v>
      </c>
      <c r="S78" s="118">
        <f>SUM('5:6'!S78)</f>
        <v>0</v>
      </c>
      <c r="T78" s="118">
        <f>SUM('5:6'!T78)</f>
        <v>0</v>
      </c>
      <c r="U78" s="118">
        <f>SUM('5:6'!U78)</f>
        <v>0</v>
      </c>
      <c r="V78" s="269"/>
      <c r="W78" s="40"/>
      <c r="X78" s="118">
        <f>SUM('5:6'!X78)</f>
        <v>0</v>
      </c>
      <c r="Y78" s="118">
        <f>SUM('5:6'!Y78)</f>
        <v>0</v>
      </c>
      <c r="Z78" s="118">
        <f>SUM('5:6'!Z78)</f>
        <v>0</v>
      </c>
      <c r="AA78" s="118">
        <f>SUM('5:6'!AA78)</f>
        <v>0</v>
      </c>
      <c r="AB78" s="338">
        <v>0.43</v>
      </c>
      <c r="AC78" s="370">
        <f t="shared" si="29"/>
        <v>0</v>
      </c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</row>
    <row r="79" spans="1:106" ht="15.75">
      <c r="A79" s="22"/>
      <c r="B79" s="249" t="s">
        <v>398</v>
      </c>
      <c r="C79" s="232" t="s">
        <v>391</v>
      </c>
      <c r="D79" s="18"/>
      <c r="E79" s="18"/>
      <c r="F79" s="6"/>
      <c r="G79" s="118">
        <f>SUM('5:6'!G79)</f>
        <v>0</v>
      </c>
      <c r="H79" s="330">
        <f t="shared" si="11"/>
        <v>0</v>
      </c>
      <c r="I79" s="118">
        <f>SUM('5:6'!I79)</f>
        <v>0</v>
      </c>
      <c r="J79" s="38"/>
      <c r="K79" s="42">
        <f t="array" ref="K79">IF(ISERROR(G79/L79),"",G79/L79)</f>
        <v>0</v>
      </c>
      <c r="L79" s="107">
        <v>24</v>
      </c>
      <c r="M79" s="43">
        <f t="shared" si="26"/>
        <v>0</v>
      </c>
      <c r="N79" s="118">
        <f>SUM('5:6'!N79)</f>
        <v>0</v>
      </c>
      <c r="O79" s="118">
        <f>SUM('5:6'!O79)</f>
        <v>0</v>
      </c>
      <c r="P79" s="118">
        <f>SUM('5:6'!P79)</f>
        <v>0</v>
      </c>
      <c r="Q79" s="118">
        <f>SUM('5:6'!Q79)</f>
        <v>0</v>
      </c>
      <c r="R79" s="118">
        <f>SUM('5:6'!R79)</f>
        <v>0</v>
      </c>
      <c r="S79" s="118">
        <f>SUM('5:6'!S79)</f>
        <v>0</v>
      </c>
      <c r="T79" s="118">
        <f>SUM('5:6'!T79)</f>
        <v>0</v>
      </c>
      <c r="U79" s="118">
        <f>SUM('5:6'!U79)</f>
        <v>0</v>
      </c>
      <c r="V79" s="269"/>
      <c r="W79" s="40"/>
      <c r="X79" s="118">
        <f>SUM('5:6'!X79)</f>
        <v>0</v>
      </c>
      <c r="Y79" s="118">
        <f>SUM('5:6'!Y79)</f>
        <v>0</v>
      </c>
      <c r="Z79" s="118">
        <f>SUM('5:6'!Z79)</f>
        <v>0</v>
      </c>
      <c r="AA79" s="118">
        <f>SUM('5:6'!AA79)</f>
        <v>0</v>
      </c>
      <c r="AB79" s="338">
        <v>0.43</v>
      </c>
      <c r="AC79" s="370">
        <f t="shared" si="29"/>
        <v>0</v>
      </c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</row>
    <row r="80" spans="1:106" ht="15.75">
      <c r="A80" s="22">
        <v>201074</v>
      </c>
      <c r="B80" s="249" t="s">
        <v>430</v>
      </c>
      <c r="C80" s="232" t="s">
        <v>432</v>
      </c>
      <c r="D80" s="18"/>
      <c r="E80" s="18"/>
      <c r="F80" s="6"/>
      <c r="G80" s="118">
        <f>SUM('5:6'!G80)</f>
        <v>0</v>
      </c>
      <c r="H80" s="330">
        <f t="shared" si="11"/>
        <v>0</v>
      </c>
      <c r="I80" s="118">
        <f>SUM('5:6'!I80)</f>
        <v>0</v>
      </c>
      <c r="J80" s="38"/>
      <c r="K80" s="42"/>
      <c r="L80" s="107">
        <v>4</v>
      </c>
      <c r="M80" s="43"/>
      <c r="N80" s="118">
        <f>SUM('5:6'!N80)</f>
        <v>0</v>
      </c>
      <c r="O80" s="118"/>
      <c r="P80" s="118"/>
      <c r="Q80" s="118"/>
      <c r="R80" s="118"/>
      <c r="S80" s="118"/>
      <c r="T80" s="118"/>
      <c r="U80" s="118"/>
      <c r="V80" s="269"/>
      <c r="W80" s="40"/>
      <c r="X80" s="118"/>
      <c r="Y80" s="118"/>
      <c r="Z80" s="118"/>
      <c r="AA80" s="118"/>
      <c r="AB80" s="366">
        <v>0.69</v>
      </c>
      <c r="AC80" s="370">
        <f t="shared" si="29"/>
        <v>0</v>
      </c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</row>
    <row r="81" spans="1:106" ht="15.75">
      <c r="A81" s="22">
        <v>201075</v>
      </c>
      <c r="B81" s="249" t="s">
        <v>430</v>
      </c>
      <c r="C81" s="232" t="s">
        <v>434</v>
      </c>
      <c r="D81" s="18"/>
      <c r="E81" s="18"/>
      <c r="F81" s="6"/>
      <c r="G81" s="118">
        <f>SUM('5:6'!G81)</f>
        <v>0</v>
      </c>
      <c r="H81" s="330">
        <f t="shared" si="11"/>
        <v>0</v>
      </c>
      <c r="I81" s="118">
        <f>SUM('5:6'!I81)</f>
        <v>0</v>
      </c>
      <c r="J81" s="38"/>
      <c r="K81" s="42"/>
      <c r="L81" s="107">
        <v>4</v>
      </c>
      <c r="M81" s="43"/>
      <c r="N81" s="118">
        <f>SUM('5:6'!N81)</f>
        <v>0</v>
      </c>
      <c r="O81" s="118"/>
      <c r="P81" s="118"/>
      <c r="Q81" s="118"/>
      <c r="R81" s="118"/>
      <c r="S81" s="118"/>
      <c r="T81" s="118"/>
      <c r="U81" s="118"/>
      <c r="V81" s="269"/>
      <c r="W81" s="40"/>
      <c r="X81" s="118"/>
      <c r="Y81" s="118"/>
      <c r="Z81" s="118"/>
      <c r="AA81" s="118"/>
      <c r="AB81" s="366">
        <v>0.69</v>
      </c>
      <c r="AC81" s="370">
        <f t="shared" si="29"/>
        <v>0</v>
      </c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</row>
    <row r="82" spans="1:106" ht="15.75">
      <c r="A82" s="22">
        <v>201076</v>
      </c>
      <c r="B82" s="249" t="s">
        <v>430</v>
      </c>
      <c r="C82" s="232" t="s">
        <v>436</v>
      </c>
      <c r="D82" s="18"/>
      <c r="E82" s="18"/>
      <c r="F82" s="6"/>
      <c r="G82" s="118">
        <f>SUM('5:6'!G82)</f>
        <v>0</v>
      </c>
      <c r="H82" s="330">
        <f t="shared" si="11"/>
        <v>0</v>
      </c>
      <c r="I82" s="118">
        <f>SUM('5:6'!I82)</f>
        <v>0</v>
      </c>
      <c r="J82" s="38"/>
      <c r="K82" s="42"/>
      <c r="L82" s="107">
        <v>4</v>
      </c>
      <c r="M82" s="43"/>
      <c r="N82" s="118">
        <f>SUM('5:6'!N82)</f>
        <v>0</v>
      </c>
      <c r="O82" s="118"/>
      <c r="P82" s="118"/>
      <c r="Q82" s="118"/>
      <c r="R82" s="118"/>
      <c r="S82" s="118"/>
      <c r="T82" s="118"/>
      <c r="U82" s="118"/>
      <c r="V82" s="269"/>
      <c r="W82" s="40"/>
      <c r="X82" s="118"/>
      <c r="Y82" s="118"/>
      <c r="Z82" s="118"/>
      <c r="AA82" s="118"/>
      <c r="AB82" s="366">
        <v>0.69</v>
      </c>
      <c r="AC82" s="370">
        <f t="shared" si="29"/>
        <v>0</v>
      </c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</row>
    <row r="83" spans="1:106" ht="15.75">
      <c r="A83" s="22">
        <v>201071</v>
      </c>
      <c r="B83" s="70" t="s">
        <v>382</v>
      </c>
      <c r="C83" s="17" t="s">
        <v>356</v>
      </c>
      <c r="D83" s="18"/>
      <c r="E83" s="18"/>
      <c r="F83" s="6"/>
      <c r="G83" s="118">
        <f>SUM('5:6'!G83)</f>
        <v>0</v>
      </c>
      <c r="H83" s="330">
        <f t="shared" si="11"/>
        <v>0</v>
      </c>
      <c r="I83" s="118">
        <f>SUM('5:6'!I83)</f>
        <v>0</v>
      </c>
      <c r="J83" s="38"/>
      <c r="K83" s="42"/>
      <c r="L83" s="107">
        <v>4</v>
      </c>
      <c r="M83" s="43"/>
      <c r="N83" s="118">
        <f>SUM('5:6'!N83)</f>
        <v>0</v>
      </c>
      <c r="O83" s="118">
        <f>SUM('5:6'!O83)</f>
        <v>0</v>
      </c>
      <c r="P83" s="118">
        <f>SUM('5:6'!P83)</f>
        <v>0</v>
      </c>
      <c r="Q83" s="118">
        <f>SUM('5:6'!Q83)</f>
        <v>0</v>
      </c>
      <c r="R83" s="118">
        <f>SUM('5:6'!R83)</f>
        <v>0</v>
      </c>
      <c r="S83" s="118">
        <f>SUM('5:6'!S83)</f>
        <v>0</v>
      </c>
      <c r="T83" s="118">
        <f>SUM('5:6'!T83)</f>
        <v>0</v>
      </c>
      <c r="U83" s="118">
        <f>SUM('5:6'!U83)</f>
        <v>0</v>
      </c>
      <c r="V83" s="269"/>
      <c r="W83" s="40"/>
      <c r="X83" s="118">
        <f>SUM('5:6'!X83)</f>
        <v>0</v>
      </c>
      <c r="Y83" s="118">
        <f>SUM('5:6'!Y83)</f>
        <v>0</v>
      </c>
      <c r="Z83" s="118">
        <f>SUM('5:6'!Z83)</f>
        <v>0</v>
      </c>
      <c r="AA83" s="118">
        <f>SUM('5:6'!AA83)</f>
        <v>0</v>
      </c>
      <c r="AB83" s="338">
        <v>0.95</v>
      </c>
      <c r="AC83" s="370">
        <f t="shared" si="29"/>
        <v>0</v>
      </c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</row>
    <row r="84" spans="1:106" ht="15.75">
      <c r="A84" s="22">
        <v>201072</v>
      </c>
      <c r="B84" s="70" t="s">
        <v>382</v>
      </c>
      <c r="C84" s="17" t="s">
        <v>358</v>
      </c>
      <c r="D84" s="18"/>
      <c r="E84" s="18"/>
      <c r="F84" s="6"/>
      <c r="G84" s="118">
        <f>SUM('5:6'!G84)</f>
        <v>0</v>
      </c>
      <c r="H84" s="330">
        <f t="shared" si="11"/>
        <v>0</v>
      </c>
      <c r="I84" s="118">
        <f>SUM('5:6'!I84)</f>
        <v>0</v>
      </c>
      <c r="J84" s="38"/>
      <c r="K84" s="42"/>
      <c r="L84" s="107">
        <v>4</v>
      </c>
      <c r="M84" s="43"/>
      <c r="N84" s="118">
        <f>SUM('5:6'!N84)</f>
        <v>0</v>
      </c>
      <c r="O84" s="118">
        <f>SUM('5:6'!O84)</f>
        <v>0</v>
      </c>
      <c r="P84" s="118">
        <f>SUM('5:6'!P84)</f>
        <v>0</v>
      </c>
      <c r="Q84" s="118">
        <f>SUM('5:6'!Q84)</f>
        <v>0</v>
      </c>
      <c r="R84" s="118">
        <f>SUM('5:6'!R84)</f>
        <v>0</v>
      </c>
      <c r="S84" s="118">
        <f>SUM('5:6'!S84)</f>
        <v>0</v>
      </c>
      <c r="T84" s="118">
        <f>SUM('5:6'!T84)</f>
        <v>0</v>
      </c>
      <c r="U84" s="118">
        <f>SUM('5:6'!U84)</f>
        <v>0</v>
      </c>
      <c r="V84" s="269"/>
      <c r="W84" s="40"/>
      <c r="X84" s="118">
        <f>SUM('5:6'!X84)</f>
        <v>0</v>
      </c>
      <c r="Y84" s="118">
        <f>SUM('5:6'!Y84)</f>
        <v>0</v>
      </c>
      <c r="Z84" s="118">
        <f>SUM('5:6'!Z84)</f>
        <v>0</v>
      </c>
      <c r="AA84" s="118">
        <f>SUM('5:6'!AA84)</f>
        <v>0</v>
      </c>
      <c r="AB84" s="338">
        <v>0.95</v>
      </c>
      <c r="AC84" s="370">
        <f t="shared" si="29"/>
        <v>0</v>
      </c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</row>
    <row r="85" spans="1:106" ht="15.75">
      <c r="A85" s="22">
        <v>201073</v>
      </c>
      <c r="B85" s="70" t="s">
        <v>382</v>
      </c>
      <c r="C85" s="17" t="s">
        <v>360</v>
      </c>
      <c r="D85" s="18"/>
      <c r="E85" s="18"/>
      <c r="F85" s="6"/>
      <c r="G85" s="118">
        <f>SUM('5:6'!G85)</f>
        <v>0</v>
      </c>
      <c r="H85" s="330">
        <f t="shared" si="11"/>
        <v>0</v>
      </c>
      <c r="I85" s="118">
        <f>SUM('5:6'!I85)</f>
        <v>0</v>
      </c>
      <c r="J85" s="38"/>
      <c r="K85" s="42"/>
      <c r="L85" s="107">
        <v>4</v>
      </c>
      <c r="M85" s="43"/>
      <c r="N85" s="118">
        <f>SUM('5:6'!N85)</f>
        <v>0</v>
      </c>
      <c r="O85" s="118">
        <f>SUM('5:6'!O85)</f>
        <v>0</v>
      </c>
      <c r="P85" s="118">
        <f>SUM('5:6'!P85)</f>
        <v>0</v>
      </c>
      <c r="Q85" s="118">
        <f>SUM('5:6'!Q85)</f>
        <v>0</v>
      </c>
      <c r="R85" s="118">
        <f>SUM('5:6'!R85)</f>
        <v>0</v>
      </c>
      <c r="S85" s="118">
        <f>SUM('5:6'!S85)</f>
        <v>0</v>
      </c>
      <c r="T85" s="118">
        <f>SUM('5:6'!T85)</f>
        <v>0</v>
      </c>
      <c r="U85" s="118">
        <f>SUM('5:6'!U85)</f>
        <v>0</v>
      </c>
      <c r="V85" s="269"/>
      <c r="W85" s="40"/>
      <c r="X85" s="118">
        <f>SUM('5:6'!X85)</f>
        <v>0</v>
      </c>
      <c r="Y85" s="118">
        <f>SUM('5:6'!Y85)</f>
        <v>0</v>
      </c>
      <c r="Z85" s="118">
        <f>SUM('5:6'!Z85)</f>
        <v>0</v>
      </c>
      <c r="AA85" s="118">
        <f>SUM('5:6'!AA85)</f>
        <v>0</v>
      </c>
      <c r="AB85" s="338">
        <v>0.95</v>
      </c>
      <c r="AC85" s="370">
        <f t="shared" si="29"/>
        <v>0</v>
      </c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</row>
    <row r="86" spans="1:106" ht="15.75">
      <c r="A86" s="584" t="s">
        <v>86</v>
      </c>
      <c r="B86" s="584"/>
      <c r="C86" s="326" t="s">
        <v>71</v>
      </c>
      <c r="D86" s="27"/>
      <c r="E86" s="27"/>
      <c r="F86" s="39"/>
      <c r="G86" s="119">
        <f>SUM(G29:G85)</f>
        <v>0</v>
      </c>
      <c r="H86" s="37">
        <f>SUM(H29:H85)</f>
        <v>0</v>
      </c>
      <c r="I86" s="37">
        <f>SUM(I29:I85)</f>
        <v>0</v>
      </c>
      <c r="J86" s="38" t="str">
        <f t="array" ref="J86">IF(ISERROR(G86/I86),"",G86/I86)</f>
        <v/>
      </c>
      <c r="K86" s="37">
        <f>SUM(K29:K85)</f>
        <v>0</v>
      </c>
      <c r="L86" s="123"/>
      <c r="M86" s="114">
        <f t="shared" ref="M86:V86" si="30">SUM(M29:M85)</f>
        <v>0</v>
      </c>
      <c r="N86" s="37">
        <f t="shared" si="30"/>
        <v>0</v>
      </c>
      <c r="O86" s="116">
        <f t="shared" si="30"/>
        <v>0</v>
      </c>
      <c r="P86" s="116">
        <f t="shared" si="30"/>
        <v>0</v>
      </c>
      <c r="Q86" s="116">
        <f t="shared" si="30"/>
        <v>0</v>
      </c>
      <c r="R86" s="116">
        <f t="shared" si="30"/>
        <v>0</v>
      </c>
      <c r="S86" s="117">
        <f t="shared" si="30"/>
        <v>0</v>
      </c>
      <c r="T86" s="116">
        <f t="shared" si="30"/>
        <v>0</v>
      </c>
      <c r="U86" s="116">
        <f t="shared" si="30"/>
        <v>0</v>
      </c>
      <c r="V86" s="269">
        <f t="shared" si="30"/>
        <v>0</v>
      </c>
      <c r="W86" s="40" t="str">
        <f t="shared" ref="W86:W93" si="31">IF(ISERROR(V86/G86),"",V86/G86)</f>
        <v/>
      </c>
      <c r="X86" s="117">
        <f>SUM(X29:X85)</f>
        <v>0</v>
      </c>
      <c r="Y86" s="117">
        <f>SUM(Y29:Y85)</f>
        <v>0</v>
      </c>
      <c r="Z86" s="117">
        <f>SUM(Z29:Z85)</f>
        <v>0</v>
      </c>
      <c r="AA86" s="117">
        <f>SUM(AA29:AA85)</f>
        <v>0</v>
      </c>
      <c r="AB86" s="338"/>
      <c r="AC86" s="116">
        <f>SUM(AC29:AC85)</f>
        <v>0</v>
      </c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</row>
    <row r="87" spans="1:106" ht="15.75">
      <c r="A87" s="17">
        <v>200065</v>
      </c>
      <c r="B87" s="68" t="s">
        <v>87</v>
      </c>
      <c r="C87" s="17" t="s">
        <v>53</v>
      </c>
      <c r="D87" s="18">
        <v>5.03</v>
      </c>
      <c r="E87" s="18"/>
      <c r="F87" s="6"/>
      <c r="G87" s="118">
        <f>SUM('5:6'!G87)</f>
        <v>0</v>
      </c>
      <c r="H87" s="118">
        <f>SUM('5:6'!H87)</f>
        <v>0</v>
      </c>
      <c r="I87" s="118">
        <f>SUM('5:6'!I87)</f>
        <v>0</v>
      </c>
      <c r="J87" s="38" t="str">
        <f>IF(ISERROR(G87/I87),"",G87/I87)</f>
        <v/>
      </c>
      <c r="K87" s="42">
        <f t="array" ref="K87">IF(ISERROR(G87/L87),"",G87/L87)</f>
        <v>0</v>
      </c>
      <c r="L87" s="107">
        <v>8.8000000000000007</v>
      </c>
      <c r="M87" s="43">
        <f t="shared" ref="M87:M94" si="32">IF(ISERROR(I87-K87),"",I87-K87)</f>
        <v>0</v>
      </c>
      <c r="N87" s="118">
        <f>SUM('5:6'!N87)</f>
        <v>0</v>
      </c>
      <c r="O87" s="118">
        <f>SUM('5:6'!O87)</f>
        <v>0</v>
      </c>
      <c r="P87" s="118">
        <f>SUM('5:6'!P87)</f>
        <v>0</v>
      </c>
      <c r="Q87" s="118">
        <f>SUM('5:6'!Q87)</f>
        <v>0</v>
      </c>
      <c r="R87" s="118">
        <f>SUM('5:6'!R87)</f>
        <v>0</v>
      </c>
      <c r="S87" s="118">
        <f>SUM('5:6'!S87)</f>
        <v>0</v>
      </c>
      <c r="T87" s="118">
        <f>SUM('5:6'!T87)</f>
        <v>0</v>
      </c>
      <c r="U87" s="118">
        <f>SUM('5:6'!U87)</f>
        <v>0</v>
      </c>
      <c r="V87" s="269">
        <f t="shared" ref="V87:V93" si="33">SUM(X87:AA87)</f>
        <v>0</v>
      </c>
      <c r="W87" s="40" t="str">
        <f t="shared" si="31"/>
        <v/>
      </c>
      <c r="X87" s="118">
        <f>SUM('5:6'!X87)</f>
        <v>0</v>
      </c>
      <c r="Y87" s="118">
        <f>SUM('5:6'!Y87)</f>
        <v>0</v>
      </c>
      <c r="Z87" s="118">
        <f>SUM('5:6'!Z87)</f>
        <v>0</v>
      </c>
      <c r="AA87" s="118">
        <f>SUM('5:6'!AA87)</f>
        <v>0</v>
      </c>
      <c r="AB87" s="338">
        <v>1.18</v>
      </c>
      <c r="AC87" s="370">
        <f t="shared" si="29"/>
        <v>0</v>
      </c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</row>
    <row r="88" spans="1:106" ht="15.75">
      <c r="A88" s="17">
        <v>200067</v>
      </c>
      <c r="B88" s="68" t="s">
        <v>87</v>
      </c>
      <c r="C88" s="17" t="s">
        <v>60</v>
      </c>
      <c r="D88" s="18">
        <v>5.03</v>
      </c>
      <c r="E88" s="18"/>
      <c r="F88" s="6"/>
      <c r="G88" s="118">
        <f>SUM('5:6'!G88)</f>
        <v>0</v>
      </c>
      <c r="H88" s="118">
        <f>SUM('5:6'!H88)</f>
        <v>0</v>
      </c>
      <c r="I88" s="118">
        <f>SUM('5:6'!I88)</f>
        <v>0</v>
      </c>
      <c r="J88" s="38" t="str">
        <f t="array" ref="J88">IF(ISERROR(G88/I88),"",G88/I88)</f>
        <v/>
      </c>
      <c r="K88" s="42">
        <f t="array" ref="K88">IF(ISERROR(G88/L88),"",G88/L88)</f>
        <v>0</v>
      </c>
      <c r="L88" s="107">
        <v>8.8000000000000007</v>
      </c>
      <c r="M88" s="43">
        <f t="shared" si="32"/>
        <v>0</v>
      </c>
      <c r="N88" s="118">
        <f>SUM('5:6'!N88)</f>
        <v>0</v>
      </c>
      <c r="O88" s="118">
        <f>SUM('5:6'!O88)</f>
        <v>0</v>
      </c>
      <c r="P88" s="118">
        <f>SUM('5:6'!P88)</f>
        <v>0</v>
      </c>
      <c r="Q88" s="118">
        <f>SUM('5:6'!Q88)</f>
        <v>0</v>
      </c>
      <c r="R88" s="118">
        <f>SUM('5:6'!R88)</f>
        <v>0</v>
      </c>
      <c r="S88" s="118">
        <f>SUM('5:6'!S88)</f>
        <v>0</v>
      </c>
      <c r="T88" s="118">
        <f>SUM('5:6'!T88)</f>
        <v>0</v>
      </c>
      <c r="U88" s="118">
        <f>SUM('5:6'!U88)</f>
        <v>0</v>
      </c>
      <c r="V88" s="269">
        <f t="shared" si="33"/>
        <v>0</v>
      </c>
      <c r="W88" s="40" t="str">
        <f t="shared" si="31"/>
        <v/>
      </c>
      <c r="X88" s="118">
        <f>SUM('5:6'!X88)</f>
        <v>0</v>
      </c>
      <c r="Y88" s="118">
        <f>SUM('5:6'!Y88)</f>
        <v>0</v>
      </c>
      <c r="Z88" s="118">
        <f>SUM('5:6'!Z88)</f>
        <v>0</v>
      </c>
      <c r="AA88" s="118">
        <f>SUM('5:6'!AA88)</f>
        <v>0</v>
      </c>
      <c r="AB88" s="338">
        <v>1.18</v>
      </c>
      <c r="AC88" s="370">
        <f t="shared" si="29"/>
        <v>0</v>
      </c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</row>
    <row r="89" spans="1:106" ht="15.75">
      <c r="A89" s="17">
        <v>200068</v>
      </c>
      <c r="B89" s="68" t="s">
        <v>87</v>
      </c>
      <c r="C89" s="17" t="s">
        <v>74</v>
      </c>
      <c r="D89" s="18">
        <v>5.03</v>
      </c>
      <c r="E89" s="18"/>
      <c r="F89" s="6"/>
      <c r="G89" s="118">
        <f>SUM('5:6'!G89)</f>
        <v>0</v>
      </c>
      <c r="H89" s="118">
        <f>SUM('5:6'!H89)</f>
        <v>0</v>
      </c>
      <c r="I89" s="118">
        <f>SUM('5:6'!I89)</f>
        <v>0</v>
      </c>
      <c r="J89" s="38" t="str">
        <f t="array" ref="J89">IF(ISERROR(G89/I89),"",G89/I89)</f>
        <v/>
      </c>
      <c r="K89" s="42">
        <f t="array" ref="K89">IF(ISERROR(G89/L89),"",G89/L89)</f>
        <v>0</v>
      </c>
      <c r="L89" s="107">
        <v>8.8000000000000007</v>
      </c>
      <c r="M89" s="43">
        <f t="shared" si="32"/>
        <v>0</v>
      </c>
      <c r="N89" s="118">
        <f>SUM('5:6'!N89)</f>
        <v>0</v>
      </c>
      <c r="O89" s="118">
        <f>SUM('5:6'!O89)</f>
        <v>0</v>
      </c>
      <c r="P89" s="118">
        <f>SUM('5:6'!P89)</f>
        <v>0</v>
      </c>
      <c r="Q89" s="118">
        <f>SUM('5:6'!Q89)</f>
        <v>0</v>
      </c>
      <c r="R89" s="118">
        <f>SUM('5:6'!R89)</f>
        <v>0</v>
      </c>
      <c r="S89" s="118">
        <f>SUM('5:6'!S89)</f>
        <v>0</v>
      </c>
      <c r="T89" s="118">
        <f>SUM('5:6'!T89)</f>
        <v>0</v>
      </c>
      <c r="U89" s="118">
        <f>SUM('5:6'!U89)</f>
        <v>0</v>
      </c>
      <c r="V89" s="269">
        <f t="shared" si="33"/>
        <v>0</v>
      </c>
      <c r="W89" s="40" t="str">
        <f t="shared" si="31"/>
        <v/>
      </c>
      <c r="X89" s="118">
        <f>SUM('5:6'!X89)</f>
        <v>0</v>
      </c>
      <c r="Y89" s="118">
        <f>SUM('5:6'!Y89)</f>
        <v>0</v>
      </c>
      <c r="Z89" s="118">
        <f>SUM('5:6'!Z89)</f>
        <v>0</v>
      </c>
      <c r="AA89" s="118">
        <f>SUM('5:6'!AA89)</f>
        <v>0</v>
      </c>
      <c r="AB89" s="338">
        <v>1.18</v>
      </c>
      <c r="AC89" s="370">
        <f t="shared" si="29"/>
        <v>0</v>
      </c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</row>
    <row r="90" spans="1:106" ht="15.75">
      <c r="A90" s="24">
        <v>200064</v>
      </c>
      <c r="B90" s="72" t="s">
        <v>88</v>
      </c>
      <c r="C90" s="17" t="s">
        <v>53</v>
      </c>
      <c r="D90" s="18">
        <v>5.03</v>
      </c>
      <c r="E90" s="18"/>
      <c r="F90" s="6"/>
      <c r="G90" s="118">
        <f>SUM('5:6'!G90)</f>
        <v>0</v>
      </c>
      <c r="H90" s="118">
        <f>SUM('5:6'!H90)</f>
        <v>0</v>
      </c>
      <c r="I90" s="118">
        <f>SUM('5:6'!I90)</f>
        <v>0</v>
      </c>
      <c r="J90" s="38" t="str">
        <f t="array" ref="J90">IF(ISERROR(G90/I90),"",G90/I90)</f>
        <v/>
      </c>
      <c r="K90" s="42">
        <f t="array" ref="K90">IF(ISERROR(G90/L90),"",G90/L90)</f>
        <v>0</v>
      </c>
      <c r="L90" s="107">
        <v>9.3000000000000007</v>
      </c>
      <c r="M90" s="43">
        <f t="shared" si="32"/>
        <v>0</v>
      </c>
      <c r="N90" s="118">
        <f>SUM('5:6'!N90)</f>
        <v>0</v>
      </c>
      <c r="O90" s="118">
        <f>SUM('5:6'!O90)</f>
        <v>0</v>
      </c>
      <c r="P90" s="118">
        <f>SUM('5:6'!P90)</f>
        <v>0</v>
      </c>
      <c r="Q90" s="118">
        <f>SUM('5:6'!Q90)</f>
        <v>0</v>
      </c>
      <c r="R90" s="118">
        <f>SUM('5:6'!R90)</f>
        <v>0</v>
      </c>
      <c r="S90" s="118">
        <f>SUM('5:6'!S90)</f>
        <v>0</v>
      </c>
      <c r="T90" s="118">
        <f>SUM('5:6'!T90)</f>
        <v>0</v>
      </c>
      <c r="U90" s="118">
        <f>SUM('5:6'!U90)</f>
        <v>0</v>
      </c>
      <c r="V90" s="269">
        <f t="shared" si="33"/>
        <v>0</v>
      </c>
      <c r="W90" s="40" t="str">
        <f t="shared" si="31"/>
        <v/>
      </c>
      <c r="X90" s="118">
        <f>SUM('5:6'!X90)</f>
        <v>0</v>
      </c>
      <c r="Y90" s="118">
        <f>SUM('5:6'!Y90)</f>
        <v>0</v>
      </c>
      <c r="Z90" s="118">
        <f>SUM('5:6'!Z90)</f>
        <v>0</v>
      </c>
      <c r="AA90" s="118">
        <f>SUM('5:6'!AA90)</f>
        <v>0</v>
      </c>
      <c r="AB90" s="338">
        <v>1.1100000000000001</v>
      </c>
      <c r="AC90" s="370">
        <f t="shared" si="29"/>
        <v>0</v>
      </c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</row>
    <row r="91" spans="1:106" ht="15.75">
      <c r="A91" s="24">
        <v>200058</v>
      </c>
      <c r="B91" s="72" t="s">
        <v>88</v>
      </c>
      <c r="C91" s="17" t="s">
        <v>72</v>
      </c>
      <c r="D91" s="18">
        <v>5.03</v>
      </c>
      <c r="E91" s="18"/>
      <c r="F91" s="6"/>
      <c r="G91" s="118">
        <f>SUM('5:6'!G91)</f>
        <v>0</v>
      </c>
      <c r="H91" s="118">
        <f>SUM('5:6'!H91)</f>
        <v>0</v>
      </c>
      <c r="I91" s="118">
        <f>SUM('5:6'!I91)</f>
        <v>0</v>
      </c>
      <c r="J91" s="38" t="str">
        <f t="array" ref="J91">IF(ISERROR(G91/I91),"",G91/I91)</f>
        <v/>
      </c>
      <c r="K91" s="42">
        <f t="array" ref="K91">IF(ISERROR(G91/L91),"",G91/L91)</f>
        <v>0</v>
      </c>
      <c r="L91" s="107">
        <v>9.3000000000000007</v>
      </c>
      <c r="M91" s="43">
        <f t="shared" si="32"/>
        <v>0</v>
      </c>
      <c r="N91" s="118">
        <f>SUM('5:6'!N91)</f>
        <v>0</v>
      </c>
      <c r="O91" s="118">
        <f>SUM('5:6'!O91)</f>
        <v>0</v>
      </c>
      <c r="P91" s="118">
        <f>SUM('5:6'!P91)</f>
        <v>0</v>
      </c>
      <c r="Q91" s="118">
        <f>SUM('5:6'!Q91)</f>
        <v>0</v>
      </c>
      <c r="R91" s="118">
        <f>SUM('5:6'!R91)</f>
        <v>0</v>
      </c>
      <c r="S91" s="118">
        <f>SUM('5:6'!S91)</f>
        <v>0</v>
      </c>
      <c r="T91" s="118">
        <f>SUM('5:6'!T91)</f>
        <v>0</v>
      </c>
      <c r="U91" s="118">
        <f>SUM('5:6'!U91)</f>
        <v>0</v>
      </c>
      <c r="V91" s="269">
        <f t="shared" si="33"/>
        <v>0</v>
      </c>
      <c r="W91" s="40" t="str">
        <f t="shared" si="31"/>
        <v/>
      </c>
      <c r="X91" s="118">
        <f>SUM('5:6'!X91)</f>
        <v>0</v>
      </c>
      <c r="Y91" s="118">
        <f>SUM('5:6'!Y91)</f>
        <v>0</v>
      </c>
      <c r="Z91" s="118">
        <f>SUM('5:6'!Z91)</f>
        <v>0</v>
      </c>
      <c r="AA91" s="118">
        <f>SUM('5:6'!AA91)</f>
        <v>0</v>
      </c>
      <c r="AB91" s="338">
        <v>1.1100000000000001</v>
      </c>
      <c r="AC91" s="370">
        <f t="shared" si="29"/>
        <v>0</v>
      </c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</row>
    <row r="92" spans="1:106" ht="15.75">
      <c r="A92" s="24">
        <v>200061</v>
      </c>
      <c r="B92" s="72" t="s">
        <v>88</v>
      </c>
      <c r="C92" s="17" t="s">
        <v>60</v>
      </c>
      <c r="D92" s="18">
        <v>5.03</v>
      </c>
      <c r="E92" s="18"/>
      <c r="F92" s="6"/>
      <c r="G92" s="118">
        <f>SUM('5:6'!G92)</f>
        <v>0</v>
      </c>
      <c r="H92" s="118">
        <f>SUM('5:6'!H92)</f>
        <v>0</v>
      </c>
      <c r="I92" s="118">
        <f>SUM('5:6'!I92)</f>
        <v>0</v>
      </c>
      <c r="J92" s="38" t="str">
        <f t="array" ref="J92">IF(ISERROR(G92/I92),"",G92/I92)</f>
        <v/>
      </c>
      <c r="K92" s="42">
        <f t="array" ref="K92">IF(ISERROR(G92/L92),"",G92/L92)</f>
        <v>0</v>
      </c>
      <c r="L92" s="107">
        <v>9.3000000000000007</v>
      </c>
      <c r="M92" s="43">
        <f t="shared" si="32"/>
        <v>0</v>
      </c>
      <c r="N92" s="118">
        <f>SUM('5:6'!N92)</f>
        <v>0</v>
      </c>
      <c r="O92" s="118">
        <f>SUM('5:6'!O92)</f>
        <v>0</v>
      </c>
      <c r="P92" s="118">
        <f>SUM('5:6'!P92)</f>
        <v>0</v>
      </c>
      <c r="Q92" s="118">
        <f>SUM('5:6'!Q92)</f>
        <v>0</v>
      </c>
      <c r="R92" s="118">
        <f>SUM('5:6'!R92)</f>
        <v>0</v>
      </c>
      <c r="S92" s="118">
        <f>SUM('5:6'!S92)</f>
        <v>0</v>
      </c>
      <c r="T92" s="118">
        <f>SUM('5:6'!T92)</f>
        <v>0</v>
      </c>
      <c r="U92" s="118">
        <f>SUM('5:6'!U92)</f>
        <v>0</v>
      </c>
      <c r="V92" s="269">
        <f t="shared" si="33"/>
        <v>0</v>
      </c>
      <c r="W92" s="40" t="str">
        <f t="shared" si="31"/>
        <v/>
      </c>
      <c r="X92" s="118">
        <f>SUM('5:6'!X92)</f>
        <v>0</v>
      </c>
      <c r="Y92" s="118">
        <f>SUM('5:6'!Y92)</f>
        <v>0</v>
      </c>
      <c r="Z92" s="118">
        <f>SUM('5:6'!Z92)</f>
        <v>0</v>
      </c>
      <c r="AA92" s="118">
        <f>SUM('5:6'!AA92)</f>
        <v>0</v>
      </c>
      <c r="AB92" s="338">
        <v>1.1100000000000001</v>
      </c>
      <c r="AC92" s="370">
        <f t="shared" si="29"/>
        <v>0</v>
      </c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</row>
    <row r="93" spans="1:106" ht="15.75">
      <c r="A93" s="24">
        <v>200060</v>
      </c>
      <c r="B93" s="72" t="s">
        <v>88</v>
      </c>
      <c r="C93" s="17" t="s">
        <v>66</v>
      </c>
      <c r="D93" s="18">
        <v>5.03</v>
      </c>
      <c r="E93" s="18"/>
      <c r="F93" s="6"/>
      <c r="G93" s="118">
        <f>SUM('5:6'!G93)</f>
        <v>0</v>
      </c>
      <c r="H93" s="118">
        <f>SUM('5:6'!H93)</f>
        <v>0</v>
      </c>
      <c r="I93" s="118">
        <f>SUM('5:6'!I93)</f>
        <v>0</v>
      </c>
      <c r="J93" s="38" t="str">
        <f t="array" ref="J93">IF(ISERROR(G93/I93),"",G93/I93)</f>
        <v/>
      </c>
      <c r="K93" s="42">
        <f t="array" ref="K93">IF(ISERROR(G93/L93),"",G93/L93)</f>
        <v>0</v>
      </c>
      <c r="L93" s="107">
        <v>9.3000000000000007</v>
      </c>
      <c r="M93" s="43">
        <f t="shared" si="32"/>
        <v>0</v>
      </c>
      <c r="N93" s="118">
        <f>SUM('5:6'!N93)</f>
        <v>0</v>
      </c>
      <c r="O93" s="118">
        <f>SUM('5:6'!O93)</f>
        <v>0</v>
      </c>
      <c r="P93" s="118">
        <f>SUM('5:6'!P93)</f>
        <v>0</v>
      </c>
      <c r="Q93" s="118">
        <f>SUM('5:6'!Q93)</f>
        <v>0</v>
      </c>
      <c r="R93" s="118">
        <f>SUM('5:6'!R93)</f>
        <v>0</v>
      </c>
      <c r="S93" s="118">
        <f>SUM('5:6'!S93)</f>
        <v>0</v>
      </c>
      <c r="T93" s="118">
        <f>SUM('5:6'!T93)</f>
        <v>0</v>
      </c>
      <c r="U93" s="118">
        <f>SUM('5:6'!U93)</f>
        <v>0</v>
      </c>
      <c r="V93" s="269">
        <f t="shared" si="33"/>
        <v>0</v>
      </c>
      <c r="W93" s="40" t="str">
        <f t="shared" si="31"/>
        <v/>
      </c>
      <c r="X93" s="118">
        <f>SUM('5:6'!X93)</f>
        <v>0</v>
      </c>
      <c r="Y93" s="118">
        <f>SUM('5:6'!Y93)</f>
        <v>0</v>
      </c>
      <c r="Z93" s="118">
        <f>SUM('5:6'!Z93)</f>
        <v>0</v>
      </c>
      <c r="AA93" s="118">
        <f>SUM('5:6'!AA93)</f>
        <v>0</v>
      </c>
      <c r="AB93" s="338">
        <v>1.1100000000000001</v>
      </c>
      <c r="AC93" s="370">
        <f t="shared" si="29"/>
        <v>0</v>
      </c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</row>
    <row r="94" spans="1:106" ht="15.75">
      <c r="A94" s="24">
        <v>300389</v>
      </c>
      <c r="B94" s="72" t="s">
        <v>183</v>
      </c>
      <c r="C94" s="17" t="s">
        <v>184</v>
      </c>
      <c r="D94" s="18">
        <v>5.03</v>
      </c>
      <c r="E94" s="18"/>
      <c r="F94" s="6"/>
      <c r="G94" s="118">
        <f>SUM('5:6'!G94)</f>
        <v>0</v>
      </c>
      <c r="H94" s="118">
        <f>SUM('5:6'!H94)</f>
        <v>0</v>
      </c>
      <c r="I94" s="118">
        <f>SUM('5:6'!I94)</f>
        <v>0</v>
      </c>
      <c r="J94" s="38"/>
      <c r="K94" s="42">
        <f t="array" ref="K94">IF(ISERROR(G94/L94),"",G94/L94)</f>
        <v>0</v>
      </c>
      <c r="L94" s="107">
        <v>9.3000000000000007</v>
      </c>
      <c r="M94" s="43">
        <f t="shared" si="32"/>
        <v>0</v>
      </c>
      <c r="N94" s="118">
        <f>SUM('5:6'!N94)</f>
        <v>0</v>
      </c>
      <c r="O94" s="118">
        <f>SUM('5:6'!O94)</f>
        <v>0</v>
      </c>
      <c r="P94" s="118">
        <f>SUM('5:6'!P94)</f>
        <v>0</v>
      </c>
      <c r="Q94" s="118">
        <f>SUM('5:6'!Q94)</f>
        <v>0</v>
      </c>
      <c r="R94" s="118">
        <f>SUM('5:6'!R94)</f>
        <v>0</v>
      </c>
      <c r="S94" s="118">
        <f>SUM('5:6'!S94)</f>
        <v>0</v>
      </c>
      <c r="T94" s="118">
        <f>SUM('5:6'!T94)</f>
        <v>0</v>
      </c>
      <c r="U94" s="118">
        <f>SUM('5:6'!U94)</f>
        <v>0</v>
      </c>
      <c r="V94" s="270"/>
      <c r="W94" s="40"/>
      <c r="X94" s="118">
        <f>SUM('5:6'!X94)</f>
        <v>0</v>
      </c>
      <c r="Y94" s="118">
        <f>SUM('5:6'!Y94)</f>
        <v>0</v>
      </c>
      <c r="Z94" s="118">
        <f>SUM('5:6'!Z94)</f>
        <v>0</v>
      </c>
      <c r="AA94" s="118">
        <f>SUM('5:6'!AA94)</f>
        <v>0</v>
      </c>
      <c r="AB94" s="338">
        <v>0.84</v>
      </c>
      <c r="AC94" s="370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5.75">
      <c r="A95" s="24">
        <v>200556</v>
      </c>
      <c r="B95" s="72" t="s">
        <v>168</v>
      </c>
      <c r="C95" s="17" t="s">
        <v>53</v>
      </c>
      <c r="D95" s="18">
        <v>5.03</v>
      </c>
      <c r="E95" s="18"/>
      <c r="F95" s="6"/>
      <c r="G95" s="118">
        <f>SUM('5:6'!G95)</f>
        <v>0</v>
      </c>
      <c r="H95" s="118">
        <f>SUM('5:6'!H95)</f>
        <v>0</v>
      </c>
      <c r="I95" s="118">
        <f>SUM('5:6'!I95)</f>
        <v>0</v>
      </c>
      <c r="J95" s="38" t="str">
        <f t="array" ref="J95">IF(ISERROR(G95/I95),"",G95/I95)</f>
        <v/>
      </c>
      <c r="K95" s="42">
        <f t="array" ref="K95">IF(ISERROR(G95/L95),"",G95/L95)</f>
        <v>0</v>
      </c>
      <c r="L95" s="107">
        <v>8</v>
      </c>
      <c r="M95" s="43">
        <f>IF(ISERROR(I95-K95),"",I95-K95)</f>
        <v>0</v>
      </c>
      <c r="N95" s="118">
        <f>SUM('5:6'!N95)</f>
        <v>0</v>
      </c>
      <c r="O95" s="118">
        <f>SUM('5:6'!O95)</f>
        <v>0</v>
      </c>
      <c r="P95" s="118">
        <f>SUM('5:6'!P95)</f>
        <v>0</v>
      </c>
      <c r="Q95" s="118">
        <f>SUM('5:6'!Q95)</f>
        <v>0</v>
      </c>
      <c r="R95" s="118">
        <f>SUM('5:6'!R95)</f>
        <v>0</v>
      </c>
      <c r="S95" s="118">
        <f>SUM('5:6'!S95)</f>
        <v>0</v>
      </c>
      <c r="T95" s="118">
        <f>SUM('5:6'!T95)</f>
        <v>0</v>
      </c>
      <c r="U95" s="118">
        <f>SUM('5:6'!U95)</f>
        <v>0</v>
      </c>
      <c r="V95" s="270">
        <f>SUM(X95:AA95)</f>
        <v>0</v>
      </c>
      <c r="W95" s="40" t="str">
        <f>IF(ISERROR(V95/G95),"",V95/G95)</f>
        <v/>
      </c>
      <c r="X95" s="118">
        <f>SUM('5:6'!X95)</f>
        <v>0</v>
      </c>
      <c r="Y95" s="118">
        <f>SUM('5:6'!Y95)</f>
        <v>0</v>
      </c>
      <c r="Z95" s="118">
        <f>SUM('5:6'!Z95)</f>
        <v>0</v>
      </c>
      <c r="AA95" s="118">
        <f>SUM('5:6'!AA95)</f>
        <v>0</v>
      </c>
      <c r="AB95" s="338">
        <v>1.06</v>
      </c>
      <c r="AC95" s="370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5.75">
      <c r="A96" s="24">
        <v>200557</v>
      </c>
      <c r="B96" s="72" t="s">
        <v>168</v>
      </c>
      <c r="C96" s="17" t="s">
        <v>55</v>
      </c>
      <c r="D96" s="18">
        <v>5.03</v>
      </c>
      <c r="E96" s="18"/>
      <c r="F96" s="6"/>
      <c r="G96" s="118">
        <f>SUM('5:6'!G96)</f>
        <v>0</v>
      </c>
      <c r="H96" s="118">
        <f>SUM('5:6'!H96)</f>
        <v>0</v>
      </c>
      <c r="I96" s="118">
        <f>SUM('5:6'!I96)</f>
        <v>0</v>
      </c>
      <c r="J96" s="38" t="str">
        <f t="array" ref="J96">IF(ISERROR(G96/I96),"",G96/I96)</f>
        <v/>
      </c>
      <c r="K96" s="42">
        <f t="array" ref="K96">IF(ISERROR(G96/L96),"",G96/L96)</f>
        <v>0</v>
      </c>
      <c r="L96" s="107">
        <v>8</v>
      </c>
      <c r="M96" s="43">
        <f>IF(ISERROR(I96-K96),"",I96-K96)</f>
        <v>0</v>
      </c>
      <c r="N96" s="118">
        <f>SUM('5:6'!N96)</f>
        <v>0</v>
      </c>
      <c r="O96" s="118">
        <f>SUM('5:6'!O96)</f>
        <v>0</v>
      </c>
      <c r="P96" s="118">
        <f>SUM('5:6'!P96)</f>
        <v>0</v>
      </c>
      <c r="Q96" s="118">
        <f>SUM('5:6'!Q96)</f>
        <v>0</v>
      </c>
      <c r="R96" s="118">
        <f>SUM('5:6'!R96)</f>
        <v>0</v>
      </c>
      <c r="S96" s="118">
        <f>SUM('5:6'!S96)</f>
        <v>0</v>
      </c>
      <c r="T96" s="118">
        <f>SUM('5:6'!T96)</f>
        <v>0</v>
      </c>
      <c r="U96" s="118">
        <f>SUM('5:6'!U96)</f>
        <v>0</v>
      </c>
      <c r="V96" s="270">
        <f>SUM(X96:AA96)</f>
        <v>0</v>
      </c>
      <c r="W96" s="40" t="str">
        <f>IF(ISERROR(V96/G96),"",V96/G96)</f>
        <v/>
      </c>
      <c r="X96" s="118">
        <f>SUM('5:6'!X96)</f>
        <v>0</v>
      </c>
      <c r="Y96" s="118">
        <f>SUM('5:6'!Y96)</f>
        <v>0</v>
      </c>
      <c r="Z96" s="118">
        <f>SUM('5:6'!Z96)</f>
        <v>0</v>
      </c>
      <c r="AA96" s="118">
        <f>SUM('5:6'!AA96)</f>
        <v>0</v>
      </c>
      <c r="AB96" s="338">
        <v>1.06</v>
      </c>
      <c r="AC96" s="370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5.75">
      <c r="A97" s="24">
        <v>200558</v>
      </c>
      <c r="B97" s="72" t="s">
        <v>168</v>
      </c>
      <c r="C97" s="17" t="s">
        <v>60</v>
      </c>
      <c r="D97" s="18">
        <v>5.03</v>
      </c>
      <c r="E97" s="18"/>
      <c r="F97" s="6"/>
      <c r="G97" s="118">
        <f>SUM('5:6'!G97)</f>
        <v>0</v>
      </c>
      <c r="H97" s="118">
        <f>SUM('5:6'!H97)</f>
        <v>0</v>
      </c>
      <c r="I97" s="118">
        <f>SUM('5:6'!I97)</f>
        <v>0</v>
      </c>
      <c r="J97" s="38" t="str">
        <f t="array" ref="J97">IF(ISERROR(G97/I97),"",G97/I97)</f>
        <v/>
      </c>
      <c r="K97" s="42">
        <f t="array" ref="K97">IF(ISERROR(G97/L97),"",G97/L97)</f>
        <v>0</v>
      </c>
      <c r="L97" s="107">
        <v>8</v>
      </c>
      <c r="M97" s="43">
        <f>IF(ISERROR(I97-K97),"",I97-K97)</f>
        <v>0</v>
      </c>
      <c r="N97" s="118">
        <f>SUM('5:6'!N97)</f>
        <v>0</v>
      </c>
      <c r="O97" s="118">
        <f>SUM('5:6'!O97)</f>
        <v>0</v>
      </c>
      <c r="P97" s="118">
        <f>SUM('5:6'!P97)</f>
        <v>0</v>
      </c>
      <c r="Q97" s="118">
        <f>SUM('5:6'!Q97)</f>
        <v>0</v>
      </c>
      <c r="R97" s="118">
        <f>SUM('5:6'!R97)</f>
        <v>0</v>
      </c>
      <c r="S97" s="118">
        <f>SUM('5:6'!S97)</f>
        <v>0</v>
      </c>
      <c r="T97" s="118">
        <f>SUM('5:6'!T97)</f>
        <v>0</v>
      </c>
      <c r="U97" s="118">
        <f>SUM('5:6'!U97)</f>
        <v>0</v>
      </c>
      <c r="V97" s="270">
        <f>SUM(X97:AA97)</f>
        <v>0</v>
      </c>
      <c r="W97" s="40" t="str">
        <f>IF(ISERROR(V97/G97),"",V97/G97)</f>
        <v/>
      </c>
      <c r="X97" s="118">
        <f>SUM('5:6'!X97)</f>
        <v>0</v>
      </c>
      <c r="Y97" s="118">
        <f>SUM('5:6'!Y97)</f>
        <v>0</v>
      </c>
      <c r="Z97" s="118">
        <f>SUM('5:6'!Z97)</f>
        <v>0</v>
      </c>
      <c r="AA97" s="118">
        <f>SUM('5:6'!AA97)</f>
        <v>0</v>
      </c>
      <c r="AB97" s="338">
        <v>1.06</v>
      </c>
      <c r="AC97" s="370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5.75">
      <c r="A98" s="24">
        <v>200559</v>
      </c>
      <c r="B98" s="72" t="s">
        <v>168</v>
      </c>
      <c r="C98" s="246" t="s">
        <v>90</v>
      </c>
      <c r="D98" s="18">
        <v>5.03</v>
      </c>
      <c r="E98" s="18"/>
      <c r="F98" s="6"/>
      <c r="G98" s="118">
        <f>SUM('5:6'!G98)</f>
        <v>0</v>
      </c>
      <c r="H98" s="118">
        <f>SUM('5:6'!H98)</f>
        <v>0</v>
      </c>
      <c r="I98" s="118">
        <f>SUM('5:6'!I98)</f>
        <v>0</v>
      </c>
      <c r="J98" s="38" t="str">
        <f t="array" ref="J98">IF(ISERROR(G98/I98),"",G98/I98)</f>
        <v/>
      </c>
      <c r="K98" s="42">
        <f t="array" ref="K98">IF(ISERROR(G98/L98),"",G98/L98)</f>
        <v>0</v>
      </c>
      <c r="L98" s="107">
        <v>8</v>
      </c>
      <c r="M98" s="43">
        <f>IF(ISERROR(I98-K98),"",I98-K98)</f>
        <v>0</v>
      </c>
      <c r="N98" s="118">
        <f>SUM('5:6'!N98)</f>
        <v>0</v>
      </c>
      <c r="O98" s="118">
        <f>SUM('5:6'!O98)</f>
        <v>0</v>
      </c>
      <c r="P98" s="118">
        <f>SUM('5:6'!P98)</f>
        <v>0</v>
      </c>
      <c r="Q98" s="118">
        <f>SUM('5:6'!Q98)</f>
        <v>0</v>
      </c>
      <c r="R98" s="118">
        <f>SUM('5:6'!R98)</f>
        <v>0</v>
      </c>
      <c r="S98" s="118">
        <f>SUM('5:6'!S98)</f>
        <v>0</v>
      </c>
      <c r="T98" s="118">
        <f>SUM('5:6'!T98)</f>
        <v>0</v>
      </c>
      <c r="U98" s="118">
        <f>SUM('5:6'!U98)</f>
        <v>0</v>
      </c>
      <c r="V98" s="270">
        <f>SUM(X98:AA98)</f>
        <v>0</v>
      </c>
      <c r="W98" s="40" t="str">
        <f>IF(ISERROR(V98/G98),"",V98/G98)</f>
        <v/>
      </c>
      <c r="X98" s="118">
        <f>SUM('5:6'!X98)</f>
        <v>0</v>
      </c>
      <c r="Y98" s="118">
        <f>SUM('5:6'!Y98)</f>
        <v>0</v>
      </c>
      <c r="Z98" s="118">
        <f>SUM('5:6'!Z98)</f>
        <v>0</v>
      </c>
      <c r="AA98" s="118">
        <f>SUM('5:6'!AA98)</f>
        <v>0</v>
      </c>
      <c r="AB98" s="338">
        <v>1.06</v>
      </c>
      <c r="AC98" s="370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5.75">
      <c r="A99" s="24">
        <v>200556</v>
      </c>
      <c r="B99" s="72" t="s">
        <v>89</v>
      </c>
      <c r="C99" s="17" t="s">
        <v>53</v>
      </c>
      <c r="D99" s="18">
        <v>5.03</v>
      </c>
      <c r="E99" s="18"/>
      <c r="F99" s="6"/>
      <c r="G99" s="118">
        <f>SUM('5:6'!G99)</f>
        <v>0</v>
      </c>
      <c r="H99" s="118">
        <f>SUM('5:6'!H99)</f>
        <v>0</v>
      </c>
      <c r="I99" s="118">
        <f>SUM('5:6'!I99)</f>
        <v>0</v>
      </c>
      <c r="J99" s="38" t="str">
        <f t="array" ref="J99">IF(ISERROR(G99/I99),"",G99/I99)</f>
        <v/>
      </c>
      <c r="K99" s="42">
        <f t="array" ref="K99">IF(ISERROR(G99/L99),"",G99/L99)</f>
        <v>0</v>
      </c>
      <c r="L99" s="107">
        <v>10</v>
      </c>
      <c r="M99" s="43">
        <f t="shared" ref="M99:M114" si="34">IF(ISERROR(I99-K99),"",I99-K99)</f>
        <v>0</v>
      </c>
      <c r="N99" s="118">
        <f>SUM('5:6'!N99)</f>
        <v>0</v>
      </c>
      <c r="O99" s="118">
        <f>SUM('5:6'!O99)</f>
        <v>0</v>
      </c>
      <c r="P99" s="118">
        <f>SUM('5:6'!P99)</f>
        <v>0</v>
      </c>
      <c r="Q99" s="118">
        <f>SUM('5:6'!Q99)</f>
        <v>0</v>
      </c>
      <c r="R99" s="118">
        <f>SUM('5:6'!R99)</f>
        <v>0</v>
      </c>
      <c r="S99" s="118">
        <f>SUM('5:6'!S99)</f>
        <v>0</v>
      </c>
      <c r="T99" s="118">
        <f>SUM('5:6'!T99)</f>
        <v>0</v>
      </c>
      <c r="U99" s="118">
        <f>SUM('5:6'!U99)</f>
        <v>0</v>
      </c>
      <c r="V99" s="269">
        <f t="shared" ref="V99:V106" si="35">SUM(X99:AA99)</f>
        <v>0</v>
      </c>
      <c r="W99" s="40" t="str">
        <f t="shared" ref="W99:W106" si="36">IF(ISERROR(V99/G99),"",V99/G99)</f>
        <v/>
      </c>
      <c r="X99" s="118">
        <f>SUM('5:6'!X99)</f>
        <v>0</v>
      </c>
      <c r="Y99" s="118">
        <f>SUM('5:6'!Y99)</f>
        <v>0</v>
      </c>
      <c r="Z99" s="118">
        <f>SUM('5:6'!Z99)</f>
        <v>0</v>
      </c>
      <c r="AA99" s="118">
        <f>SUM('5:6'!AA99)</f>
        <v>0</v>
      </c>
      <c r="AB99" s="338">
        <v>1.04</v>
      </c>
      <c r="AC99" s="370">
        <f t="shared" si="29"/>
        <v>0</v>
      </c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</row>
    <row r="100" spans="1:106" ht="15.75">
      <c r="A100" s="24">
        <v>200557</v>
      </c>
      <c r="B100" s="72" t="s">
        <v>89</v>
      </c>
      <c r="C100" s="17" t="s">
        <v>72</v>
      </c>
      <c r="D100" s="18">
        <v>5.03</v>
      </c>
      <c r="E100" s="18"/>
      <c r="F100" s="6"/>
      <c r="G100" s="118">
        <f>SUM('5:6'!G100)</f>
        <v>0</v>
      </c>
      <c r="H100" s="118">
        <f>SUM('5:6'!H100)</f>
        <v>0</v>
      </c>
      <c r="I100" s="118">
        <f>SUM('5:6'!I100)</f>
        <v>0</v>
      </c>
      <c r="J100" s="38" t="str">
        <f t="array" ref="J100">IF(ISERROR(G100/I100),"",G100/I100)</f>
        <v/>
      </c>
      <c r="K100" s="42" t="str">
        <f t="array" ref="K100">IF(ISERROR(G100/L100),"",G100/L100)</f>
        <v/>
      </c>
      <c r="L100" s="107"/>
      <c r="M100" s="43" t="str">
        <f t="shared" si="34"/>
        <v/>
      </c>
      <c r="N100" s="118">
        <f>SUM('5:6'!N100)</f>
        <v>0</v>
      </c>
      <c r="O100" s="118">
        <f>SUM('5:6'!O100)</f>
        <v>0</v>
      </c>
      <c r="P100" s="118">
        <f>SUM('5:6'!P100)</f>
        <v>0</v>
      </c>
      <c r="Q100" s="118">
        <f>SUM('5:6'!Q100)</f>
        <v>0</v>
      </c>
      <c r="R100" s="118">
        <f>SUM('5:6'!R100)</f>
        <v>0</v>
      </c>
      <c r="S100" s="118">
        <f>SUM('5:6'!S100)</f>
        <v>0</v>
      </c>
      <c r="T100" s="118">
        <f>SUM('5:6'!T100)</f>
        <v>0</v>
      </c>
      <c r="U100" s="118">
        <f>SUM('5:6'!U100)</f>
        <v>0</v>
      </c>
      <c r="V100" s="269">
        <f t="shared" si="35"/>
        <v>0</v>
      </c>
      <c r="W100" s="40" t="str">
        <f t="shared" si="36"/>
        <v/>
      </c>
      <c r="X100" s="118">
        <f>SUM('5:6'!X100)</f>
        <v>0</v>
      </c>
      <c r="Y100" s="118">
        <f>SUM('5:6'!Y100)</f>
        <v>0</v>
      </c>
      <c r="Z100" s="118">
        <f>SUM('5:6'!Z100)</f>
        <v>0</v>
      </c>
      <c r="AA100" s="118">
        <f>SUM('5:6'!AA100)</f>
        <v>0</v>
      </c>
      <c r="AB100" s="338">
        <v>1.04</v>
      </c>
      <c r="AC100" s="370">
        <f t="shared" si="29"/>
        <v>0</v>
      </c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</row>
    <row r="101" spans="1:106" ht="15.75">
      <c r="A101" s="24">
        <v>200558</v>
      </c>
      <c r="B101" s="72" t="s">
        <v>89</v>
      </c>
      <c r="C101" s="17" t="s">
        <v>60</v>
      </c>
      <c r="D101" s="18">
        <v>5.03</v>
      </c>
      <c r="E101" s="18"/>
      <c r="F101" s="6"/>
      <c r="G101" s="118">
        <f>SUM('5:6'!G101)</f>
        <v>0</v>
      </c>
      <c r="H101" s="118">
        <f>SUM('5:6'!H101)</f>
        <v>0</v>
      </c>
      <c r="I101" s="118">
        <f>SUM('5:6'!I101)</f>
        <v>0</v>
      </c>
      <c r="J101" s="38" t="str">
        <f t="array" ref="J101">IF(ISERROR(G101/I101),"",G101/I101)</f>
        <v/>
      </c>
      <c r="K101" s="42" t="str">
        <f t="array" ref="K101">IF(ISERROR(G101/L101),"",G101/L101)</f>
        <v/>
      </c>
      <c r="L101" s="107"/>
      <c r="M101" s="43" t="str">
        <f t="shared" si="34"/>
        <v/>
      </c>
      <c r="N101" s="118">
        <f>SUM('5:6'!N101)</f>
        <v>0</v>
      </c>
      <c r="O101" s="118">
        <f>SUM('5:6'!O101)</f>
        <v>0</v>
      </c>
      <c r="P101" s="118">
        <f>SUM('5:6'!P101)</f>
        <v>0</v>
      </c>
      <c r="Q101" s="118">
        <f>SUM('5:6'!Q101)</f>
        <v>0</v>
      </c>
      <c r="R101" s="118">
        <f>SUM('5:6'!R101)</f>
        <v>0</v>
      </c>
      <c r="S101" s="118">
        <f>SUM('5:6'!S101)</f>
        <v>0</v>
      </c>
      <c r="T101" s="118">
        <f>SUM('5:6'!T101)</f>
        <v>0</v>
      </c>
      <c r="U101" s="118">
        <f>SUM('5:6'!U101)</f>
        <v>0</v>
      </c>
      <c r="V101" s="269">
        <f t="shared" si="35"/>
        <v>0</v>
      </c>
      <c r="W101" s="40" t="str">
        <f t="shared" si="36"/>
        <v/>
      </c>
      <c r="X101" s="118">
        <f>SUM('5:6'!X101)</f>
        <v>0</v>
      </c>
      <c r="Y101" s="118">
        <f>SUM('5:6'!Y101)</f>
        <v>0</v>
      </c>
      <c r="Z101" s="118">
        <f>SUM('5:6'!Z101)</f>
        <v>0</v>
      </c>
      <c r="AA101" s="118">
        <f>SUM('5:6'!AA101)</f>
        <v>0</v>
      </c>
      <c r="AB101" s="338">
        <v>1.04</v>
      </c>
      <c r="AC101" s="370">
        <f t="shared" si="29"/>
        <v>0</v>
      </c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</row>
    <row r="102" spans="1:106" ht="15.75">
      <c r="A102" s="24">
        <v>200559</v>
      </c>
      <c r="B102" s="72" t="s">
        <v>89</v>
      </c>
      <c r="C102" s="17" t="s">
        <v>66</v>
      </c>
      <c r="D102" s="18">
        <v>5.03</v>
      </c>
      <c r="E102" s="18"/>
      <c r="F102" s="6"/>
      <c r="G102" s="118">
        <f>SUM('5:6'!G102)</f>
        <v>0</v>
      </c>
      <c r="H102" s="118">
        <f>SUM('5:6'!H102)</f>
        <v>0</v>
      </c>
      <c r="I102" s="118">
        <f>SUM('5:6'!I102)</f>
        <v>0</v>
      </c>
      <c r="J102" s="38" t="str">
        <f t="array" ref="J102">IF(ISERROR(G102/I102),"",G102/I102)</f>
        <v/>
      </c>
      <c r="K102" s="42" t="str">
        <f t="array" ref="K102">IF(ISERROR(G102/L102),"",G102/L102)</f>
        <v/>
      </c>
      <c r="L102" s="107"/>
      <c r="M102" s="43" t="str">
        <f t="shared" si="34"/>
        <v/>
      </c>
      <c r="N102" s="118">
        <f>SUM('5:6'!N102)</f>
        <v>0</v>
      </c>
      <c r="O102" s="118">
        <f>SUM('5:6'!O102)</f>
        <v>0</v>
      </c>
      <c r="P102" s="118">
        <f>SUM('5:6'!P102)</f>
        <v>0</v>
      </c>
      <c r="Q102" s="118">
        <f>SUM('5:6'!Q102)</f>
        <v>0</v>
      </c>
      <c r="R102" s="118">
        <f>SUM('5:6'!R102)</f>
        <v>0</v>
      </c>
      <c r="S102" s="118">
        <f>SUM('5:6'!S102)</f>
        <v>0</v>
      </c>
      <c r="T102" s="118">
        <f>SUM('5:6'!T102)</f>
        <v>0</v>
      </c>
      <c r="U102" s="118">
        <f>SUM('5:6'!U102)</f>
        <v>0</v>
      </c>
      <c r="V102" s="269">
        <f t="shared" si="35"/>
        <v>0</v>
      </c>
      <c r="W102" s="40" t="str">
        <f t="shared" si="36"/>
        <v/>
      </c>
      <c r="X102" s="118">
        <f>SUM('5:6'!X102)</f>
        <v>0</v>
      </c>
      <c r="Y102" s="118">
        <f>SUM('5:6'!Y102)</f>
        <v>0</v>
      </c>
      <c r="Z102" s="118">
        <f>SUM('5:6'!Z102)</f>
        <v>0</v>
      </c>
      <c r="AA102" s="118">
        <f>SUM('5:6'!AA102)</f>
        <v>0</v>
      </c>
      <c r="AB102" s="338">
        <v>1.04</v>
      </c>
      <c r="AC102" s="370">
        <f t="shared" si="29"/>
        <v>0</v>
      </c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</row>
    <row r="103" spans="1:106" ht="15.75">
      <c r="A103" s="17">
        <v>200947</v>
      </c>
      <c r="B103" s="68" t="s">
        <v>91</v>
      </c>
      <c r="C103" s="17" t="s">
        <v>55</v>
      </c>
      <c r="D103" s="18">
        <v>9.36</v>
      </c>
      <c r="E103" s="18"/>
      <c r="F103" s="6"/>
      <c r="G103" s="118">
        <f>SUM('5:6'!G103)</f>
        <v>0</v>
      </c>
      <c r="H103" s="118">
        <f>SUM('5:6'!H103)</f>
        <v>0</v>
      </c>
      <c r="I103" s="118">
        <f>SUM('5:6'!I103)</f>
        <v>0</v>
      </c>
      <c r="J103" s="38" t="str">
        <f t="array" ref="J103">IF(ISERROR(G103/I103),"",G103/I103)</f>
        <v/>
      </c>
      <c r="K103" s="42">
        <f t="array" ref="K103">IF(ISERROR(G103/L103),"",G103/L103)</f>
        <v>0</v>
      </c>
      <c r="L103" s="107">
        <v>6</v>
      </c>
      <c r="M103" s="43">
        <f t="shared" si="34"/>
        <v>0</v>
      </c>
      <c r="N103" s="118">
        <f>SUM('5:6'!N103)</f>
        <v>0</v>
      </c>
      <c r="O103" s="118">
        <f>SUM('5:6'!O103)</f>
        <v>0</v>
      </c>
      <c r="P103" s="118">
        <f>SUM('5:6'!P103)</f>
        <v>0</v>
      </c>
      <c r="Q103" s="118">
        <f>SUM('5:6'!Q103)</f>
        <v>0</v>
      </c>
      <c r="R103" s="118">
        <f>SUM('5:6'!R103)</f>
        <v>0</v>
      </c>
      <c r="S103" s="118">
        <f>SUM('5:6'!S103)</f>
        <v>0</v>
      </c>
      <c r="T103" s="118">
        <f>SUM('5:6'!T103)</f>
        <v>0</v>
      </c>
      <c r="U103" s="118">
        <f>SUM('5:6'!U103)</f>
        <v>0</v>
      </c>
      <c r="V103" s="269">
        <f t="shared" si="35"/>
        <v>0</v>
      </c>
      <c r="W103" s="40" t="str">
        <f t="shared" si="36"/>
        <v/>
      </c>
      <c r="X103" s="118">
        <f>SUM('5:6'!X103)</f>
        <v>0</v>
      </c>
      <c r="Y103" s="118">
        <f>SUM('5:6'!Y103)</f>
        <v>0</v>
      </c>
      <c r="Z103" s="118">
        <f>SUM('5:6'!Z103)</f>
        <v>0</v>
      </c>
      <c r="AA103" s="118">
        <f>SUM('5:6'!AA103)</f>
        <v>0</v>
      </c>
      <c r="AB103" s="338">
        <v>1.29</v>
      </c>
      <c r="AC103" s="370">
        <f t="shared" si="29"/>
        <v>0</v>
      </c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</row>
    <row r="104" spans="1:106" ht="15.75">
      <c r="A104" s="17">
        <v>200945</v>
      </c>
      <c r="B104" s="68" t="s">
        <v>91</v>
      </c>
      <c r="C104" s="17" t="s">
        <v>53</v>
      </c>
      <c r="D104" s="18">
        <v>9.36</v>
      </c>
      <c r="E104" s="18"/>
      <c r="F104" s="6"/>
      <c r="G104" s="118">
        <f>SUM('5:6'!G104)</f>
        <v>0</v>
      </c>
      <c r="H104" s="118">
        <f>SUM('5:6'!H104)</f>
        <v>0</v>
      </c>
      <c r="I104" s="118">
        <f>SUM('5:6'!I104)</f>
        <v>0</v>
      </c>
      <c r="J104" s="38" t="str">
        <f t="array" ref="J104">IF(ISERROR(G104/I104),"",G104/I104)</f>
        <v/>
      </c>
      <c r="K104" s="42">
        <f t="array" ref="K104">IF(ISERROR(G104/L104),"",G104/L104)</f>
        <v>0</v>
      </c>
      <c r="L104" s="107">
        <v>6</v>
      </c>
      <c r="M104" s="43">
        <f t="shared" si="34"/>
        <v>0</v>
      </c>
      <c r="N104" s="118">
        <f>SUM('5:6'!N104)</f>
        <v>0</v>
      </c>
      <c r="O104" s="118">
        <f>SUM('5:6'!O104)</f>
        <v>0</v>
      </c>
      <c r="P104" s="118">
        <f>SUM('5:6'!P104)</f>
        <v>0</v>
      </c>
      <c r="Q104" s="118">
        <f>SUM('5:6'!Q104)</f>
        <v>0</v>
      </c>
      <c r="R104" s="118">
        <f>SUM('5:6'!R104)</f>
        <v>0</v>
      </c>
      <c r="S104" s="118">
        <f>SUM('5:6'!S104)</f>
        <v>0</v>
      </c>
      <c r="T104" s="118">
        <f>SUM('5:6'!T104)</f>
        <v>0</v>
      </c>
      <c r="U104" s="118">
        <f>SUM('5:6'!U104)</f>
        <v>0</v>
      </c>
      <c r="V104" s="269">
        <f t="shared" si="35"/>
        <v>0</v>
      </c>
      <c r="W104" s="40" t="str">
        <f t="shared" si="36"/>
        <v/>
      </c>
      <c r="X104" s="118">
        <f>SUM('5:6'!X104)</f>
        <v>0</v>
      </c>
      <c r="Y104" s="118">
        <f>SUM('5:6'!Y104)</f>
        <v>0</v>
      </c>
      <c r="Z104" s="118">
        <f>SUM('5:6'!Z104)</f>
        <v>0</v>
      </c>
      <c r="AA104" s="118">
        <f>SUM('5:6'!AA104)</f>
        <v>0</v>
      </c>
      <c r="AB104" s="338">
        <v>1.29</v>
      </c>
      <c r="AC104" s="370">
        <f t="shared" si="29"/>
        <v>0</v>
      </c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</row>
    <row r="105" spans="1:106" ht="15.75">
      <c r="A105" s="17">
        <v>200946</v>
      </c>
      <c r="B105" s="68" t="s">
        <v>91</v>
      </c>
      <c r="C105" s="17" t="s">
        <v>90</v>
      </c>
      <c r="D105" s="18">
        <v>9.36</v>
      </c>
      <c r="E105" s="18"/>
      <c r="F105" s="6"/>
      <c r="G105" s="118">
        <f>SUM('5:6'!G105)</f>
        <v>0</v>
      </c>
      <c r="H105" s="118">
        <f>SUM('5:6'!H105)</f>
        <v>0</v>
      </c>
      <c r="I105" s="118">
        <f>SUM('5:6'!I105)</f>
        <v>0</v>
      </c>
      <c r="J105" s="38" t="str">
        <f t="array" ref="J105">IF(ISERROR(G105/I105),"",G105/I105)</f>
        <v/>
      </c>
      <c r="K105" s="42">
        <f t="array" ref="K105">IF(ISERROR(G105/L105),"",G105/L105)</f>
        <v>0</v>
      </c>
      <c r="L105" s="107">
        <v>6</v>
      </c>
      <c r="M105" s="43">
        <f t="shared" si="34"/>
        <v>0</v>
      </c>
      <c r="N105" s="118">
        <f>SUM('5:6'!N105)</f>
        <v>0</v>
      </c>
      <c r="O105" s="118">
        <f>SUM('5:6'!O105)</f>
        <v>0</v>
      </c>
      <c r="P105" s="118">
        <f>SUM('5:6'!P105)</f>
        <v>0</v>
      </c>
      <c r="Q105" s="118">
        <f>SUM('5:6'!Q105)</f>
        <v>0</v>
      </c>
      <c r="R105" s="118">
        <f>SUM('5:6'!R105)</f>
        <v>0</v>
      </c>
      <c r="S105" s="118">
        <f>SUM('5:6'!S105)</f>
        <v>0</v>
      </c>
      <c r="T105" s="118">
        <f>SUM('5:6'!T105)</f>
        <v>0</v>
      </c>
      <c r="U105" s="118">
        <f>SUM('5:6'!U105)</f>
        <v>0</v>
      </c>
      <c r="V105" s="269">
        <f t="shared" si="35"/>
        <v>0</v>
      </c>
      <c r="W105" s="40" t="str">
        <f t="shared" si="36"/>
        <v/>
      </c>
      <c r="X105" s="118">
        <f>SUM('5:6'!X105)</f>
        <v>0</v>
      </c>
      <c r="Y105" s="118">
        <f>SUM('5:6'!Y105)</f>
        <v>0</v>
      </c>
      <c r="Z105" s="118">
        <f>SUM('5:6'!Z105)</f>
        <v>0</v>
      </c>
      <c r="AA105" s="118">
        <f>SUM('5:6'!AA105)</f>
        <v>0</v>
      </c>
      <c r="AB105" s="338">
        <v>1.29</v>
      </c>
      <c r="AC105" s="370">
        <f t="shared" si="29"/>
        <v>0</v>
      </c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</row>
    <row r="106" spans="1:106" ht="15.75">
      <c r="A106" s="17">
        <v>200944</v>
      </c>
      <c r="B106" s="68" t="s">
        <v>91</v>
      </c>
      <c r="C106" s="17" t="s">
        <v>60</v>
      </c>
      <c r="D106" s="18">
        <v>9.36</v>
      </c>
      <c r="E106" s="18"/>
      <c r="F106" s="6"/>
      <c r="G106" s="118">
        <f>SUM('5:6'!G106)</f>
        <v>0</v>
      </c>
      <c r="H106" s="118">
        <f>SUM('5:6'!H106)</f>
        <v>0</v>
      </c>
      <c r="I106" s="118">
        <f>SUM('5:6'!I106)</f>
        <v>0</v>
      </c>
      <c r="J106" s="38" t="str">
        <f t="array" ref="J106">IF(ISERROR(G106/I106),"",G106/I106)</f>
        <v/>
      </c>
      <c r="K106" s="42">
        <f t="array" ref="K106">IF(ISERROR(G106/L106),"",G106/L106)</f>
        <v>0</v>
      </c>
      <c r="L106" s="107">
        <v>6</v>
      </c>
      <c r="M106" s="43">
        <f t="shared" si="34"/>
        <v>0</v>
      </c>
      <c r="N106" s="118">
        <f>SUM('5:6'!N106)</f>
        <v>0</v>
      </c>
      <c r="O106" s="118">
        <f>SUM('5:6'!O106)</f>
        <v>0</v>
      </c>
      <c r="P106" s="118">
        <f>SUM('5:6'!P106)</f>
        <v>0</v>
      </c>
      <c r="Q106" s="118">
        <f>SUM('5:6'!Q106)</f>
        <v>0</v>
      </c>
      <c r="R106" s="118">
        <f>SUM('5:6'!R106)</f>
        <v>0</v>
      </c>
      <c r="S106" s="118">
        <f>SUM('5:6'!S106)</f>
        <v>0</v>
      </c>
      <c r="T106" s="118">
        <f>SUM('5:6'!T106)</f>
        <v>0</v>
      </c>
      <c r="U106" s="118">
        <f>SUM('5:6'!U106)</f>
        <v>0</v>
      </c>
      <c r="V106" s="269">
        <f t="shared" si="35"/>
        <v>0</v>
      </c>
      <c r="W106" s="40" t="str">
        <f t="shared" si="36"/>
        <v/>
      </c>
      <c r="X106" s="118">
        <f>SUM('5:6'!X106)</f>
        <v>0</v>
      </c>
      <c r="Y106" s="118">
        <f>SUM('5:6'!Y106)</f>
        <v>0</v>
      </c>
      <c r="Z106" s="118">
        <f>SUM('5:6'!Z106)</f>
        <v>0</v>
      </c>
      <c r="AA106" s="118">
        <f>SUM('5:6'!AA106)</f>
        <v>0</v>
      </c>
      <c r="AB106" s="338">
        <v>1.29</v>
      </c>
      <c r="AC106" s="370">
        <f t="shared" si="29"/>
        <v>0</v>
      </c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</row>
    <row r="107" spans="1:106" ht="15.75">
      <c r="A107" s="17">
        <v>201372</v>
      </c>
      <c r="B107" s="236" t="s">
        <v>415</v>
      </c>
      <c r="C107" s="232" t="s">
        <v>417</v>
      </c>
      <c r="D107" s="18">
        <v>5</v>
      </c>
      <c r="E107" s="18"/>
      <c r="F107" s="6"/>
      <c r="G107" s="118">
        <f>SUM('5:6'!G107)</f>
        <v>0</v>
      </c>
      <c r="H107" s="118">
        <f>SUM('5:6'!H107)</f>
        <v>0</v>
      </c>
      <c r="I107" s="118">
        <f>SUM('5:6'!I107)</f>
        <v>0</v>
      </c>
      <c r="J107" s="38"/>
      <c r="K107" s="42">
        <f t="array" ref="K107">IF(ISERROR(G107/L107),"",G107/L107)</f>
        <v>0</v>
      </c>
      <c r="L107" s="107">
        <v>5</v>
      </c>
      <c r="M107" s="43">
        <f t="shared" si="34"/>
        <v>0</v>
      </c>
      <c r="N107" s="118">
        <f>SUM('5:6'!N107)</f>
        <v>0</v>
      </c>
      <c r="O107" s="118">
        <f>SUM('5:6'!O107)</f>
        <v>0</v>
      </c>
      <c r="P107" s="118">
        <f>SUM('5:6'!P107)</f>
        <v>0</v>
      </c>
      <c r="Q107" s="118">
        <f>SUM('5:6'!Q107)</f>
        <v>0</v>
      </c>
      <c r="R107" s="118">
        <f>SUM('5:6'!R107)</f>
        <v>0</v>
      </c>
      <c r="S107" s="118">
        <f>SUM('5:6'!S107)</f>
        <v>0</v>
      </c>
      <c r="T107" s="118">
        <f>SUM('5:6'!T107)</f>
        <v>0</v>
      </c>
      <c r="U107" s="118">
        <f>SUM('5:6'!U107)</f>
        <v>0</v>
      </c>
      <c r="V107" s="269"/>
      <c r="W107" s="40"/>
      <c r="X107" s="118">
        <f>SUM('5:6'!X107)</f>
        <v>0</v>
      </c>
      <c r="Y107" s="118">
        <f>SUM('5:6'!Y107)</f>
        <v>0</v>
      </c>
      <c r="Z107" s="118">
        <f>SUM('5:6'!Z107)</f>
        <v>0</v>
      </c>
      <c r="AA107" s="118">
        <f>SUM('5:6'!AA107)</f>
        <v>0</v>
      </c>
      <c r="AB107" s="338">
        <v>2.0699999999999998</v>
      </c>
      <c r="AC107" s="370">
        <f t="shared" si="29"/>
        <v>0</v>
      </c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</row>
    <row r="108" spans="1:106" ht="15.75">
      <c r="A108" s="17">
        <v>201374</v>
      </c>
      <c r="B108" s="236" t="s">
        <v>415</v>
      </c>
      <c r="C108" s="232" t="s">
        <v>425</v>
      </c>
      <c r="D108" s="18">
        <v>5</v>
      </c>
      <c r="E108" s="18"/>
      <c r="F108" s="6"/>
      <c r="G108" s="118">
        <f>SUM('5:6'!G108)</f>
        <v>0</v>
      </c>
      <c r="H108" s="118">
        <f>SUM('5:6'!H108)</f>
        <v>0</v>
      </c>
      <c r="I108" s="118">
        <f>SUM('5:6'!I108)</f>
        <v>0</v>
      </c>
      <c r="J108" s="38"/>
      <c r="K108" s="42">
        <f t="array" ref="K108">IF(ISERROR(G108/L108),"",G108/L108)</f>
        <v>0</v>
      </c>
      <c r="L108" s="107">
        <v>5</v>
      </c>
      <c r="M108" s="43">
        <f t="shared" si="34"/>
        <v>0</v>
      </c>
      <c r="N108" s="118">
        <f>SUM('5:6'!N108)</f>
        <v>0</v>
      </c>
      <c r="O108" s="118">
        <f>SUM('5:6'!O108)</f>
        <v>0</v>
      </c>
      <c r="P108" s="118">
        <f>SUM('5:6'!P108)</f>
        <v>0</v>
      </c>
      <c r="Q108" s="118">
        <f>SUM('5:6'!Q108)</f>
        <v>0</v>
      </c>
      <c r="R108" s="118">
        <f>SUM('5:6'!R108)</f>
        <v>0</v>
      </c>
      <c r="S108" s="118">
        <f>SUM('5:6'!S108)</f>
        <v>0</v>
      </c>
      <c r="T108" s="118">
        <f>SUM('5:6'!T108)</f>
        <v>0</v>
      </c>
      <c r="U108" s="118">
        <f>SUM('5:6'!U108)</f>
        <v>0</v>
      </c>
      <c r="V108" s="269"/>
      <c r="W108" s="40"/>
      <c r="X108" s="118">
        <f>SUM('5:6'!X108)</f>
        <v>0</v>
      </c>
      <c r="Y108" s="118">
        <f>SUM('5:6'!Y108)</f>
        <v>0</v>
      </c>
      <c r="Z108" s="118">
        <f>SUM('5:6'!Z108)</f>
        <v>0</v>
      </c>
      <c r="AA108" s="118">
        <f>SUM('5:6'!AA108)</f>
        <v>0</v>
      </c>
      <c r="AB108" s="338">
        <v>2.0699999999999998</v>
      </c>
      <c r="AC108" s="370">
        <f t="shared" si="29"/>
        <v>0</v>
      </c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</row>
    <row r="109" spans="1:106" ht="15.75">
      <c r="A109" s="17">
        <v>201373</v>
      </c>
      <c r="B109" s="236" t="s">
        <v>427</v>
      </c>
      <c r="C109" s="232" t="s">
        <v>428</v>
      </c>
      <c r="D109" s="18">
        <v>5</v>
      </c>
      <c r="E109" s="18"/>
      <c r="F109" s="6"/>
      <c r="G109" s="118">
        <f>SUM('5:6'!G109)</f>
        <v>0</v>
      </c>
      <c r="H109" s="118">
        <f>SUM('5:6'!H109)</f>
        <v>0</v>
      </c>
      <c r="I109" s="118">
        <f>SUM('5:6'!I109)</f>
        <v>0</v>
      </c>
      <c r="J109" s="38"/>
      <c r="K109" s="42">
        <f t="array" ref="K109">IF(ISERROR(G109/L109),"",G109/L109)</f>
        <v>0</v>
      </c>
      <c r="L109" s="107">
        <v>5</v>
      </c>
      <c r="M109" s="43">
        <f t="shared" si="34"/>
        <v>0</v>
      </c>
      <c r="N109" s="118">
        <f>SUM('5:6'!N109)</f>
        <v>0</v>
      </c>
      <c r="O109" s="118">
        <f>SUM('5:6'!O109)</f>
        <v>0</v>
      </c>
      <c r="P109" s="118">
        <f>SUM('5:6'!P109)</f>
        <v>0</v>
      </c>
      <c r="Q109" s="118">
        <f>SUM('5:6'!Q109)</f>
        <v>0</v>
      </c>
      <c r="R109" s="118">
        <f>SUM('5:6'!R109)</f>
        <v>0</v>
      </c>
      <c r="S109" s="118">
        <f>SUM('5:6'!S109)</f>
        <v>0</v>
      </c>
      <c r="T109" s="118">
        <f>SUM('5:6'!T109)</f>
        <v>0</v>
      </c>
      <c r="U109" s="118">
        <f>SUM('5:6'!U109)</f>
        <v>0</v>
      </c>
      <c r="V109" s="269"/>
      <c r="W109" s="40"/>
      <c r="X109" s="118">
        <f>SUM('5:6'!X109)</f>
        <v>0</v>
      </c>
      <c r="Y109" s="118">
        <f>SUM('5:6'!Y109)</f>
        <v>0</v>
      </c>
      <c r="Z109" s="118">
        <f>SUM('5:6'!Z109)</f>
        <v>0</v>
      </c>
      <c r="AA109" s="118">
        <f>SUM('5:6'!AA109)</f>
        <v>0</v>
      </c>
      <c r="AB109" s="338">
        <v>2.0699999999999998</v>
      </c>
      <c r="AC109" s="370">
        <f t="shared" si="29"/>
        <v>0</v>
      </c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</row>
    <row r="110" spans="1:106" ht="15.75">
      <c r="A110" s="17">
        <v>201066</v>
      </c>
      <c r="B110" s="68" t="s">
        <v>361</v>
      </c>
      <c r="C110" s="232" t="s">
        <v>392</v>
      </c>
      <c r="D110" s="18">
        <v>5</v>
      </c>
      <c r="E110" s="18"/>
      <c r="F110" s="6"/>
      <c r="G110" s="118">
        <f>SUM('5:6'!G110)</f>
        <v>0</v>
      </c>
      <c r="H110" s="118">
        <f>SUM('5:6'!H110)</f>
        <v>0</v>
      </c>
      <c r="I110" s="118">
        <f>SUM('5:6'!I110)</f>
        <v>0</v>
      </c>
      <c r="J110" s="38"/>
      <c r="K110" s="42">
        <f t="array" ref="K110">IF(ISERROR(G110/L110),"",G110/L110)</f>
        <v>0</v>
      </c>
      <c r="L110" s="107">
        <v>5</v>
      </c>
      <c r="M110" s="43">
        <f t="shared" si="34"/>
        <v>0</v>
      </c>
      <c r="N110" s="118">
        <f>SUM('5:6'!N110)</f>
        <v>0</v>
      </c>
      <c r="O110" s="118">
        <f>SUM('5:6'!O110)</f>
        <v>0</v>
      </c>
      <c r="P110" s="118">
        <f>SUM('5:6'!P110)</f>
        <v>0</v>
      </c>
      <c r="Q110" s="118">
        <f>SUM('5:6'!Q110)</f>
        <v>0</v>
      </c>
      <c r="R110" s="118">
        <f>SUM('5:6'!R110)</f>
        <v>0</v>
      </c>
      <c r="S110" s="118">
        <f>SUM('5:6'!S110)</f>
        <v>0</v>
      </c>
      <c r="T110" s="118">
        <f>SUM('5:6'!T110)</f>
        <v>0</v>
      </c>
      <c r="U110" s="118">
        <f>SUM('5:6'!U110)</f>
        <v>0</v>
      </c>
      <c r="V110" s="269"/>
      <c r="W110" s="40"/>
      <c r="X110" s="118">
        <f>SUM('5:6'!X110)</f>
        <v>0</v>
      </c>
      <c r="Y110" s="118">
        <f>SUM('5:6'!Y110)</f>
        <v>0</v>
      </c>
      <c r="Z110" s="118">
        <f>SUM('5:6'!Z110)</f>
        <v>0</v>
      </c>
      <c r="AA110" s="118">
        <f>SUM('5:6'!AA110)</f>
        <v>0</v>
      </c>
      <c r="AB110" s="338">
        <v>2.0699999999999998</v>
      </c>
      <c r="AC110" s="370">
        <f t="shared" si="29"/>
        <v>0</v>
      </c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</row>
    <row r="111" spans="1:106" ht="15.75">
      <c r="A111" s="17">
        <v>201064</v>
      </c>
      <c r="B111" s="68" t="s">
        <v>363</v>
      </c>
      <c r="C111" s="17" t="s">
        <v>365</v>
      </c>
      <c r="D111" s="18">
        <v>5</v>
      </c>
      <c r="E111" s="18"/>
      <c r="F111" s="6"/>
      <c r="G111" s="118">
        <f>SUM('5:6'!G111)</f>
        <v>0</v>
      </c>
      <c r="H111" s="118">
        <f>SUM('5:6'!H111)</f>
        <v>0</v>
      </c>
      <c r="I111" s="118">
        <f>SUM('5:6'!I111)</f>
        <v>0</v>
      </c>
      <c r="J111" s="38"/>
      <c r="K111" s="42">
        <f t="array" ref="K111">IF(ISERROR(G111/L111),"",G111/L111)</f>
        <v>0</v>
      </c>
      <c r="L111" s="107">
        <v>5</v>
      </c>
      <c r="M111" s="43">
        <f t="shared" si="34"/>
        <v>0</v>
      </c>
      <c r="N111" s="118">
        <f>SUM('5:6'!N111)</f>
        <v>0</v>
      </c>
      <c r="O111" s="118">
        <f>SUM('5:6'!O111)</f>
        <v>0</v>
      </c>
      <c r="P111" s="118">
        <f>SUM('5:6'!P111)</f>
        <v>0</v>
      </c>
      <c r="Q111" s="118">
        <f>SUM('5:6'!Q111)</f>
        <v>0</v>
      </c>
      <c r="R111" s="118">
        <f>SUM('5:6'!R111)</f>
        <v>0</v>
      </c>
      <c r="S111" s="118">
        <f>SUM('5:6'!S111)</f>
        <v>0</v>
      </c>
      <c r="T111" s="118">
        <f>SUM('5:6'!T111)</f>
        <v>0</v>
      </c>
      <c r="U111" s="118">
        <f>SUM('5:6'!U111)</f>
        <v>0</v>
      </c>
      <c r="V111" s="269"/>
      <c r="W111" s="40"/>
      <c r="X111" s="118">
        <f>SUM('5:6'!X111)</f>
        <v>0</v>
      </c>
      <c r="Y111" s="118">
        <f>SUM('5:6'!Y111)</f>
        <v>0</v>
      </c>
      <c r="Z111" s="118">
        <f>SUM('5:6'!Z111)</f>
        <v>0</v>
      </c>
      <c r="AA111" s="118">
        <f>SUM('5:6'!AA111)</f>
        <v>0</v>
      </c>
      <c r="AB111" s="338">
        <v>2.0699999999999998</v>
      </c>
      <c r="AC111" s="370">
        <f t="shared" si="29"/>
        <v>0</v>
      </c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</row>
    <row r="112" spans="1:106" ht="15.75">
      <c r="A112" s="17">
        <v>201065</v>
      </c>
      <c r="B112" s="68" t="s">
        <v>363</v>
      </c>
      <c r="C112" s="17" t="s">
        <v>367</v>
      </c>
      <c r="D112" s="18">
        <v>5</v>
      </c>
      <c r="E112" s="18"/>
      <c r="F112" s="6"/>
      <c r="G112" s="118">
        <f>SUM('5:6'!G112)</f>
        <v>0</v>
      </c>
      <c r="H112" s="118">
        <f>SUM('5:6'!H112)</f>
        <v>0</v>
      </c>
      <c r="I112" s="118">
        <f>SUM('5:6'!I112)</f>
        <v>0</v>
      </c>
      <c r="J112" s="38"/>
      <c r="K112" s="42">
        <f t="array" ref="K112">IF(ISERROR(G112/L112),"",G112/L112)</f>
        <v>0</v>
      </c>
      <c r="L112" s="107">
        <v>5</v>
      </c>
      <c r="M112" s="43">
        <f t="shared" si="34"/>
        <v>0</v>
      </c>
      <c r="N112" s="118">
        <f>SUM('5:6'!N112)</f>
        <v>0</v>
      </c>
      <c r="O112" s="118">
        <f>SUM('5:6'!O112)</f>
        <v>0</v>
      </c>
      <c r="P112" s="118">
        <f>SUM('5:6'!P112)</f>
        <v>0</v>
      </c>
      <c r="Q112" s="118">
        <f>SUM('5:6'!Q112)</f>
        <v>0</v>
      </c>
      <c r="R112" s="118">
        <f>SUM('5:6'!R112)</f>
        <v>0</v>
      </c>
      <c r="S112" s="118">
        <f>SUM('5:6'!S112)</f>
        <v>0</v>
      </c>
      <c r="T112" s="118">
        <f>SUM('5:6'!T112)</f>
        <v>0</v>
      </c>
      <c r="U112" s="118">
        <f>SUM('5:6'!U112)</f>
        <v>0</v>
      </c>
      <c r="V112" s="269"/>
      <c r="W112" s="40"/>
      <c r="X112" s="118">
        <f>SUM('5:6'!X112)</f>
        <v>0</v>
      </c>
      <c r="Y112" s="118">
        <f>SUM('5:6'!Y112)</f>
        <v>0</v>
      </c>
      <c r="Z112" s="118">
        <f>SUM('5:6'!Z112)</f>
        <v>0</v>
      </c>
      <c r="AA112" s="118">
        <f>SUM('5:6'!AA112)</f>
        <v>0</v>
      </c>
      <c r="AB112" s="338">
        <v>2.0699999999999998</v>
      </c>
      <c r="AC112" s="370">
        <f t="shared" si="29"/>
        <v>0</v>
      </c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</row>
    <row r="113" spans="1:106" ht="15.75">
      <c r="A113" s="24">
        <v>200088</v>
      </c>
      <c r="B113" s="72" t="s">
        <v>92</v>
      </c>
      <c r="C113" s="17" t="s">
        <v>61</v>
      </c>
      <c r="D113" s="18">
        <v>5.0599999999999996</v>
      </c>
      <c r="E113" s="18"/>
      <c r="F113" s="6"/>
      <c r="G113" s="118">
        <f>SUM('5:6'!G113)</f>
        <v>0</v>
      </c>
      <c r="H113" s="118">
        <f>SUM('5:6'!H113)</f>
        <v>0</v>
      </c>
      <c r="I113" s="118">
        <f>SUM('5:6'!I113)</f>
        <v>0</v>
      </c>
      <c r="J113" s="38" t="str">
        <f t="array" ref="J113">IF(ISERROR(G113/I113),"",G113/I113)</f>
        <v/>
      </c>
      <c r="K113" s="42">
        <f t="array" ref="K113">IF(ISERROR(G113/L113),"",G113/L113)</f>
        <v>0</v>
      </c>
      <c r="L113" s="107">
        <v>15.5</v>
      </c>
      <c r="M113" s="43">
        <f t="shared" si="34"/>
        <v>0</v>
      </c>
      <c r="N113" s="118">
        <f>SUM('5:6'!N113)</f>
        <v>0</v>
      </c>
      <c r="O113" s="118">
        <f>SUM('5:6'!O113)</f>
        <v>0</v>
      </c>
      <c r="P113" s="118">
        <f>SUM('5:6'!P113)</f>
        <v>0</v>
      </c>
      <c r="Q113" s="118">
        <f>SUM('5:6'!Q113)</f>
        <v>0</v>
      </c>
      <c r="R113" s="118">
        <f>SUM('5:6'!R113)</f>
        <v>0</v>
      </c>
      <c r="S113" s="118">
        <f>SUM('5:6'!S113)</f>
        <v>0</v>
      </c>
      <c r="T113" s="118">
        <f>SUM('5:6'!T113)</f>
        <v>0</v>
      </c>
      <c r="U113" s="118">
        <f>SUM('5:6'!U113)</f>
        <v>0</v>
      </c>
      <c r="V113" s="269">
        <f t="shared" ref="V113:V114" si="37">SUM(X113:AA113)</f>
        <v>0</v>
      </c>
      <c r="W113" s="40" t="str">
        <f t="shared" ref="W113:W114" si="38">IF(ISERROR(V113/G113),"",V113/G113)</f>
        <v/>
      </c>
      <c r="X113" s="118">
        <f>SUM('5:6'!X113)</f>
        <v>0</v>
      </c>
      <c r="Y113" s="118">
        <f>SUM('5:6'!Y113)</f>
        <v>0</v>
      </c>
      <c r="Z113" s="118">
        <f>SUM('5:6'!Z113)</f>
        <v>0</v>
      </c>
      <c r="AA113" s="118">
        <f>SUM('5:6'!AA113)</f>
        <v>0</v>
      </c>
      <c r="AB113" s="338">
        <v>0.67</v>
      </c>
      <c r="AC113" s="370">
        <f t="shared" si="29"/>
        <v>0</v>
      </c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</row>
    <row r="114" spans="1:106" ht="15.75">
      <c r="A114" s="24">
        <v>200089</v>
      </c>
      <c r="B114" s="72" t="s">
        <v>92</v>
      </c>
      <c r="C114" s="17" t="s">
        <v>72</v>
      </c>
      <c r="D114" s="18">
        <v>5.0599999999999996</v>
      </c>
      <c r="E114" s="18"/>
      <c r="F114" s="6"/>
      <c r="G114" s="118">
        <f>SUM('5:6'!G114)</f>
        <v>0</v>
      </c>
      <c r="H114" s="118">
        <f>SUM('5:6'!H114)</f>
        <v>0</v>
      </c>
      <c r="I114" s="118">
        <f>SUM('5:6'!I114)</f>
        <v>0</v>
      </c>
      <c r="J114" s="38" t="str">
        <f t="array" ref="J114">IF(ISERROR(G114/I114),"",G114/I114)</f>
        <v/>
      </c>
      <c r="K114" s="42">
        <f t="array" ref="K114">IF(ISERROR(G114/L114),"",G114/L114)</f>
        <v>0</v>
      </c>
      <c r="L114" s="107">
        <v>15.5</v>
      </c>
      <c r="M114" s="43">
        <f t="shared" si="34"/>
        <v>0</v>
      </c>
      <c r="N114" s="118">
        <f>SUM('5:6'!N114)</f>
        <v>0</v>
      </c>
      <c r="O114" s="118">
        <f>SUM('5:6'!O114)</f>
        <v>0</v>
      </c>
      <c r="P114" s="118">
        <f>SUM('5:6'!P114)</f>
        <v>0</v>
      </c>
      <c r="Q114" s="118">
        <f>SUM('5:6'!Q114)</f>
        <v>0</v>
      </c>
      <c r="R114" s="118">
        <f>SUM('5:6'!R114)</f>
        <v>0</v>
      </c>
      <c r="S114" s="118">
        <f>SUM('5:6'!S114)</f>
        <v>0</v>
      </c>
      <c r="T114" s="118">
        <f>SUM('5:6'!T114)</f>
        <v>0</v>
      </c>
      <c r="U114" s="118">
        <f>SUM('5:6'!U114)</f>
        <v>0</v>
      </c>
      <c r="V114" s="269">
        <f t="shared" si="37"/>
        <v>0</v>
      </c>
      <c r="W114" s="40" t="str">
        <f t="shared" si="38"/>
        <v/>
      </c>
      <c r="X114" s="118">
        <f>SUM('5:6'!X114)</f>
        <v>0</v>
      </c>
      <c r="Y114" s="118">
        <f>SUM('5:6'!Y114)</f>
        <v>0</v>
      </c>
      <c r="Z114" s="118">
        <f>SUM('5:6'!Z114)</f>
        <v>0</v>
      </c>
      <c r="AA114" s="118">
        <f>SUM('5:6'!AA114)</f>
        <v>0</v>
      </c>
      <c r="AB114" s="338">
        <v>0.67</v>
      </c>
      <c r="AC114" s="370">
        <f t="shared" si="29"/>
        <v>0</v>
      </c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</row>
    <row r="115" spans="1:106" ht="15.75">
      <c r="A115" s="24">
        <v>2001383</v>
      </c>
      <c r="B115" s="285" t="s">
        <v>446</v>
      </c>
      <c r="C115" s="232" t="s">
        <v>73</v>
      </c>
      <c r="D115" s="18"/>
      <c r="E115" s="18"/>
      <c r="F115" s="6"/>
      <c r="G115" s="118">
        <f>SUM('5:6'!G115)</f>
        <v>0</v>
      </c>
      <c r="H115" s="118">
        <f>SUM('5:6'!H115)</f>
        <v>0</v>
      </c>
      <c r="I115" s="118">
        <f>SUM('5:6'!I115)</f>
        <v>0</v>
      </c>
      <c r="J115" s="38"/>
      <c r="K115" s="42">
        <f t="array" ref="K115">IF(ISERROR(G115/L115),"",G115/L115)</f>
        <v>0</v>
      </c>
      <c r="L115" s="107">
        <v>24</v>
      </c>
      <c r="M115" s="43"/>
      <c r="N115" s="118"/>
      <c r="O115" s="118"/>
      <c r="P115" s="118"/>
      <c r="Q115" s="118"/>
      <c r="R115" s="118"/>
      <c r="S115" s="118"/>
      <c r="T115" s="118"/>
      <c r="U115" s="118"/>
      <c r="V115" s="269"/>
      <c r="W115" s="40"/>
      <c r="X115" s="118"/>
      <c r="Y115" s="118"/>
      <c r="Z115" s="118"/>
      <c r="AA115" s="118"/>
      <c r="AB115" s="338">
        <v>1.73</v>
      </c>
      <c r="AC115" s="370">
        <f t="shared" si="29"/>
        <v>0</v>
      </c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</row>
    <row r="116" spans="1:106" ht="15.75">
      <c r="A116" s="24">
        <v>2001384</v>
      </c>
      <c r="B116" s="285" t="s">
        <v>446</v>
      </c>
      <c r="C116" s="232" t="s">
        <v>60</v>
      </c>
      <c r="D116" s="18"/>
      <c r="E116" s="18"/>
      <c r="F116" s="6"/>
      <c r="G116" s="118">
        <f>SUM('5:6'!G116)</f>
        <v>0</v>
      </c>
      <c r="H116" s="118">
        <f>SUM('5:6'!H116)</f>
        <v>0</v>
      </c>
      <c r="I116" s="118">
        <f>SUM('5:6'!I116)</f>
        <v>0</v>
      </c>
      <c r="J116" s="38"/>
      <c r="K116" s="42">
        <f t="array" ref="K116">IF(ISERROR(G116/L116),"",G116/L116)</f>
        <v>0</v>
      </c>
      <c r="L116" s="107">
        <v>24</v>
      </c>
      <c r="M116" s="43"/>
      <c r="N116" s="118"/>
      <c r="O116" s="118"/>
      <c r="P116" s="118"/>
      <c r="Q116" s="118"/>
      <c r="R116" s="118"/>
      <c r="S116" s="118"/>
      <c r="T116" s="118"/>
      <c r="U116" s="118"/>
      <c r="V116" s="269"/>
      <c r="W116" s="40"/>
      <c r="X116" s="118"/>
      <c r="Y116" s="118"/>
      <c r="Z116" s="118"/>
      <c r="AA116" s="118"/>
      <c r="AB116" s="338">
        <v>1.73</v>
      </c>
      <c r="AC116" s="370">
        <f t="shared" si="29"/>
        <v>0</v>
      </c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</row>
    <row r="117" spans="1:106" ht="15.75">
      <c r="A117" s="24">
        <v>2001385</v>
      </c>
      <c r="B117" s="285" t="s">
        <v>446</v>
      </c>
      <c r="C117" s="232" t="s">
        <v>449</v>
      </c>
      <c r="D117" s="18"/>
      <c r="E117" s="18"/>
      <c r="F117" s="6"/>
      <c r="G117" s="118">
        <f>SUM('5:6'!G117)</f>
        <v>0</v>
      </c>
      <c r="H117" s="118">
        <f>SUM('5:6'!H117)</f>
        <v>0</v>
      </c>
      <c r="I117" s="118">
        <f>SUM('5:6'!I117)</f>
        <v>0</v>
      </c>
      <c r="J117" s="38"/>
      <c r="K117" s="42">
        <f t="array" ref="K117">IF(ISERROR(G117/L117),"",G117/L117)</f>
        <v>0</v>
      </c>
      <c r="L117" s="107">
        <v>24</v>
      </c>
      <c r="M117" s="43"/>
      <c r="N117" s="118"/>
      <c r="O117" s="118"/>
      <c r="P117" s="118"/>
      <c r="Q117" s="118"/>
      <c r="R117" s="118"/>
      <c r="S117" s="118"/>
      <c r="T117" s="118"/>
      <c r="U117" s="118"/>
      <c r="V117" s="269"/>
      <c r="W117" s="40"/>
      <c r="X117" s="118"/>
      <c r="Y117" s="118"/>
      <c r="Z117" s="118"/>
      <c r="AA117" s="118"/>
      <c r="AB117" s="338">
        <v>1.73</v>
      </c>
      <c r="AC117" s="370">
        <f t="shared" si="29"/>
        <v>0</v>
      </c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</row>
    <row r="118" spans="1:106" ht="15.75">
      <c r="A118" s="24">
        <v>200121</v>
      </c>
      <c r="B118" s="72" t="s">
        <v>93</v>
      </c>
      <c r="C118" s="17" t="s">
        <v>74</v>
      </c>
      <c r="D118" s="18">
        <v>5.07</v>
      </c>
      <c r="E118" s="18"/>
      <c r="F118" s="6"/>
      <c r="G118" s="118">
        <f>SUM('5:6'!G118)</f>
        <v>0</v>
      </c>
      <c r="H118" s="118">
        <f>SUM('5:6'!H118)</f>
        <v>0</v>
      </c>
      <c r="I118" s="118">
        <f>SUM('5:6'!I118)</f>
        <v>0</v>
      </c>
      <c r="J118" s="38" t="str">
        <f t="array" ref="J118">IF(ISERROR(G118/I118),"",G118/I118)</f>
        <v/>
      </c>
      <c r="K118" s="42">
        <f t="array" ref="K118">IF(ISERROR(G118/L118),"",G118/L118)</f>
        <v>0</v>
      </c>
      <c r="L118" s="107">
        <v>9</v>
      </c>
      <c r="M118" s="43">
        <f t="shared" ref="M118:M120" si="39">IF(ISERROR(I118-K118),"",I118-K118)</f>
        <v>0</v>
      </c>
      <c r="N118" s="118">
        <f>SUM('5:6'!N118)</f>
        <v>0</v>
      </c>
      <c r="O118" s="118">
        <f>SUM('5:6'!O118)</f>
        <v>0</v>
      </c>
      <c r="P118" s="118">
        <f>SUM('5:6'!P118)</f>
        <v>0</v>
      </c>
      <c r="Q118" s="118">
        <f>SUM('5:6'!Q118)</f>
        <v>0</v>
      </c>
      <c r="R118" s="118">
        <f>SUM('5:6'!R118)</f>
        <v>0</v>
      </c>
      <c r="S118" s="118">
        <f>SUM('5:6'!S118)</f>
        <v>0</v>
      </c>
      <c r="T118" s="118">
        <f>SUM('5:6'!T118)</f>
        <v>0</v>
      </c>
      <c r="U118" s="118">
        <f>SUM('5:6'!U118)</f>
        <v>0</v>
      </c>
      <c r="V118" s="269">
        <f t="shared" ref="V118:V120" si="40">SUM(X118:AA118)</f>
        <v>0</v>
      </c>
      <c r="W118" s="40" t="str">
        <f t="shared" ref="W118" si="41">IF(ISERROR(V118/G118),"",V118/G118)</f>
        <v/>
      </c>
      <c r="X118" s="118">
        <f>SUM('5:6'!X118)</f>
        <v>0</v>
      </c>
      <c r="Y118" s="118">
        <f>SUM('5:6'!Y118)</f>
        <v>0</v>
      </c>
      <c r="Z118" s="118">
        <f>SUM('5:6'!Z118)</f>
        <v>0</v>
      </c>
      <c r="AA118" s="118">
        <f>SUM('5:6'!AA118)</f>
        <v>0</v>
      </c>
      <c r="AB118" s="338">
        <v>1.22</v>
      </c>
      <c r="AC118" s="370">
        <f t="shared" si="29"/>
        <v>0</v>
      </c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</row>
    <row r="119" spans="1:106" ht="15.75">
      <c r="A119" s="24">
        <v>200164</v>
      </c>
      <c r="B119" s="72" t="s">
        <v>93</v>
      </c>
      <c r="C119" s="17" t="s">
        <v>53</v>
      </c>
      <c r="D119" s="18">
        <v>5.07</v>
      </c>
      <c r="E119" s="18"/>
      <c r="F119" s="6"/>
      <c r="G119" s="118">
        <f>SUM('5:6'!G119)</f>
        <v>0</v>
      </c>
      <c r="H119" s="118">
        <f>SUM('5:6'!H119)</f>
        <v>0</v>
      </c>
      <c r="I119" s="118">
        <f>SUM('5:6'!I119)</f>
        <v>0</v>
      </c>
      <c r="J119" s="38" t="str">
        <f t="array" ref="J119">IF(ISERROR(G119/I119),"",G119/I119)</f>
        <v/>
      </c>
      <c r="K119" s="42">
        <f t="array" ref="K119">IF(ISERROR(G119/L119),"",G119/L119)</f>
        <v>0</v>
      </c>
      <c r="L119" s="107">
        <v>9</v>
      </c>
      <c r="M119" s="43">
        <f t="shared" si="39"/>
        <v>0</v>
      </c>
      <c r="N119" s="118">
        <f>SUM('5:6'!N119)</f>
        <v>0</v>
      </c>
      <c r="O119" s="118">
        <f>SUM('5:6'!O119)</f>
        <v>0</v>
      </c>
      <c r="P119" s="118">
        <f>SUM('5:6'!P119)</f>
        <v>0</v>
      </c>
      <c r="Q119" s="118">
        <f>SUM('5:6'!Q119)</f>
        <v>0</v>
      </c>
      <c r="R119" s="118">
        <f>SUM('5:6'!R119)</f>
        <v>0</v>
      </c>
      <c r="S119" s="118">
        <f>SUM('5:6'!S119)</f>
        <v>0</v>
      </c>
      <c r="T119" s="118">
        <f>SUM('5:6'!T119)</f>
        <v>0</v>
      </c>
      <c r="U119" s="118">
        <f>SUM('5:6'!U119)</f>
        <v>0</v>
      </c>
      <c r="V119" s="269">
        <f t="shared" si="40"/>
        <v>0</v>
      </c>
      <c r="W119" s="40" t="str">
        <f>IF(ISERROR(V119/G119),"",V119/G119)</f>
        <v/>
      </c>
      <c r="X119" s="118">
        <f>SUM('5:6'!X119)</f>
        <v>0</v>
      </c>
      <c r="Y119" s="118">
        <f>SUM('5:6'!Y119)</f>
        <v>0</v>
      </c>
      <c r="Z119" s="118">
        <f>SUM('5:6'!Z119)</f>
        <v>0</v>
      </c>
      <c r="AA119" s="118">
        <f>SUM('5:6'!AA119)</f>
        <v>0</v>
      </c>
      <c r="AB119" s="338">
        <v>1.22</v>
      </c>
      <c r="AC119" s="370">
        <f t="shared" si="29"/>
        <v>0</v>
      </c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</row>
    <row r="120" spans="1:106" ht="15.75">
      <c r="A120" s="24">
        <v>200165</v>
      </c>
      <c r="B120" s="72" t="s">
        <v>93</v>
      </c>
      <c r="C120" s="17" t="s">
        <v>60</v>
      </c>
      <c r="D120" s="18">
        <v>5.0599999999999996</v>
      </c>
      <c r="E120" s="18"/>
      <c r="F120" s="60"/>
      <c r="G120" s="118">
        <f>SUM('5:6'!G120)</f>
        <v>0</v>
      </c>
      <c r="H120" s="118">
        <f>SUM('5:6'!H120)</f>
        <v>0</v>
      </c>
      <c r="I120" s="118">
        <f>SUM('5:6'!I120)</f>
        <v>0</v>
      </c>
      <c r="J120" s="38" t="str">
        <f t="array" ref="J120">IF(ISERROR(G120/I120),"",G120/I120)</f>
        <v/>
      </c>
      <c r="K120" s="330">
        <f t="array" ref="K120">IF(ISERROR(G120/L120),"",G120/L120)</f>
        <v>0</v>
      </c>
      <c r="L120" s="107">
        <v>9</v>
      </c>
      <c r="M120" s="43">
        <f t="shared" si="39"/>
        <v>0</v>
      </c>
      <c r="N120" s="118">
        <f>SUM('5:6'!N120)</f>
        <v>0</v>
      </c>
      <c r="O120" s="118">
        <f>SUM('5:6'!O120)</f>
        <v>0</v>
      </c>
      <c r="P120" s="118">
        <f>SUM('5:6'!P120)</f>
        <v>0</v>
      </c>
      <c r="Q120" s="118">
        <f>SUM('5:6'!Q120)</f>
        <v>0</v>
      </c>
      <c r="R120" s="118">
        <f>SUM('5:6'!R120)</f>
        <v>0</v>
      </c>
      <c r="S120" s="118">
        <f>SUM('5:6'!S120)</f>
        <v>0</v>
      </c>
      <c r="T120" s="118">
        <f>SUM('5:6'!T120)</f>
        <v>0</v>
      </c>
      <c r="U120" s="118">
        <f>SUM('5:6'!U120)</f>
        <v>0</v>
      </c>
      <c r="V120" s="269">
        <f t="shared" si="40"/>
        <v>0</v>
      </c>
      <c r="W120" s="40" t="str">
        <f>IF(ISERROR(V120/G120),"",V120/G120)</f>
        <v/>
      </c>
      <c r="X120" s="118">
        <f>SUM('5:6'!X120)</f>
        <v>0</v>
      </c>
      <c r="Y120" s="118">
        <f>SUM('5:6'!Y120)</f>
        <v>0</v>
      </c>
      <c r="Z120" s="118">
        <f>SUM('5:6'!Z120)</f>
        <v>0</v>
      </c>
      <c r="AA120" s="118">
        <f>SUM('5:6'!AA120)</f>
        <v>0</v>
      </c>
      <c r="AB120" s="338">
        <v>1.22</v>
      </c>
      <c r="AC120" s="370">
        <f t="shared" si="29"/>
        <v>0</v>
      </c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</row>
    <row r="121" spans="1:106" ht="15.75">
      <c r="A121" s="585" t="s">
        <v>94</v>
      </c>
      <c r="B121" s="586"/>
      <c r="C121" s="326" t="s">
        <v>71</v>
      </c>
      <c r="D121" s="27"/>
      <c r="E121" s="27"/>
      <c r="F121" s="39"/>
      <c r="G121" s="127">
        <f>SUM(G87:G120)</f>
        <v>0</v>
      </c>
      <c r="H121" s="37">
        <f>SUM(H87:H120)</f>
        <v>0</v>
      </c>
      <c r="I121" s="37">
        <f>SUM(I87:I120)</f>
        <v>0</v>
      </c>
      <c r="J121" s="38" t="str">
        <f t="array" ref="J121">IF(ISERROR(G121/I121),"",G121/I121)</f>
        <v/>
      </c>
      <c r="K121" s="37">
        <f>SUM(K87:K120)</f>
        <v>0</v>
      </c>
      <c r="L121" s="123"/>
      <c r="M121" s="114">
        <f t="shared" ref="M121:V121" si="42">SUM(M87:M120)</f>
        <v>0</v>
      </c>
      <c r="N121" s="37">
        <f t="shared" si="42"/>
        <v>0</v>
      </c>
      <c r="O121" s="116">
        <f t="shared" si="42"/>
        <v>0</v>
      </c>
      <c r="P121" s="116">
        <f t="shared" si="42"/>
        <v>0</v>
      </c>
      <c r="Q121" s="116">
        <f t="shared" si="42"/>
        <v>0</v>
      </c>
      <c r="R121" s="116">
        <f t="shared" si="42"/>
        <v>0</v>
      </c>
      <c r="S121" s="117">
        <f t="shared" si="42"/>
        <v>0</v>
      </c>
      <c r="T121" s="116">
        <f t="shared" si="42"/>
        <v>0</v>
      </c>
      <c r="U121" s="116">
        <f t="shared" si="42"/>
        <v>0</v>
      </c>
      <c r="V121" s="269">
        <f t="shared" si="42"/>
        <v>0</v>
      </c>
      <c r="W121" s="40" t="str">
        <f t="shared" ref="W121:W149" si="43">IF(ISERROR(V121/G121),"",V121/G121)</f>
        <v/>
      </c>
      <c r="X121" s="117">
        <f>SUM(X87:X120)</f>
        <v>0</v>
      </c>
      <c r="Y121" s="117">
        <f>SUM(Y87:Y120)</f>
        <v>0</v>
      </c>
      <c r="Z121" s="117">
        <f>SUM(Z87:Z120)</f>
        <v>0</v>
      </c>
      <c r="AA121" s="117">
        <f>SUM(AA87:AA120)</f>
        <v>0</v>
      </c>
      <c r="AB121" s="338"/>
      <c r="AC121" s="371">
        <f>SUM(AC87:AC120)</f>
        <v>0</v>
      </c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</row>
    <row r="122" spans="1:106" ht="15.75">
      <c r="A122" s="17">
        <v>200036</v>
      </c>
      <c r="B122" s="69" t="s">
        <v>95</v>
      </c>
      <c r="C122" s="17" t="s">
        <v>96</v>
      </c>
      <c r="D122" s="18">
        <v>5.03</v>
      </c>
      <c r="E122" s="18"/>
      <c r="F122" s="6"/>
      <c r="G122" s="118">
        <f>SUM('5:6'!G122)</f>
        <v>0</v>
      </c>
      <c r="H122" s="118">
        <f>SUM('5:6'!H122)</f>
        <v>0</v>
      </c>
      <c r="I122" s="118">
        <f>SUM('5:6'!I122)</f>
        <v>0</v>
      </c>
      <c r="J122" s="38" t="str">
        <f t="array" ref="J122">IF(ISERROR(G122/I122),"",G122/I122)</f>
        <v/>
      </c>
      <c r="K122" s="42">
        <f t="array" ref="K122">IF(ISERROR(G122/L122),"",G122/L122)</f>
        <v>0</v>
      </c>
      <c r="L122" s="107">
        <v>25</v>
      </c>
      <c r="M122" s="43">
        <f t="shared" ref="M122:M136" si="44">IF(ISERROR(I122-K122),"",I122-K122)</f>
        <v>0</v>
      </c>
      <c r="N122" s="118">
        <f>SUM('5:6'!N122)</f>
        <v>0</v>
      </c>
      <c r="O122" s="118">
        <f>SUM('5:6'!O122)</f>
        <v>0</v>
      </c>
      <c r="P122" s="118">
        <f>SUM('5:6'!P122)</f>
        <v>0</v>
      </c>
      <c r="Q122" s="118">
        <f>SUM('5:6'!Q122)</f>
        <v>0</v>
      </c>
      <c r="R122" s="118">
        <f>SUM('5:6'!R122)</f>
        <v>0</v>
      </c>
      <c r="S122" s="118">
        <f>SUM('5:6'!S122)</f>
        <v>0</v>
      </c>
      <c r="T122" s="118">
        <f>SUM('5:6'!T122)</f>
        <v>0</v>
      </c>
      <c r="U122" s="118">
        <f>SUM('5:6'!U122)</f>
        <v>0</v>
      </c>
      <c r="V122" s="269">
        <f t="shared" ref="V122:V136" si="45">SUM(X122:AA122)</f>
        <v>0</v>
      </c>
      <c r="W122" s="40" t="str">
        <f t="shared" si="43"/>
        <v/>
      </c>
      <c r="X122" s="118">
        <f>SUM('5:6'!X122)</f>
        <v>0</v>
      </c>
      <c r="Y122" s="118">
        <f>SUM('5:6'!Y122)</f>
        <v>0</v>
      </c>
      <c r="Z122" s="118">
        <f>SUM('5:6'!Z122)</f>
        <v>0</v>
      </c>
      <c r="AA122" s="118">
        <f>SUM('5:6'!AA122)</f>
        <v>0</v>
      </c>
      <c r="AB122" s="338">
        <v>0.41</v>
      </c>
      <c r="AC122" s="370">
        <f t="shared" si="29"/>
        <v>0</v>
      </c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</row>
    <row r="123" spans="1:106" ht="15.75">
      <c r="A123" s="17">
        <v>200037</v>
      </c>
      <c r="B123" s="69" t="s">
        <v>95</v>
      </c>
      <c r="C123" s="17" t="s">
        <v>74</v>
      </c>
      <c r="D123" s="18">
        <v>5.03</v>
      </c>
      <c r="E123" s="18"/>
      <c r="F123" s="6"/>
      <c r="G123" s="118">
        <f>SUM('5:6'!G123)</f>
        <v>0</v>
      </c>
      <c r="H123" s="118">
        <f>SUM('5:6'!H123)</f>
        <v>0</v>
      </c>
      <c r="I123" s="118">
        <f>SUM('5:6'!I123)</f>
        <v>0</v>
      </c>
      <c r="J123" s="38" t="str">
        <f t="array" ref="J123">IF(ISERROR(G123/I123),"",G123/I123)</f>
        <v/>
      </c>
      <c r="K123" s="42">
        <f t="array" ref="K123">IF(ISERROR(G123/L123),"",G123/L123)</f>
        <v>0</v>
      </c>
      <c r="L123" s="107">
        <v>25</v>
      </c>
      <c r="M123" s="43">
        <f t="shared" si="44"/>
        <v>0</v>
      </c>
      <c r="N123" s="118">
        <f>SUM('5:6'!N123)</f>
        <v>0</v>
      </c>
      <c r="O123" s="118">
        <f>SUM('5:6'!O123)</f>
        <v>0</v>
      </c>
      <c r="P123" s="118">
        <f>SUM('5:6'!P123)</f>
        <v>0</v>
      </c>
      <c r="Q123" s="118">
        <f>SUM('5:6'!Q123)</f>
        <v>0</v>
      </c>
      <c r="R123" s="118">
        <f>SUM('5:6'!R123)</f>
        <v>0</v>
      </c>
      <c r="S123" s="118">
        <f>SUM('5:6'!S123)</f>
        <v>0</v>
      </c>
      <c r="T123" s="118">
        <f>SUM('5:6'!T123)</f>
        <v>0</v>
      </c>
      <c r="U123" s="118">
        <f>SUM('5:6'!U123)</f>
        <v>0</v>
      </c>
      <c r="V123" s="269">
        <f t="shared" si="45"/>
        <v>0</v>
      </c>
      <c r="W123" s="40" t="str">
        <f t="shared" si="43"/>
        <v/>
      </c>
      <c r="X123" s="118">
        <f>SUM('5:6'!X123)</f>
        <v>0</v>
      </c>
      <c r="Y123" s="118">
        <f>SUM('5:6'!Y123)</f>
        <v>0</v>
      </c>
      <c r="Z123" s="118">
        <f>SUM('5:6'!Z123)</f>
        <v>0</v>
      </c>
      <c r="AA123" s="118">
        <f>SUM('5:6'!AA123)</f>
        <v>0</v>
      </c>
      <c r="AB123" s="338">
        <v>0.41</v>
      </c>
      <c r="AC123" s="370">
        <f t="shared" si="29"/>
        <v>0</v>
      </c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</row>
    <row r="124" spans="1:106" ht="15.75">
      <c r="A124" s="20">
        <v>200074</v>
      </c>
      <c r="B124" s="69" t="s">
        <v>58</v>
      </c>
      <c r="C124" s="17" t="s">
        <v>65</v>
      </c>
      <c r="D124" s="18">
        <v>5.04</v>
      </c>
      <c r="E124" s="18"/>
      <c r="F124" s="6"/>
      <c r="G124" s="118">
        <f>SUM('5:6'!G124)</f>
        <v>0</v>
      </c>
      <c r="H124" s="118">
        <f>SUM('5:6'!H124)</f>
        <v>0</v>
      </c>
      <c r="I124" s="118">
        <f>SUM('5:6'!I124)</f>
        <v>0</v>
      </c>
      <c r="J124" s="38" t="str">
        <f t="array" ref="J124">IF(ISERROR(G124/I124),"",G124/I124)</f>
        <v/>
      </c>
      <c r="K124" s="42">
        <f t="array" ref="K124">IF(ISERROR(G124/L124),"",G124/L124)</f>
        <v>0</v>
      </c>
      <c r="L124" s="107">
        <v>20</v>
      </c>
      <c r="M124" s="43">
        <f t="shared" si="44"/>
        <v>0</v>
      </c>
      <c r="N124" s="118">
        <f>SUM('5:6'!N124)</f>
        <v>0</v>
      </c>
      <c r="O124" s="118">
        <f>SUM('5:6'!O124)</f>
        <v>0</v>
      </c>
      <c r="P124" s="118">
        <f>SUM('5:6'!P124)</f>
        <v>0</v>
      </c>
      <c r="Q124" s="118">
        <f>SUM('5:6'!Q124)</f>
        <v>0</v>
      </c>
      <c r="R124" s="118">
        <f>SUM('5:6'!R124)</f>
        <v>0</v>
      </c>
      <c r="S124" s="118">
        <f>SUM('5:6'!S124)</f>
        <v>0</v>
      </c>
      <c r="T124" s="118">
        <f>SUM('5:6'!T124)</f>
        <v>0</v>
      </c>
      <c r="U124" s="118">
        <f>SUM('5:6'!U124)</f>
        <v>0</v>
      </c>
      <c r="V124" s="269">
        <f t="shared" si="45"/>
        <v>0</v>
      </c>
      <c r="W124" s="40" t="str">
        <f t="shared" si="43"/>
        <v/>
      </c>
      <c r="X124" s="118">
        <f>SUM('5:6'!X124)</f>
        <v>0</v>
      </c>
      <c r="Y124" s="118">
        <f>SUM('5:6'!Y124)</f>
        <v>0</v>
      </c>
      <c r="Z124" s="118">
        <f>SUM('5:6'!Z124)</f>
        <v>0</v>
      </c>
      <c r="AA124" s="118">
        <f>SUM('5:6'!AA124)</f>
        <v>0</v>
      </c>
      <c r="AB124" s="338">
        <v>0.52</v>
      </c>
      <c r="AC124" s="370">
        <f t="shared" si="29"/>
        <v>0</v>
      </c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</row>
    <row r="125" spans="1:106" ht="15.75">
      <c r="A125" s="22">
        <v>200904</v>
      </c>
      <c r="B125" s="70" t="s">
        <v>97</v>
      </c>
      <c r="C125" s="17" t="s">
        <v>82</v>
      </c>
      <c r="D125" s="18">
        <v>5.03</v>
      </c>
      <c r="E125" s="18"/>
      <c r="F125" s="6"/>
      <c r="G125" s="118">
        <f>SUM('5:6'!G125)</f>
        <v>0</v>
      </c>
      <c r="H125" s="118">
        <f>SUM('5:6'!H125)</f>
        <v>0</v>
      </c>
      <c r="I125" s="118">
        <f>SUM('5:6'!I125)</f>
        <v>0</v>
      </c>
      <c r="J125" s="38" t="str">
        <f t="array" ref="J125">IF(ISERROR(G125/I125),"",G125/I125)</f>
        <v/>
      </c>
      <c r="K125" s="42">
        <f t="array" ref="K125">IF(ISERROR(G125/L125),"",G125/L125)</f>
        <v>0</v>
      </c>
      <c r="L125" s="107">
        <v>4</v>
      </c>
      <c r="M125" s="43">
        <f t="shared" si="44"/>
        <v>0</v>
      </c>
      <c r="N125" s="118">
        <f>SUM('5:6'!N125)</f>
        <v>0</v>
      </c>
      <c r="O125" s="118">
        <f>SUM('5:6'!O125)</f>
        <v>0</v>
      </c>
      <c r="P125" s="118">
        <f>SUM('5:6'!P125)</f>
        <v>0</v>
      </c>
      <c r="Q125" s="118">
        <f>SUM('5:6'!Q125)</f>
        <v>0</v>
      </c>
      <c r="R125" s="118">
        <f>SUM('5:6'!R125)</f>
        <v>0</v>
      </c>
      <c r="S125" s="118">
        <f>SUM('5:6'!S125)</f>
        <v>0</v>
      </c>
      <c r="T125" s="118">
        <f>SUM('5:6'!T125)</f>
        <v>0</v>
      </c>
      <c r="U125" s="118">
        <f>SUM('5:6'!U125)</f>
        <v>0</v>
      </c>
      <c r="V125" s="269">
        <f t="shared" si="45"/>
        <v>0</v>
      </c>
      <c r="W125" s="40" t="str">
        <f t="shared" si="43"/>
        <v/>
      </c>
      <c r="X125" s="118">
        <f>SUM('5:6'!X125)</f>
        <v>0</v>
      </c>
      <c r="Y125" s="118">
        <f>SUM('5:6'!Y125)</f>
        <v>0</v>
      </c>
      <c r="Z125" s="118">
        <f>SUM('5:6'!Z125)</f>
        <v>0</v>
      </c>
      <c r="AA125" s="118">
        <f>SUM('5:6'!AA125)</f>
        <v>0</v>
      </c>
      <c r="AB125" s="338">
        <v>0.59</v>
      </c>
      <c r="AC125" s="370">
        <f t="shared" si="29"/>
        <v>0</v>
      </c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</row>
    <row r="126" spans="1:106" ht="15.75">
      <c r="A126" s="22">
        <v>200905</v>
      </c>
      <c r="B126" s="70" t="s">
        <v>97</v>
      </c>
      <c r="C126" s="331" t="s">
        <v>72</v>
      </c>
      <c r="D126" s="18">
        <v>5.03</v>
      </c>
      <c r="E126" s="18"/>
      <c r="F126" s="6"/>
      <c r="G126" s="118">
        <f>SUM('5:6'!G126)</f>
        <v>0</v>
      </c>
      <c r="H126" s="118">
        <f>SUM('5:6'!H126)</f>
        <v>0</v>
      </c>
      <c r="I126" s="118">
        <f>SUM('5:6'!I126)</f>
        <v>0</v>
      </c>
      <c r="J126" s="38" t="str">
        <f t="array" ref="J126">IF(ISERROR(G126/I126),"",G126/I126)</f>
        <v/>
      </c>
      <c r="K126" s="42">
        <f t="array" ref="K126">IF(ISERROR(G126/L126),"",G126/L126)</f>
        <v>0</v>
      </c>
      <c r="L126" s="107">
        <v>4</v>
      </c>
      <c r="M126" s="43">
        <f t="shared" si="44"/>
        <v>0</v>
      </c>
      <c r="N126" s="118">
        <f>SUM('5:6'!N126)</f>
        <v>0</v>
      </c>
      <c r="O126" s="118">
        <f>SUM('5:6'!O126)</f>
        <v>0</v>
      </c>
      <c r="P126" s="118">
        <f>SUM('5:6'!P126)</f>
        <v>0</v>
      </c>
      <c r="Q126" s="118">
        <f>SUM('5:6'!Q126)</f>
        <v>0</v>
      </c>
      <c r="R126" s="118">
        <f>SUM('5:6'!R126)</f>
        <v>0</v>
      </c>
      <c r="S126" s="118">
        <f>SUM('5:6'!S126)</f>
        <v>0</v>
      </c>
      <c r="T126" s="118">
        <f>SUM('5:6'!T126)</f>
        <v>0</v>
      </c>
      <c r="U126" s="118">
        <f>SUM('5:6'!U126)</f>
        <v>0</v>
      </c>
      <c r="V126" s="269">
        <f t="shared" si="45"/>
        <v>0</v>
      </c>
      <c r="W126" s="40" t="str">
        <f t="shared" si="43"/>
        <v/>
      </c>
      <c r="X126" s="118">
        <f>SUM('5:6'!X126)</f>
        <v>0</v>
      </c>
      <c r="Y126" s="118">
        <f>SUM('5:6'!Y126)</f>
        <v>0</v>
      </c>
      <c r="Z126" s="118">
        <f>SUM('5:6'!Z126)</f>
        <v>0</v>
      </c>
      <c r="AA126" s="118">
        <f>SUM('5:6'!AA126)</f>
        <v>0</v>
      </c>
      <c r="AB126" s="338">
        <v>0.59</v>
      </c>
      <c r="AC126" s="370">
        <f t="shared" si="29"/>
        <v>0</v>
      </c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</row>
    <row r="127" spans="1:106" ht="15.75">
      <c r="A127" s="22">
        <v>200906</v>
      </c>
      <c r="B127" s="70" t="s">
        <v>97</v>
      </c>
      <c r="C127" s="17" t="s">
        <v>73</v>
      </c>
      <c r="D127" s="18">
        <v>5.03</v>
      </c>
      <c r="E127" s="18"/>
      <c r="F127" s="6"/>
      <c r="G127" s="118">
        <f>SUM('5:6'!G127)</f>
        <v>0</v>
      </c>
      <c r="H127" s="118">
        <f>SUM('5:6'!H127)</f>
        <v>0</v>
      </c>
      <c r="I127" s="118">
        <f>SUM('5:6'!I127)</f>
        <v>0</v>
      </c>
      <c r="J127" s="38" t="str">
        <f t="array" ref="J127">IF(ISERROR(G127/I127),"",G127/I127)</f>
        <v/>
      </c>
      <c r="K127" s="42">
        <f t="array" ref="K127">IF(ISERROR(G127/L127),"",G127/L127)</f>
        <v>0</v>
      </c>
      <c r="L127" s="107">
        <v>4</v>
      </c>
      <c r="M127" s="43">
        <f t="shared" si="44"/>
        <v>0</v>
      </c>
      <c r="N127" s="118">
        <f>SUM('5:6'!N127)</f>
        <v>0</v>
      </c>
      <c r="O127" s="118">
        <f>SUM('5:6'!O127)</f>
        <v>0</v>
      </c>
      <c r="P127" s="118">
        <f>SUM('5:6'!P127)</f>
        <v>0</v>
      </c>
      <c r="Q127" s="118">
        <f>SUM('5:6'!Q127)</f>
        <v>0</v>
      </c>
      <c r="R127" s="118">
        <f>SUM('5:6'!R127)</f>
        <v>0</v>
      </c>
      <c r="S127" s="118">
        <f>SUM('5:6'!S127)</f>
        <v>0</v>
      </c>
      <c r="T127" s="118">
        <f>SUM('5:6'!T127)</f>
        <v>0</v>
      </c>
      <c r="U127" s="118">
        <f>SUM('5:6'!U127)</f>
        <v>0</v>
      </c>
      <c r="V127" s="269">
        <f t="shared" si="45"/>
        <v>0</v>
      </c>
      <c r="W127" s="40" t="str">
        <f t="shared" si="43"/>
        <v/>
      </c>
      <c r="X127" s="118">
        <f>SUM('5:6'!X127)</f>
        <v>0</v>
      </c>
      <c r="Y127" s="118">
        <f>SUM('5:6'!Y127)</f>
        <v>0</v>
      </c>
      <c r="Z127" s="118">
        <f>SUM('5:6'!Z127)</f>
        <v>0</v>
      </c>
      <c r="AA127" s="118">
        <f>SUM('5:6'!AA127)</f>
        <v>0</v>
      </c>
      <c r="AB127" s="338">
        <v>0.59</v>
      </c>
      <c r="AC127" s="370">
        <f t="shared" si="29"/>
        <v>0</v>
      </c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</row>
    <row r="128" spans="1:106" ht="15.75">
      <c r="A128" s="22">
        <v>200907</v>
      </c>
      <c r="B128" s="70" t="s">
        <v>97</v>
      </c>
      <c r="C128" s="17" t="s">
        <v>60</v>
      </c>
      <c r="D128" s="18">
        <v>5.03</v>
      </c>
      <c r="E128" s="18"/>
      <c r="F128" s="6"/>
      <c r="G128" s="118">
        <f>SUM('5:6'!G128)</f>
        <v>0</v>
      </c>
      <c r="H128" s="118">
        <f>SUM('5:6'!H128)</f>
        <v>0</v>
      </c>
      <c r="I128" s="118">
        <f>SUM('5:6'!I128)</f>
        <v>0</v>
      </c>
      <c r="J128" s="38" t="str">
        <f t="array" ref="J128">IF(ISERROR(G128/I128),"",G128/I128)</f>
        <v/>
      </c>
      <c r="K128" s="42">
        <f t="array" ref="K128">IF(ISERROR(G128/L128),"",G128/L128)</f>
        <v>0</v>
      </c>
      <c r="L128" s="107">
        <v>4</v>
      </c>
      <c r="M128" s="43">
        <f t="shared" si="44"/>
        <v>0</v>
      </c>
      <c r="N128" s="118">
        <f>SUM('5:6'!N128)</f>
        <v>0</v>
      </c>
      <c r="O128" s="118">
        <f>SUM('5:6'!O128)</f>
        <v>0</v>
      </c>
      <c r="P128" s="118">
        <f>SUM('5:6'!P128)</f>
        <v>0</v>
      </c>
      <c r="Q128" s="118">
        <f>SUM('5:6'!Q128)</f>
        <v>0</v>
      </c>
      <c r="R128" s="118">
        <f>SUM('5:6'!R128)</f>
        <v>0</v>
      </c>
      <c r="S128" s="118">
        <f>SUM('5:6'!S128)</f>
        <v>0</v>
      </c>
      <c r="T128" s="118">
        <f>SUM('5:6'!T128)</f>
        <v>0</v>
      </c>
      <c r="U128" s="118">
        <f>SUM('5:6'!U128)</f>
        <v>0</v>
      </c>
      <c r="V128" s="269">
        <f t="shared" si="45"/>
        <v>0</v>
      </c>
      <c r="W128" s="40" t="str">
        <f t="shared" si="43"/>
        <v/>
      </c>
      <c r="X128" s="118">
        <f>SUM('5:6'!X128)</f>
        <v>0</v>
      </c>
      <c r="Y128" s="118">
        <f>SUM('5:6'!Y128)</f>
        <v>0</v>
      </c>
      <c r="Z128" s="118">
        <f>SUM('5:6'!Z128)</f>
        <v>0</v>
      </c>
      <c r="AA128" s="118">
        <f>SUM('5:6'!AA128)</f>
        <v>0</v>
      </c>
      <c r="AB128" s="338">
        <v>0.59</v>
      </c>
      <c r="AC128" s="370">
        <f t="shared" si="29"/>
        <v>0</v>
      </c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</row>
    <row r="129" spans="1:106" ht="15.75">
      <c r="A129" s="22">
        <v>200908</v>
      </c>
      <c r="B129" s="70" t="s">
        <v>97</v>
      </c>
      <c r="C129" s="331" t="s">
        <v>98</v>
      </c>
      <c r="D129" s="18">
        <v>5.03</v>
      </c>
      <c r="E129" s="18"/>
      <c r="F129" s="6"/>
      <c r="G129" s="118">
        <f>SUM('5:6'!G129)</f>
        <v>0</v>
      </c>
      <c r="H129" s="118">
        <f>SUM('5:6'!H129)</f>
        <v>0</v>
      </c>
      <c r="I129" s="118">
        <f>SUM('5:6'!I129)</f>
        <v>0</v>
      </c>
      <c r="J129" s="38" t="str">
        <f t="array" ref="J129">IF(ISERROR(G129/I129),"",G129/I129)</f>
        <v/>
      </c>
      <c r="K129" s="42">
        <f t="array" ref="K129">IF(ISERROR(G129/L129),"",G129/L129)</f>
        <v>0</v>
      </c>
      <c r="L129" s="107">
        <v>4</v>
      </c>
      <c r="M129" s="43">
        <f t="shared" si="44"/>
        <v>0</v>
      </c>
      <c r="N129" s="118">
        <f>SUM('5:6'!N129)</f>
        <v>0</v>
      </c>
      <c r="O129" s="118">
        <f>SUM('5:6'!O129)</f>
        <v>0</v>
      </c>
      <c r="P129" s="118">
        <f>SUM('5:6'!P129)</f>
        <v>0</v>
      </c>
      <c r="Q129" s="118">
        <f>SUM('5:6'!Q129)</f>
        <v>0</v>
      </c>
      <c r="R129" s="118">
        <f>SUM('5:6'!R129)</f>
        <v>0</v>
      </c>
      <c r="S129" s="118">
        <f>SUM('5:6'!S129)</f>
        <v>0</v>
      </c>
      <c r="T129" s="118">
        <f>SUM('5:6'!T129)</f>
        <v>0</v>
      </c>
      <c r="U129" s="118">
        <f>SUM('5:6'!U129)</f>
        <v>0</v>
      </c>
      <c r="V129" s="269">
        <f t="shared" si="45"/>
        <v>0</v>
      </c>
      <c r="W129" s="40" t="str">
        <f t="shared" si="43"/>
        <v/>
      </c>
      <c r="X129" s="118">
        <f>SUM('5:6'!X129)</f>
        <v>0</v>
      </c>
      <c r="Y129" s="118">
        <f>SUM('5:6'!Y129)</f>
        <v>0</v>
      </c>
      <c r="Z129" s="118">
        <f>SUM('5:6'!Z129)</f>
        <v>0</v>
      </c>
      <c r="AA129" s="118">
        <f>SUM('5:6'!AA129)</f>
        <v>0</v>
      </c>
      <c r="AB129" s="338">
        <v>0.59</v>
      </c>
      <c r="AC129" s="370">
        <f t="shared" si="29"/>
        <v>0</v>
      </c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</row>
    <row r="130" spans="1:106" ht="15.75">
      <c r="A130" s="22">
        <v>200904</v>
      </c>
      <c r="B130" s="70" t="s">
        <v>99</v>
      </c>
      <c r="C130" s="331" t="s">
        <v>82</v>
      </c>
      <c r="D130" s="18">
        <v>5.03</v>
      </c>
      <c r="E130" s="18"/>
      <c r="F130" s="6"/>
      <c r="G130" s="118">
        <f>SUM('5:6'!G130)</f>
        <v>0</v>
      </c>
      <c r="H130" s="118">
        <f>SUM('5:6'!H130)</f>
        <v>0</v>
      </c>
      <c r="I130" s="118">
        <f>SUM('5:6'!I130)</f>
        <v>0</v>
      </c>
      <c r="J130" s="38" t="str">
        <f t="array" ref="J130">IF(ISERROR(G130/I130),"",G130/I130)</f>
        <v/>
      </c>
      <c r="K130" s="42" t="str">
        <f t="array" ref="K130">IF(ISERROR(G130/L130),"",G130/L130)</f>
        <v/>
      </c>
      <c r="L130" s="107"/>
      <c r="M130" s="43" t="str">
        <f t="shared" si="44"/>
        <v/>
      </c>
      <c r="N130" s="118">
        <f>SUM('5:6'!N130)</f>
        <v>0</v>
      </c>
      <c r="O130" s="118">
        <f>SUM('5:6'!O130)</f>
        <v>0</v>
      </c>
      <c r="P130" s="118">
        <f>SUM('5:6'!P130)</f>
        <v>0</v>
      </c>
      <c r="Q130" s="118">
        <f>SUM('5:6'!Q130)</f>
        <v>0</v>
      </c>
      <c r="R130" s="118">
        <f>SUM('5:6'!R130)</f>
        <v>0</v>
      </c>
      <c r="S130" s="118">
        <f>SUM('5:6'!S130)</f>
        <v>0</v>
      </c>
      <c r="T130" s="118">
        <f>SUM('5:6'!T130)</f>
        <v>0</v>
      </c>
      <c r="U130" s="118">
        <f>SUM('5:6'!U130)</f>
        <v>0</v>
      </c>
      <c r="V130" s="269">
        <f t="shared" si="45"/>
        <v>0</v>
      </c>
      <c r="W130" s="40" t="str">
        <f t="shared" si="43"/>
        <v/>
      </c>
      <c r="X130" s="118">
        <f>SUM('5:6'!X130)</f>
        <v>0</v>
      </c>
      <c r="Y130" s="118">
        <f>SUM('5:6'!Y130)</f>
        <v>0</v>
      </c>
      <c r="Z130" s="118">
        <f>SUM('5:6'!Z130)</f>
        <v>0</v>
      </c>
      <c r="AA130" s="118">
        <f>SUM('5:6'!AA130)</f>
        <v>0</v>
      </c>
      <c r="AB130" s="338"/>
      <c r="AC130" s="370">
        <f t="shared" si="29"/>
        <v>0</v>
      </c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</row>
    <row r="131" spans="1:106" ht="15.75">
      <c r="A131" s="22">
        <v>200905</v>
      </c>
      <c r="B131" s="70" t="s">
        <v>99</v>
      </c>
      <c r="C131" s="331" t="s">
        <v>72</v>
      </c>
      <c r="D131" s="18">
        <v>5.03</v>
      </c>
      <c r="E131" s="18"/>
      <c r="F131" s="6"/>
      <c r="G131" s="118">
        <f>SUM('5:6'!G131)</f>
        <v>0</v>
      </c>
      <c r="H131" s="118">
        <f>SUM('5:6'!H131)</f>
        <v>0</v>
      </c>
      <c r="I131" s="118">
        <f>SUM('5:6'!I131)</f>
        <v>0</v>
      </c>
      <c r="J131" s="38" t="str">
        <f t="array" ref="J131">IF(ISERROR(G131/I131),"",G131/I131)</f>
        <v/>
      </c>
      <c r="K131" s="42" t="str">
        <f t="array" ref="K131">IF(ISERROR(G131/L131),"",G131/L131)</f>
        <v/>
      </c>
      <c r="L131" s="107"/>
      <c r="M131" s="43" t="str">
        <f t="shared" si="44"/>
        <v/>
      </c>
      <c r="N131" s="118">
        <f>SUM('5:6'!N131)</f>
        <v>0</v>
      </c>
      <c r="O131" s="118">
        <f>SUM('5:6'!O131)</f>
        <v>0</v>
      </c>
      <c r="P131" s="118">
        <f>SUM('5:6'!P131)</f>
        <v>0</v>
      </c>
      <c r="Q131" s="118">
        <f>SUM('5:6'!Q131)</f>
        <v>0</v>
      </c>
      <c r="R131" s="118">
        <f>SUM('5:6'!R131)</f>
        <v>0</v>
      </c>
      <c r="S131" s="118">
        <f>SUM('5:6'!S131)</f>
        <v>0</v>
      </c>
      <c r="T131" s="118">
        <f>SUM('5:6'!T131)</f>
        <v>0</v>
      </c>
      <c r="U131" s="118">
        <f>SUM('5:6'!U131)</f>
        <v>0</v>
      </c>
      <c r="V131" s="269">
        <f t="shared" si="45"/>
        <v>0</v>
      </c>
      <c r="W131" s="40" t="str">
        <f t="shared" si="43"/>
        <v/>
      </c>
      <c r="X131" s="118">
        <f>SUM('5:6'!X131)</f>
        <v>0</v>
      </c>
      <c r="Y131" s="118">
        <f>SUM('5:6'!Y131)</f>
        <v>0</v>
      </c>
      <c r="Z131" s="118">
        <f>SUM('5:6'!Z131)</f>
        <v>0</v>
      </c>
      <c r="AA131" s="118">
        <f>SUM('5:6'!AA131)</f>
        <v>0</v>
      </c>
      <c r="AB131" s="338"/>
      <c r="AC131" s="370">
        <f t="shared" si="29"/>
        <v>0</v>
      </c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</row>
    <row r="132" spans="1:106" ht="15.75">
      <c r="A132" s="22">
        <v>200904</v>
      </c>
      <c r="B132" s="70" t="s">
        <v>99</v>
      </c>
      <c r="C132" s="331" t="s">
        <v>60</v>
      </c>
      <c r="D132" s="18">
        <v>5.03</v>
      </c>
      <c r="E132" s="18"/>
      <c r="F132" s="6"/>
      <c r="G132" s="118">
        <f>SUM('5:6'!G132)</f>
        <v>0</v>
      </c>
      <c r="H132" s="118">
        <f>SUM('5:6'!H132)</f>
        <v>0</v>
      </c>
      <c r="I132" s="118">
        <f>SUM('5:6'!I132)</f>
        <v>0</v>
      </c>
      <c r="J132" s="38" t="str">
        <f t="array" ref="J132">IF(ISERROR(G132/I132),"",G132/I132)</f>
        <v/>
      </c>
      <c r="K132" s="42" t="str">
        <f t="array" ref="K132">IF(ISERROR(G132/L132),"",G132/L132)</f>
        <v/>
      </c>
      <c r="L132" s="107"/>
      <c r="M132" s="43" t="str">
        <f t="shared" si="44"/>
        <v/>
      </c>
      <c r="N132" s="118">
        <f>SUM('5:6'!N132)</f>
        <v>0</v>
      </c>
      <c r="O132" s="118">
        <f>SUM('5:6'!O132)</f>
        <v>0</v>
      </c>
      <c r="P132" s="118">
        <f>SUM('5:6'!P132)</f>
        <v>0</v>
      </c>
      <c r="Q132" s="118">
        <f>SUM('5:6'!Q132)</f>
        <v>0</v>
      </c>
      <c r="R132" s="118">
        <f>SUM('5:6'!R132)</f>
        <v>0</v>
      </c>
      <c r="S132" s="118">
        <f>SUM('5:6'!S132)</f>
        <v>0</v>
      </c>
      <c r="T132" s="118">
        <f>SUM('5:6'!T132)</f>
        <v>0</v>
      </c>
      <c r="U132" s="118">
        <f>SUM('5:6'!U132)</f>
        <v>0</v>
      </c>
      <c r="V132" s="269">
        <f t="shared" si="45"/>
        <v>0</v>
      </c>
      <c r="W132" s="40" t="str">
        <f t="shared" si="43"/>
        <v/>
      </c>
      <c r="X132" s="118">
        <f>SUM('5:6'!X132)</f>
        <v>0</v>
      </c>
      <c r="Y132" s="118">
        <f>SUM('5:6'!Y132)</f>
        <v>0</v>
      </c>
      <c r="Z132" s="118">
        <f>SUM('5:6'!Z132)</f>
        <v>0</v>
      </c>
      <c r="AA132" s="118">
        <f>SUM('5:6'!AA132)</f>
        <v>0</v>
      </c>
      <c r="AB132" s="338"/>
      <c r="AC132" s="370">
        <f t="shared" si="29"/>
        <v>0</v>
      </c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</row>
    <row r="133" spans="1:106" ht="15.75">
      <c r="A133" s="22">
        <v>200904</v>
      </c>
      <c r="B133" s="70" t="s">
        <v>99</v>
      </c>
      <c r="C133" s="331" t="s">
        <v>98</v>
      </c>
      <c r="D133" s="18">
        <v>5.03</v>
      </c>
      <c r="E133" s="18"/>
      <c r="F133" s="6"/>
      <c r="G133" s="118">
        <f>SUM('5:6'!G133)</f>
        <v>0</v>
      </c>
      <c r="H133" s="118">
        <f>SUM('5:6'!H133)</f>
        <v>0</v>
      </c>
      <c r="I133" s="118">
        <f>SUM('5:6'!I133)</f>
        <v>0</v>
      </c>
      <c r="J133" s="38" t="str">
        <f t="array" ref="J133">IF(ISERROR(G133/I133),"",G133/I133)</f>
        <v/>
      </c>
      <c r="K133" s="42" t="str">
        <f t="array" ref="K133">IF(ISERROR(G133/L133),"",G133/L133)</f>
        <v/>
      </c>
      <c r="L133" s="107"/>
      <c r="M133" s="43" t="str">
        <f t="shared" si="44"/>
        <v/>
      </c>
      <c r="N133" s="118">
        <f>SUM('5:6'!N133)</f>
        <v>0</v>
      </c>
      <c r="O133" s="118">
        <f>SUM('5:6'!O133)</f>
        <v>0</v>
      </c>
      <c r="P133" s="118">
        <f>SUM('5:6'!P133)</f>
        <v>0</v>
      </c>
      <c r="Q133" s="118">
        <f>SUM('5:6'!Q133)</f>
        <v>0</v>
      </c>
      <c r="R133" s="118">
        <f>SUM('5:6'!R133)</f>
        <v>0</v>
      </c>
      <c r="S133" s="118">
        <f>SUM('5:6'!S133)</f>
        <v>0</v>
      </c>
      <c r="T133" s="118">
        <f>SUM('5:6'!T133)</f>
        <v>0</v>
      </c>
      <c r="U133" s="118">
        <f>SUM('5:6'!U133)</f>
        <v>0</v>
      </c>
      <c r="V133" s="269">
        <f t="shared" si="45"/>
        <v>0</v>
      </c>
      <c r="W133" s="40" t="str">
        <f t="shared" si="43"/>
        <v/>
      </c>
      <c r="X133" s="118">
        <f>SUM('5:6'!X133)</f>
        <v>0</v>
      </c>
      <c r="Y133" s="118">
        <f>SUM('5:6'!Y133)</f>
        <v>0</v>
      </c>
      <c r="Z133" s="118">
        <f>SUM('5:6'!Z133)</f>
        <v>0</v>
      </c>
      <c r="AA133" s="118">
        <f>SUM('5:6'!AA133)</f>
        <v>0</v>
      </c>
      <c r="AB133" s="338"/>
      <c r="AC133" s="370">
        <f t="shared" si="29"/>
        <v>0</v>
      </c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</row>
    <row r="134" spans="1:106" ht="15.75">
      <c r="A134" s="22">
        <v>200908</v>
      </c>
      <c r="B134" s="70" t="s">
        <v>99</v>
      </c>
      <c r="C134" s="331" t="s">
        <v>73</v>
      </c>
      <c r="D134" s="18">
        <v>5.03</v>
      </c>
      <c r="E134" s="18"/>
      <c r="F134" s="6"/>
      <c r="G134" s="118">
        <f>SUM('5:6'!G134)</f>
        <v>0</v>
      </c>
      <c r="H134" s="118">
        <f>SUM('5:6'!H134)</f>
        <v>0</v>
      </c>
      <c r="I134" s="118">
        <f>SUM('5:6'!I134)</f>
        <v>0</v>
      </c>
      <c r="J134" s="38" t="str">
        <f t="array" ref="J134">IF(ISERROR(G134/I134),"",G134/I134)</f>
        <v/>
      </c>
      <c r="K134" s="42" t="str">
        <f t="array" ref="K134">IF(ISERROR(G134/L134),"",G134/L134)</f>
        <v/>
      </c>
      <c r="L134" s="107"/>
      <c r="M134" s="43" t="str">
        <f t="shared" si="44"/>
        <v/>
      </c>
      <c r="N134" s="118">
        <f>SUM('5:6'!N134)</f>
        <v>0</v>
      </c>
      <c r="O134" s="118">
        <f>SUM('5:6'!O134)</f>
        <v>0</v>
      </c>
      <c r="P134" s="118">
        <f>SUM('5:6'!P134)</f>
        <v>0</v>
      </c>
      <c r="Q134" s="118">
        <f>SUM('5:6'!Q134)</f>
        <v>0</v>
      </c>
      <c r="R134" s="118">
        <f>SUM('5:6'!R134)</f>
        <v>0</v>
      </c>
      <c r="S134" s="118">
        <f>SUM('5:6'!S134)</f>
        <v>0</v>
      </c>
      <c r="T134" s="118">
        <f>SUM('5:6'!T134)</f>
        <v>0</v>
      </c>
      <c r="U134" s="118">
        <f>SUM('5:6'!U134)</f>
        <v>0</v>
      </c>
      <c r="V134" s="269">
        <f t="shared" si="45"/>
        <v>0</v>
      </c>
      <c r="W134" s="40" t="str">
        <f t="shared" si="43"/>
        <v/>
      </c>
      <c r="X134" s="118">
        <f>SUM('5:6'!X134)</f>
        <v>0</v>
      </c>
      <c r="Y134" s="118">
        <f>SUM('5:6'!Y134)</f>
        <v>0</v>
      </c>
      <c r="Z134" s="118">
        <f>SUM('5:6'!Z134)</f>
        <v>0</v>
      </c>
      <c r="AA134" s="118">
        <f>SUM('5:6'!AA134)</f>
        <v>0</v>
      </c>
      <c r="AB134" s="338"/>
      <c r="AC134" s="370">
        <f t="shared" si="29"/>
        <v>0</v>
      </c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</row>
    <row r="135" spans="1:106" ht="15.75">
      <c r="A135" s="20">
        <v>200096</v>
      </c>
      <c r="B135" s="69" t="s">
        <v>100</v>
      </c>
      <c r="C135" s="17" t="s">
        <v>74</v>
      </c>
      <c r="D135" s="18">
        <v>5.0599999999999996</v>
      </c>
      <c r="E135" s="18"/>
      <c r="F135" s="6"/>
      <c r="G135" s="118">
        <f>SUM('5:6'!G135)</f>
        <v>0</v>
      </c>
      <c r="H135" s="118">
        <f>SUM('5:6'!H135)</f>
        <v>0</v>
      </c>
      <c r="I135" s="118">
        <f>SUM('5:6'!I135)</f>
        <v>0</v>
      </c>
      <c r="J135" s="38" t="str">
        <f t="array" ref="J135">IF(ISERROR(G135/I135),"",G135/I135)</f>
        <v/>
      </c>
      <c r="K135" s="42">
        <f t="array" ref="K135">IF(ISERROR(G135/L135),"",G135/L135)</f>
        <v>0</v>
      </c>
      <c r="L135" s="107">
        <v>25</v>
      </c>
      <c r="M135" s="43">
        <f t="shared" si="44"/>
        <v>0</v>
      </c>
      <c r="N135" s="118">
        <f>SUM('5:6'!N135)</f>
        <v>0</v>
      </c>
      <c r="O135" s="118">
        <f>SUM('5:6'!O135)</f>
        <v>0</v>
      </c>
      <c r="P135" s="118">
        <f>SUM('5:6'!P135)</f>
        <v>0</v>
      </c>
      <c r="Q135" s="118">
        <f>SUM('5:6'!Q135)</f>
        <v>0</v>
      </c>
      <c r="R135" s="118">
        <f>SUM('5:6'!R135)</f>
        <v>0</v>
      </c>
      <c r="S135" s="118">
        <f>SUM('5:6'!S135)</f>
        <v>0</v>
      </c>
      <c r="T135" s="118">
        <f>SUM('5:6'!T135)</f>
        <v>0</v>
      </c>
      <c r="U135" s="118">
        <f>SUM('5:6'!U135)</f>
        <v>0</v>
      </c>
      <c r="V135" s="269">
        <f t="shared" si="45"/>
        <v>0</v>
      </c>
      <c r="W135" s="40" t="str">
        <f t="shared" si="43"/>
        <v/>
      </c>
      <c r="X135" s="118">
        <f>SUM('5:6'!X135)</f>
        <v>0</v>
      </c>
      <c r="Y135" s="118">
        <f>SUM('5:6'!Y135)</f>
        <v>0</v>
      </c>
      <c r="Z135" s="118">
        <f>SUM('5:6'!Z135)</f>
        <v>0</v>
      </c>
      <c r="AA135" s="118">
        <f>SUM('5:6'!AA135)</f>
        <v>0</v>
      </c>
      <c r="AB135" s="338">
        <v>0.43</v>
      </c>
      <c r="AC135" s="370">
        <f t="shared" si="29"/>
        <v>0</v>
      </c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</row>
    <row r="136" spans="1:106" ht="15.75">
      <c r="A136" s="20">
        <v>200097</v>
      </c>
      <c r="B136" s="69" t="s">
        <v>100</v>
      </c>
      <c r="C136" s="17" t="s">
        <v>96</v>
      </c>
      <c r="D136" s="18">
        <v>5.0599999999999996</v>
      </c>
      <c r="E136" s="18"/>
      <c r="F136" s="6"/>
      <c r="G136" s="118">
        <f>SUM('5:6'!G136)</f>
        <v>0</v>
      </c>
      <c r="H136" s="118">
        <f>SUM('5:6'!H136)</f>
        <v>0</v>
      </c>
      <c r="I136" s="118">
        <f>SUM('5:6'!I136)</f>
        <v>0</v>
      </c>
      <c r="J136" s="38" t="str">
        <f t="array" ref="J136">IF(ISERROR(G136/I136),"",G136/I136)</f>
        <v/>
      </c>
      <c r="K136" s="42">
        <f t="array" ref="K136">IF(ISERROR(G136/L136),"",G136/L136)</f>
        <v>0</v>
      </c>
      <c r="L136" s="107">
        <v>23</v>
      </c>
      <c r="M136" s="43">
        <f t="shared" si="44"/>
        <v>0</v>
      </c>
      <c r="N136" s="118">
        <f>SUM('5:6'!N136)</f>
        <v>0</v>
      </c>
      <c r="O136" s="118">
        <f>SUM('5:6'!O136)</f>
        <v>0</v>
      </c>
      <c r="P136" s="118">
        <f>SUM('5:6'!P136)</f>
        <v>0</v>
      </c>
      <c r="Q136" s="118">
        <f>SUM('5:6'!Q136)</f>
        <v>0</v>
      </c>
      <c r="R136" s="118">
        <f>SUM('5:6'!R136)</f>
        <v>0</v>
      </c>
      <c r="S136" s="118">
        <f>SUM('5:6'!S136)</f>
        <v>0</v>
      </c>
      <c r="T136" s="118">
        <f>SUM('5:6'!T136)</f>
        <v>0</v>
      </c>
      <c r="U136" s="118">
        <f>SUM('5:6'!U136)</f>
        <v>0</v>
      </c>
      <c r="V136" s="269">
        <f t="shared" si="45"/>
        <v>0</v>
      </c>
      <c r="W136" s="40" t="str">
        <f t="shared" si="43"/>
        <v/>
      </c>
      <c r="X136" s="118">
        <f>SUM('5:6'!X136)</f>
        <v>0</v>
      </c>
      <c r="Y136" s="118">
        <f>SUM('5:6'!Y136)</f>
        <v>0</v>
      </c>
      <c r="Z136" s="118">
        <f>SUM('5:6'!Z136)</f>
        <v>0</v>
      </c>
      <c r="AA136" s="118">
        <f>SUM('5:6'!AA136)</f>
        <v>0</v>
      </c>
      <c r="AB136" s="338">
        <v>0.43</v>
      </c>
      <c r="AC136" s="370">
        <f t="shared" ref="AC136:AC161" si="46">AB136*G136</f>
        <v>0</v>
      </c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</row>
    <row r="137" spans="1:106" ht="22.5" customHeight="1">
      <c r="A137" s="585" t="s">
        <v>101</v>
      </c>
      <c r="B137" s="586"/>
      <c r="C137" s="326" t="s">
        <v>71</v>
      </c>
      <c r="D137" s="27"/>
      <c r="E137" s="27"/>
      <c r="F137" s="39"/>
      <c r="G137" s="127">
        <f>SUM(G122:G136)</f>
        <v>0</v>
      </c>
      <c r="H137" s="37">
        <f>SUM(H122:H136)</f>
        <v>0</v>
      </c>
      <c r="I137" s="37">
        <f>SUM(I122:I136)</f>
        <v>0</v>
      </c>
      <c r="J137" s="38" t="str">
        <f t="array" ref="J137">IF(ISERROR(G137/I137),"",G137/I137)</f>
        <v/>
      </c>
      <c r="K137" s="37">
        <f>SUM(K122:K136)</f>
        <v>0</v>
      </c>
      <c r="L137" s="123"/>
      <c r="M137" s="114">
        <f>SUM(M122:M136)</f>
        <v>0</v>
      </c>
      <c r="N137" s="37">
        <f>SUM(N122:N136)</f>
        <v>0</v>
      </c>
      <c r="O137" s="118">
        <f>SUM('5:6'!O137)</f>
        <v>0</v>
      </c>
      <c r="P137" s="118">
        <f>SUM('5:6'!P137)</f>
        <v>0</v>
      </c>
      <c r="Q137" s="118">
        <f>SUM('5:6'!Q137)</f>
        <v>0</v>
      </c>
      <c r="R137" s="118">
        <f>SUM('5:6'!R137)</f>
        <v>0</v>
      </c>
      <c r="S137" s="118">
        <f>SUM('5:6'!S137)</f>
        <v>0</v>
      </c>
      <c r="T137" s="118">
        <f>SUM('5:6'!T137)</f>
        <v>0</v>
      </c>
      <c r="U137" s="118">
        <f>SUM('5:6'!U137)</f>
        <v>0</v>
      </c>
      <c r="V137" s="271">
        <f t="shared" ref="V137" si="47">SUM(V122:V136)</f>
        <v>0</v>
      </c>
      <c r="W137" s="40" t="str">
        <f t="shared" si="43"/>
        <v/>
      </c>
      <c r="X137" s="118">
        <f>SUM('5:6'!X137)</f>
        <v>0</v>
      </c>
      <c r="Y137" s="118">
        <f>SUM('5:6'!Y137)</f>
        <v>0</v>
      </c>
      <c r="Z137" s="118">
        <f>SUM('5:6'!Z137)</f>
        <v>0</v>
      </c>
      <c r="AA137" s="118">
        <f>SUM('5:6'!AA137)</f>
        <v>0</v>
      </c>
      <c r="AB137" s="338"/>
      <c r="AC137" s="371">
        <f>SUM(AC122:AC136)</f>
        <v>0</v>
      </c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</row>
    <row r="138" spans="1:106" ht="15.75">
      <c r="A138" s="20">
        <v>200544</v>
      </c>
      <c r="B138" s="69" t="s">
        <v>102</v>
      </c>
      <c r="C138" s="17" t="s">
        <v>53</v>
      </c>
      <c r="D138" s="18">
        <v>5.04</v>
      </c>
      <c r="E138" s="18"/>
      <c r="F138" s="6"/>
      <c r="G138" s="118">
        <f>SUM('5:6'!G138)</f>
        <v>0</v>
      </c>
      <c r="H138" s="118">
        <f>SUM('5:6'!H138)</f>
        <v>0</v>
      </c>
      <c r="I138" s="118">
        <f>SUM('5:6'!I138)</f>
        <v>0</v>
      </c>
      <c r="J138" s="38" t="str">
        <f t="array" ref="J138">IF(ISERROR(G138/I138),"",G138/I138)</f>
        <v/>
      </c>
      <c r="K138" s="42">
        <f t="array" ref="K138">IF(ISERROR(G138/L138),"",G138/L138)</f>
        <v>0</v>
      </c>
      <c r="L138" s="107">
        <v>22</v>
      </c>
      <c r="M138" s="43">
        <f t="shared" ref="M138:M144" si="48">IF(ISERROR(I138-K138),"",I138-K138)</f>
        <v>0</v>
      </c>
      <c r="N138" s="118">
        <f>SUM('5:6'!N138)</f>
        <v>0</v>
      </c>
      <c r="O138" s="118">
        <f>SUM('5:6'!O138)</f>
        <v>0</v>
      </c>
      <c r="P138" s="118">
        <f>SUM('5:6'!P138)</f>
        <v>0</v>
      </c>
      <c r="Q138" s="118">
        <f>SUM('5:6'!Q138)</f>
        <v>0</v>
      </c>
      <c r="R138" s="118">
        <f>SUM('5:6'!R138)</f>
        <v>0</v>
      </c>
      <c r="S138" s="118">
        <f>SUM('5:6'!S138)</f>
        <v>0</v>
      </c>
      <c r="T138" s="118">
        <f>SUM('5:6'!T138)</f>
        <v>0</v>
      </c>
      <c r="U138" s="118">
        <f>SUM('5:6'!U138)</f>
        <v>0</v>
      </c>
      <c r="V138" s="269">
        <f t="shared" ref="V138:V144" si="49">SUM(X138:AA138)</f>
        <v>0</v>
      </c>
      <c r="W138" s="40" t="str">
        <f t="shared" si="43"/>
        <v/>
      </c>
      <c r="X138" s="118">
        <f>SUM('5:6'!X138)</f>
        <v>0</v>
      </c>
      <c r="Y138" s="118">
        <f>SUM('5:6'!Y138)</f>
        <v>0</v>
      </c>
      <c r="Z138" s="118">
        <f>SUM('5:6'!Z138)</f>
        <v>0</v>
      </c>
      <c r="AA138" s="118">
        <f>SUM('5:6'!AA138)</f>
        <v>0</v>
      </c>
      <c r="AB138" s="338">
        <v>0.48</v>
      </c>
      <c r="AC138" s="370">
        <f t="shared" si="46"/>
        <v>0</v>
      </c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</row>
    <row r="139" spans="1:106" ht="15.75">
      <c r="A139" s="20">
        <v>200545</v>
      </c>
      <c r="B139" s="69" t="s">
        <v>102</v>
      </c>
      <c r="C139" s="17" t="s">
        <v>60</v>
      </c>
      <c r="D139" s="18">
        <v>5.04</v>
      </c>
      <c r="E139" s="18"/>
      <c r="F139" s="6"/>
      <c r="G139" s="118">
        <f>SUM('5:6'!G139)</f>
        <v>0</v>
      </c>
      <c r="H139" s="118">
        <f>SUM('5:6'!H139)</f>
        <v>0</v>
      </c>
      <c r="I139" s="118">
        <f>SUM('5:6'!I139)</f>
        <v>0</v>
      </c>
      <c r="J139" s="38" t="str">
        <f t="array" ref="J139">IF(ISERROR(G139/I139),"",G139/I139)</f>
        <v/>
      </c>
      <c r="K139" s="42">
        <f t="array" ref="K139">IF(ISERROR(G139/L139),"",G139/L139)</f>
        <v>0</v>
      </c>
      <c r="L139" s="107">
        <v>22</v>
      </c>
      <c r="M139" s="43">
        <f t="shared" si="48"/>
        <v>0</v>
      </c>
      <c r="N139" s="118">
        <f>SUM('5:6'!N139)</f>
        <v>0</v>
      </c>
      <c r="O139" s="118">
        <f>SUM('5:6'!O139)</f>
        <v>0</v>
      </c>
      <c r="P139" s="118">
        <f>SUM('5:6'!P139)</f>
        <v>0</v>
      </c>
      <c r="Q139" s="118">
        <f>SUM('5:6'!Q139)</f>
        <v>0</v>
      </c>
      <c r="R139" s="118">
        <f>SUM('5:6'!R139)</f>
        <v>0</v>
      </c>
      <c r="S139" s="118">
        <f>SUM('5:6'!S139)</f>
        <v>0</v>
      </c>
      <c r="T139" s="118">
        <f>SUM('5:6'!T139)</f>
        <v>0</v>
      </c>
      <c r="U139" s="118">
        <f>SUM('5:6'!U139)</f>
        <v>0</v>
      </c>
      <c r="V139" s="269">
        <f t="shared" si="49"/>
        <v>0</v>
      </c>
      <c r="W139" s="40" t="str">
        <f t="shared" si="43"/>
        <v/>
      </c>
      <c r="X139" s="118">
        <f>SUM('5:6'!X139)</f>
        <v>0</v>
      </c>
      <c r="Y139" s="118">
        <f>SUM('5:6'!Y139)</f>
        <v>0</v>
      </c>
      <c r="Z139" s="118">
        <f>SUM('5:6'!Z139)</f>
        <v>0</v>
      </c>
      <c r="AA139" s="118">
        <f>SUM('5:6'!AA139)</f>
        <v>0</v>
      </c>
      <c r="AB139" s="338">
        <v>0.48</v>
      </c>
      <c r="AC139" s="370">
        <f t="shared" si="46"/>
        <v>0</v>
      </c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</row>
    <row r="140" spans="1:106" ht="15.75">
      <c r="A140" s="20">
        <v>200546</v>
      </c>
      <c r="B140" s="69" t="s">
        <v>102</v>
      </c>
      <c r="C140" s="17" t="s">
        <v>74</v>
      </c>
      <c r="D140" s="18">
        <v>5.04</v>
      </c>
      <c r="E140" s="18"/>
      <c r="F140" s="6"/>
      <c r="G140" s="118">
        <f>SUM('5:6'!G140)</f>
        <v>0</v>
      </c>
      <c r="H140" s="118">
        <f>SUM('5:6'!H140)</f>
        <v>0</v>
      </c>
      <c r="I140" s="118">
        <f>SUM('5:6'!I140)</f>
        <v>0</v>
      </c>
      <c r="J140" s="38" t="str">
        <f t="array" ref="J140">IF(ISERROR(G140/I140),"",G140/I140)</f>
        <v/>
      </c>
      <c r="K140" s="42">
        <f t="array" ref="K140">IF(ISERROR(G140/L140),"",G140/L140)</f>
        <v>0</v>
      </c>
      <c r="L140" s="107">
        <v>22</v>
      </c>
      <c r="M140" s="43">
        <f t="shared" si="48"/>
        <v>0</v>
      </c>
      <c r="N140" s="118">
        <f>SUM('5:6'!N140)</f>
        <v>0</v>
      </c>
      <c r="O140" s="118">
        <f>SUM('5:6'!O140)</f>
        <v>0</v>
      </c>
      <c r="P140" s="118">
        <f>SUM('5:6'!P140)</f>
        <v>0</v>
      </c>
      <c r="Q140" s="118">
        <f>SUM('5:6'!Q140)</f>
        <v>0</v>
      </c>
      <c r="R140" s="118">
        <f>SUM('5:6'!R140)</f>
        <v>0</v>
      </c>
      <c r="S140" s="118">
        <f>SUM('5:6'!S140)</f>
        <v>0</v>
      </c>
      <c r="T140" s="118">
        <f>SUM('5:6'!T140)</f>
        <v>0</v>
      </c>
      <c r="U140" s="118">
        <f>SUM('5:6'!U140)</f>
        <v>0</v>
      </c>
      <c r="V140" s="269">
        <f t="shared" si="49"/>
        <v>0</v>
      </c>
      <c r="W140" s="40" t="str">
        <f t="shared" si="43"/>
        <v/>
      </c>
      <c r="X140" s="118">
        <f>SUM('5:6'!X140)</f>
        <v>0</v>
      </c>
      <c r="Y140" s="118">
        <f>SUM('5:6'!Y140)</f>
        <v>0</v>
      </c>
      <c r="Z140" s="118">
        <f>SUM('5:6'!Z140)</f>
        <v>0</v>
      </c>
      <c r="AA140" s="118">
        <f>SUM('5:6'!AA140)</f>
        <v>0</v>
      </c>
      <c r="AB140" s="338">
        <v>0.48</v>
      </c>
      <c r="AC140" s="370">
        <f t="shared" si="46"/>
        <v>0</v>
      </c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</row>
    <row r="141" spans="1:106" ht="15.75">
      <c r="A141" s="20">
        <v>200547</v>
      </c>
      <c r="B141" s="69" t="s">
        <v>102</v>
      </c>
      <c r="C141" s="17" t="s">
        <v>66</v>
      </c>
      <c r="D141" s="18">
        <v>5.04</v>
      </c>
      <c r="E141" s="18"/>
      <c r="F141" s="6"/>
      <c r="G141" s="118">
        <f>SUM('5:6'!G141)</f>
        <v>0</v>
      </c>
      <c r="H141" s="118">
        <f>SUM('5:6'!H141)</f>
        <v>0</v>
      </c>
      <c r="I141" s="118">
        <f>SUM('5:6'!I141)</f>
        <v>0</v>
      </c>
      <c r="J141" s="38" t="str">
        <f t="array" ref="J141">IF(ISERROR(G141/I141),"",G141/I141)</f>
        <v/>
      </c>
      <c r="K141" s="42">
        <f t="array" ref="K141">IF(ISERROR(G141/L141),"",G141/L141)</f>
        <v>0</v>
      </c>
      <c r="L141" s="107">
        <v>22</v>
      </c>
      <c r="M141" s="43">
        <f t="shared" si="48"/>
        <v>0</v>
      </c>
      <c r="N141" s="118">
        <f>SUM('5:6'!N141)</f>
        <v>0</v>
      </c>
      <c r="O141" s="118">
        <f>SUM('5:6'!O141)</f>
        <v>0</v>
      </c>
      <c r="P141" s="118">
        <f>SUM('5:6'!P141)</f>
        <v>0</v>
      </c>
      <c r="Q141" s="118">
        <f>SUM('5:6'!Q141)</f>
        <v>0</v>
      </c>
      <c r="R141" s="118">
        <f>SUM('5:6'!R141)</f>
        <v>0</v>
      </c>
      <c r="S141" s="118">
        <f>SUM('5:6'!S141)</f>
        <v>0</v>
      </c>
      <c r="T141" s="118">
        <f>SUM('5:6'!T141)</f>
        <v>0</v>
      </c>
      <c r="U141" s="118">
        <f>SUM('5:6'!U141)</f>
        <v>0</v>
      </c>
      <c r="V141" s="269">
        <f t="shared" si="49"/>
        <v>0</v>
      </c>
      <c r="W141" s="40" t="str">
        <f t="shared" si="43"/>
        <v/>
      </c>
      <c r="X141" s="118">
        <f>SUM('5:6'!X141)</f>
        <v>0</v>
      </c>
      <c r="Y141" s="118">
        <f>SUM('5:6'!Y141)</f>
        <v>0</v>
      </c>
      <c r="Z141" s="118">
        <f>SUM('5:6'!Z141)</f>
        <v>0</v>
      </c>
      <c r="AA141" s="118">
        <f>SUM('5:6'!AA141)</f>
        <v>0</v>
      </c>
      <c r="AB141" s="338">
        <v>0.48</v>
      </c>
      <c r="AC141" s="370">
        <f t="shared" si="46"/>
        <v>0</v>
      </c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</row>
    <row r="142" spans="1:106" ht="15.75">
      <c r="A142" s="20">
        <v>200548</v>
      </c>
      <c r="B142" s="69" t="s">
        <v>102</v>
      </c>
      <c r="C142" s="17" t="s">
        <v>103</v>
      </c>
      <c r="D142" s="18">
        <v>5.04</v>
      </c>
      <c r="E142" s="18"/>
      <c r="F142" s="6"/>
      <c r="G142" s="118">
        <f>SUM('5:6'!G142)</f>
        <v>0</v>
      </c>
      <c r="H142" s="118">
        <f>SUM('5:6'!H142)</f>
        <v>0</v>
      </c>
      <c r="I142" s="118">
        <f>SUM('5:6'!I142)</f>
        <v>0</v>
      </c>
      <c r="J142" s="38" t="str">
        <f t="array" ref="J142">IF(ISERROR(G142/I142),"",G142/I142)</f>
        <v/>
      </c>
      <c r="K142" s="42">
        <f t="array" ref="K142">IF(ISERROR(G142/L142),"",G142/L142)</f>
        <v>0</v>
      </c>
      <c r="L142" s="107">
        <v>22</v>
      </c>
      <c r="M142" s="43">
        <f t="shared" si="48"/>
        <v>0</v>
      </c>
      <c r="N142" s="118">
        <f>SUM('5:6'!N142)</f>
        <v>0</v>
      </c>
      <c r="O142" s="118">
        <f>SUM('5:6'!O142)</f>
        <v>0</v>
      </c>
      <c r="P142" s="118">
        <f>SUM('5:6'!P142)</f>
        <v>0</v>
      </c>
      <c r="Q142" s="118">
        <f>SUM('5:6'!Q142)</f>
        <v>0</v>
      </c>
      <c r="R142" s="118">
        <f>SUM('5:6'!R142)</f>
        <v>0</v>
      </c>
      <c r="S142" s="118">
        <f>SUM('5:6'!S142)</f>
        <v>0</v>
      </c>
      <c r="T142" s="118">
        <f>SUM('5:6'!T142)</f>
        <v>0</v>
      </c>
      <c r="U142" s="118">
        <f>SUM('5:6'!U142)</f>
        <v>0</v>
      </c>
      <c r="V142" s="269">
        <f t="shared" si="49"/>
        <v>0</v>
      </c>
      <c r="W142" s="40" t="str">
        <f t="shared" si="43"/>
        <v/>
      </c>
      <c r="X142" s="118">
        <f>SUM('5:6'!X142)</f>
        <v>0</v>
      </c>
      <c r="Y142" s="118">
        <f>SUM('5:6'!Y142)</f>
        <v>0</v>
      </c>
      <c r="Z142" s="118">
        <f>SUM('5:6'!Z142)</f>
        <v>0</v>
      </c>
      <c r="AA142" s="118">
        <f>SUM('5:6'!AA142)</f>
        <v>0</v>
      </c>
      <c r="AB142" s="338">
        <v>0.48</v>
      </c>
      <c r="AC142" s="370">
        <f t="shared" si="46"/>
        <v>0</v>
      </c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</row>
    <row r="143" spans="1:106" ht="15.75">
      <c r="A143" s="20">
        <v>201407</v>
      </c>
      <c r="B143" s="242" t="s">
        <v>476</v>
      </c>
      <c r="C143" s="232" t="s">
        <v>478</v>
      </c>
      <c r="D143" s="18">
        <v>5.04</v>
      </c>
      <c r="E143" s="18"/>
      <c r="F143" s="6"/>
      <c r="G143" s="118">
        <f>SUM('5:6'!G143)</f>
        <v>0</v>
      </c>
      <c r="H143" s="118"/>
      <c r="I143" s="118"/>
      <c r="J143" s="38"/>
      <c r="K143" s="42"/>
      <c r="L143" s="107"/>
      <c r="M143" s="43"/>
      <c r="N143" s="118"/>
      <c r="O143" s="118"/>
      <c r="P143" s="118"/>
      <c r="Q143" s="118"/>
      <c r="R143" s="118"/>
      <c r="S143" s="118"/>
      <c r="T143" s="118"/>
      <c r="U143" s="118"/>
      <c r="V143" s="269"/>
      <c r="W143" s="40"/>
      <c r="X143" s="118"/>
      <c r="Y143" s="118"/>
      <c r="Z143" s="118"/>
      <c r="AA143" s="118"/>
      <c r="AB143" s="366">
        <v>0.56000000000000005</v>
      </c>
      <c r="AC143" s="370">
        <f t="shared" si="46"/>
        <v>0</v>
      </c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</row>
    <row r="144" spans="1:106" ht="15.75">
      <c r="A144" s="20">
        <v>200549</v>
      </c>
      <c r="B144" s="69" t="s">
        <v>102</v>
      </c>
      <c r="C144" s="17" t="s">
        <v>55</v>
      </c>
      <c r="D144" s="18">
        <v>5.04</v>
      </c>
      <c r="E144" s="18"/>
      <c r="F144" s="6"/>
      <c r="G144" s="118">
        <f>SUM('5:6'!G144)</f>
        <v>0</v>
      </c>
      <c r="H144" s="118">
        <f>SUM('5:6'!H144)</f>
        <v>0</v>
      </c>
      <c r="I144" s="118">
        <f>SUM('5:6'!I144)</f>
        <v>0</v>
      </c>
      <c r="J144" s="38" t="str">
        <f t="array" ref="J144">IF(ISERROR(G144/I144),"",G144/I144)</f>
        <v/>
      </c>
      <c r="K144" s="42">
        <f t="array" ref="K144">IF(ISERROR(G144/L144),"",G144/L144)</f>
        <v>0</v>
      </c>
      <c r="L144" s="107">
        <v>22</v>
      </c>
      <c r="M144" s="43">
        <f t="shared" si="48"/>
        <v>0</v>
      </c>
      <c r="N144" s="118">
        <f>SUM('5:6'!N144)</f>
        <v>0</v>
      </c>
      <c r="O144" s="118">
        <f>SUM('5:6'!O144)</f>
        <v>0</v>
      </c>
      <c r="P144" s="118">
        <f>SUM('5:6'!P144)</f>
        <v>0</v>
      </c>
      <c r="Q144" s="118">
        <f>SUM('5:6'!Q144)</f>
        <v>0</v>
      </c>
      <c r="R144" s="118">
        <f>SUM('5:6'!R144)</f>
        <v>0</v>
      </c>
      <c r="S144" s="118">
        <f>SUM('5:6'!S144)</f>
        <v>0</v>
      </c>
      <c r="T144" s="118">
        <f>SUM('5:6'!T144)</f>
        <v>0</v>
      </c>
      <c r="U144" s="118">
        <f>SUM('5:6'!U144)</f>
        <v>0</v>
      </c>
      <c r="V144" s="269">
        <f t="shared" si="49"/>
        <v>0</v>
      </c>
      <c r="W144" s="40" t="str">
        <f t="shared" si="43"/>
        <v/>
      </c>
      <c r="X144" s="118">
        <f>SUM('5:6'!X144)</f>
        <v>0</v>
      </c>
      <c r="Y144" s="118">
        <f>SUM('5:6'!Y144)</f>
        <v>0</v>
      </c>
      <c r="Z144" s="118">
        <f>SUM('5:6'!Z144)</f>
        <v>0</v>
      </c>
      <c r="AA144" s="118">
        <f>SUM('5:6'!AA144)</f>
        <v>0</v>
      </c>
      <c r="AB144" s="338">
        <v>0.48</v>
      </c>
      <c r="AC144" s="370">
        <f t="shared" si="46"/>
        <v>0</v>
      </c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</row>
    <row r="145" spans="1:106" ht="15.75">
      <c r="A145" s="585" t="s">
        <v>104</v>
      </c>
      <c r="B145" s="586"/>
      <c r="C145" s="326" t="s">
        <v>71</v>
      </c>
      <c r="D145" s="27"/>
      <c r="E145" s="27"/>
      <c r="F145" s="39"/>
      <c r="G145" s="127">
        <f>SUM(G138:G144)</f>
        <v>0</v>
      </c>
      <c r="H145" s="127">
        <f>SUM(H138:H144)</f>
        <v>0</v>
      </c>
      <c r="I145" s="127">
        <f>SUM(I138:I144)</f>
        <v>0</v>
      </c>
      <c r="J145" s="38" t="str">
        <f t="array" ref="J145">IF(ISERROR(G145/I145),"",G145/I145)</f>
        <v/>
      </c>
      <c r="K145" s="37">
        <f>SUM(K138:K144)</f>
        <v>0</v>
      </c>
      <c r="L145" s="123"/>
      <c r="M145" s="114">
        <f>SUM(M138:M144)</f>
        <v>0</v>
      </c>
      <c r="N145" s="37">
        <f>SUM(N138:N144)</f>
        <v>0</v>
      </c>
      <c r="O145" s="116">
        <f>SUM(O138:O144)</f>
        <v>0</v>
      </c>
      <c r="P145" s="116">
        <f>SUM(P138:P144)</f>
        <v>0</v>
      </c>
      <c r="Q145" s="116">
        <f>SUM(Q138:Q144)</f>
        <v>0</v>
      </c>
      <c r="R145" s="116"/>
      <c r="S145" s="117">
        <f>SUM(S138:S144)</f>
        <v>0</v>
      </c>
      <c r="T145" s="116">
        <f>SUM(T138:T144)</f>
        <v>0</v>
      </c>
      <c r="U145" s="116">
        <f>SUM(U138:U144)</f>
        <v>0</v>
      </c>
      <c r="V145" s="269">
        <f>SUM(V138:V144)</f>
        <v>0</v>
      </c>
      <c r="W145" s="40" t="str">
        <f t="shared" si="43"/>
        <v/>
      </c>
      <c r="X145" s="117">
        <f>SUM(X138:X144)</f>
        <v>0</v>
      </c>
      <c r="Y145" s="117">
        <f>SUM(Y138:Y144)</f>
        <v>0</v>
      </c>
      <c r="Z145" s="117">
        <f>SUM(Z138:Z144)</f>
        <v>0</v>
      </c>
      <c r="AA145" s="117">
        <f>SUM(AA138:AA144)</f>
        <v>0</v>
      </c>
      <c r="AB145" s="338"/>
      <c r="AC145" s="371">
        <f>SUM(AC138:AC144)</f>
        <v>0</v>
      </c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</row>
    <row r="146" spans="1:106" ht="15.75">
      <c r="A146" s="17">
        <v>200112</v>
      </c>
      <c r="B146" s="71" t="s">
        <v>105</v>
      </c>
      <c r="C146" s="325"/>
      <c r="D146" s="18">
        <v>3.65</v>
      </c>
      <c r="E146" s="18"/>
      <c r="F146" s="60"/>
      <c r="G146" s="118">
        <f>SUM('5:6'!G146)</f>
        <v>0</v>
      </c>
      <c r="H146" s="118">
        <f>SUM('5:6'!H146)</f>
        <v>0</v>
      </c>
      <c r="I146" s="118">
        <f>SUM('5:6'!I146)</f>
        <v>0</v>
      </c>
      <c r="J146" s="38" t="str">
        <f t="array" ref="J146">IF(ISERROR(G146/I146),"",G146/I146)</f>
        <v/>
      </c>
      <c r="K146" s="330">
        <f t="array" ref="K146">IF(ISERROR(G146/L146),"",G146/L146)</f>
        <v>0</v>
      </c>
      <c r="L146" s="107">
        <v>5</v>
      </c>
      <c r="M146" s="43">
        <f t="shared" ref="M146:M149" si="50">IF(ISERROR(I146-K146),"",I146-K146)</f>
        <v>0</v>
      </c>
      <c r="N146" s="118">
        <f>SUM('5:6'!N146)</f>
        <v>0</v>
      </c>
      <c r="O146" s="118">
        <f>SUM('5:6'!O146)</f>
        <v>0</v>
      </c>
      <c r="P146" s="118">
        <f>SUM('5:6'!P146)</f>
        <v>0</v>
      </c>
      <c r="Q146" s="118">
        <f>SUM('5:6'!Q146)</f>
        <v>0</v>
      </c>
      <c r="R146" s="118">
        <f>SUM('5:6'!R146)</f>
        <v>0</v>
      </c>
      <c r="S146" s="118">
        <f>SUM('5:6'!S146)</f>
        <v>0</v>
      </c>
      <c r="T146" s="118">
        <f>SUM('5:6'!T146)</f>
        <v>0</v>
      </c>
      <c r="U146" s="118">
        <f>SUM('5:6'!U146)</f>
        <v>0</v>
      </c>
      <c r="V146" s="269">
        <f t="shared" ref="V146:V149" si="51">SUM(X146:AA146)</f>
        <v>0</v>
      </c>
      <c r="W146" s="40" t="str">
        <f t="shared" si="43"/>
        <v/>
      </c>
      <c r="X146" s="118">
        <f>SUM('5:6'!X146)</f>
        <v>0</v>
      </c>
      <c r="Y146" s="118">
        <f>SUM('5:6'!Y146)</f>
        <v>0</v>
      </c>
      <c r="Z146" s="118">
        <f>SUM('5:6'!Z146)</f>
        <v>0</v>
      </c>
      <c r="AA146" s="118">
        <f>SUM('5:6'!AA146)</f>
        <v>0</v>
      </c>
      <c r="AB146" s="338">
        <v>2.0699999999999998</v>
      </c>
      <c r="AC146" s="370">
        <f t="shared" si="46"/>
        <v>0</v>
      </c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</row>
    <row r="147" spans="1:106" ht="15.75">
      <c r="A147" s="17">
        <v>200116</v>
      </c>
      <c r="B147" s="71" t="s">
        <v>0</v>
      </c>
      <c r="C147" s="325"/>
      <c r="D147" s="18">
        <v>6.58</v>
      </c>
      <c r="E147" s="18"/>
      <c r="F147" s="6"/>
      <c r="G147" s="118">
        <f>SUM('5:6'!G147)</f>
        <v>0</v>
      </c>
      <c r="H147" s="118">
        <f>SUM('5:6'!H147)</f>
        <v>0</v>
      </c>
      <c r="I147" s="118">
        <f>SUM('5:6'!I147)</f>
        <v>0</v>
      </c>
      <c r="J147" s="38" t="str">
        <f t="array" ref="J147">IF(ISERROR(G147/I147),"",G147/I147)</f>
        <v/>
      </c>
      <c r="K147" s="42">
        <f t="array" ref="K147">IF(ISERROR(G147/L147),"",G147/L147)</f>
        <v>0</v>
      </c>
      <c r="L147" s="107">
        <v>5</v>
      </c>
      <c r="M147" s="43">
        <f t="shared" si="50"/>
        <v>0</v>
      </c>
      <c r="N147" s="118">
        <f>SUM('5:6'!N147)</f>
        <v>0</v>
      </c>
      <c r="O147" s="118">
        <f>SUM('5:6'!O147)</f>
        <v>0</v>
      </c>
      <c r="P147" s="118">
        <f>SUM('5:6'!P147)</f>
        <v>0</v>
      </c>
      <c r="Q147" s="118">
        <f>SUM('5:6'!Q147)</f>
        <v>0</v>
      </c>
      <c r="R147" s="118">
        <f>SUM('5:6'!R147)</f>
        <v>0</v>
      </c>
      <c r="S147" s="118">
        <f>SUM('5:6'!S147)</f>
        <v>0</v>
      </c>
      <c r="T147" s="118">
        <f>SUM('5:6'!T147)</f>
        <v>0</v>
      </c>
      <c r="U147" s="118">
        <f>SUM('5:6'!U147)</f>
        <v>0</v>
      </c>
      <c r="V147" s="269">
        <f t="shared" si="51"/>
        <v>0</v>
      </c>
      <c r="W147" s="40" t="str">
        <f t="shared" si="43"/>
        <v/>
      </c>
      <c r="X147" s="118">
        <f>SUM('5:6'!X147)</f>
        <v>0</v>
      </c>
      <c r="Y147" s="118">
        <f>SUM('5:6'!Y147)</f>
        <v>0</v>
      </c>
      <c r="Z147" s="118">
        <f>SUM('5:6'!Z147)</f>
        <v>0</v>
      </c>
      <c r="AA147" s="118">
        <f>SUM('5:6'!AA147)</f>
        <v>0</v>
      </c>
      <c r="AB147" s="338">
        <v>2.0699999999999998</v>
      </c>
      <c r="AC147" s="370">
        <f t="shared" si="46"/>
        <v>0</v>
      </c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</row>
    <row r="148" spans="1:106" ht="19.5" customHeight="1">
      <c r="A148" s="17">
        <v>200120</v>
      </c>
      <c r="B148" s="71" t="s">
        <v>1</v>
      </c>
      <c r="C148" s="325"/>
      <c r="D148" s="18">
        <v>7.8</v>
      </c>
      <c r="E148" s="18"/>
      <c r="F148" s="6"/>
      <c r="G148" s="118">
        <f>SUM('5:6'!G148)</f>
        <v>0</v>
      </c>
      <c r="H148" s="118">
        <f>SUM('5:6'!H148)</f>
        <v>0</v>
      </c>
      <c r="I148" s="118">
        <f>SUM('5:6'!I148)</f>
        <v>0</v>
      </c>
      <c r="J148" s="38" t="str">
        <f t="array" ref="J148">IF(ISERROR(G148/I148),"",G148/I148)</f>
        <v/>
      </c>
      <c r="K148" s="42">
        <f t="array" ref="K148">IF(ISERROR(G148/L148),"",G148/L148)</f>
        <v>0</v>
      </c>
      <c r="L148" s="107">
        <v>4.5999999999999996</v>
      </c>
      <c r="M148" s="43">
        <f t="shared" si="50"/>
        <v>0</v>
      </c>
      <c r="N148" s="118">
        <f>SUM('5:6'!N148)</f>
        <v>0</v>
      </c>
      <c r="O148" s="118">
        <f>SUM('5:6'!O148)</f>
        <v>0</v>
      </c>
      <c r="P148" s="118">
        <f>SUM('5:6'!P148)</f>
        <v>0</v>
      </c>
      <c r="Q148" s="118">
        <f>SUM('5:6'!Q148)</f>
        <v>0</v>
      </c>
      <c r="R148" s="118">
        <f>SUM('5:6'!R148)</f>
        <v>0</v>
      </c>
      <c r="S148" s="118">
        <f>SUM('5:6'!S148)</f>
        <v>0</v>
      </c>
      <c r="T148" s="118">
        <f>SUM('5:6'!T148)</f>
        <v>0</v>
      </c>
      <c r="U148" s="118">
        <f>SUM('5:6'!U148)</f>
        <v>0</v>
      </c>
      <c r="V148" s="269">
        <f t="shared" si="51"/>
        <v>0</v>
      </c>
      <c r="W148" s="40" t="str">
        <f t="shared" si="43"/>
        <v/>
      </c>
      <c r="X148" s="118">
        <f>SUM('5:6'!X148)</f>
        <v>0</v>
      </c>
      <c r="Y148" s="118">
        <f>SUM('5:6'!Y148)</f>
        <v>0</v>
      </c>
      <c r="Z148" s="118">
        <f>SUM('5:6'!Z148)</f>
        <v>0</v>
      </c>
      <c r="AA148" s="118">
        <f>SUM('5:6'!AA148)</f>
        <v>0</v>
      </c>
      <c r="AB148" s="338">
        <v>2.25</v>
      </c>
      <c r="AC148" s="370">
        <f t="shared" si="46"/>
        <v>0</v>
      </c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</row>
    <row r="149" spans="1:106" ht="15.75">
      <c r="A149" s="17">
        <v>200528</v>
      </c>
      <c r="B149" s="71" t="s">
        <v>2</v>
      </c>
      <c r="C149" s="325"/>
      <c r="D149" s="18">
        <v>4.4000000000000004</v>
      </c>
      <c r="E149" s="18"/>
      <c r="F149" s="6"/>
      <c r="G149" s="118">
        <f>SUM('5:6'!G149)</f>
        <v>0</v>
      </c>
      <c r="H149" s="118">
        <f>SUM('5:6'!H149)</f>
        <v>0</v>
      </c>
      <c r="I149" s="118">
        <f>SUM('5:6'!I149)</f>
        <v>0</v>
      </c>
      <c r="J149" s="38" t="str">
        <f t="array" ref="J149">IF(ISERROR(G149/I149),"",G149/I149)</f>
        <v/>
      </c>
      <c r="K149" s="42">
        <f t="array" ref="K149">IF(ISERROR(G149/L149),"",G149/L149)</f>
        <v>0</v>
      </c>
      <c r="L149" s="107">
        <v>5.8</v>
      </c>
      <c r="M149" s="43">
        <f t="shared" si="50"/>
        <v>0</v>
      </c>
      <c r="N149" s="118">
        <f>SUM('5:6'!N149)</f>
        <v>0</v>
      </c>
      <c r="O149" s="118">
        <f>SUM('5:6'!O149)</f>
        <v>0</v>
      </c>
      <c r="P149" s="118">
        <f>SUM('5:6'!P149)</f>
        <v>0</v>
      </c>
      <c r="Q149" s="118">
        <f>SUM('5:6'!Q149)</f>
        <v>0</v>
      </c>
      <c r="R149" s="118">
        <f>SUM('5:6'!R149)</f>
        <v>0</v>
      </c>
      <c r="S149" s="118">
        <f>SUM('5:6'!S149)</f>
        <v>0</v>
      </c>
      <c r="T149" s="118">
        <f>SUM('5:6'!T149)</f>
        <v>0</v>
      </c>
      <c r="U149" s="118">
        <f>SUM('5:6'!U149)</f>
        <v>0</v>
      </c>
      <c r="V149" s="269">
        <f t="shared" si="51"/>
        <v>0</v>
      </c>
      <c r="W149" s="40" t="str">
        <f t="shared" si="43"/>
        <v/>
      </c>
      <c r="X149" s="118">
        <f>SUM('5:6'!X149)</f>
        <v>0</v>
      </c>
      <c r="Y149" s="118">
        <f>SUM('5:6'!Y149)</f>
        <v>0</v>
      </c>
      <c r="Z149" s="118">
        <f>SUM('5:6'!Z149)</f>
        <v>0</v>
      </c>
      <c r="AA149" s="118">
        <f>SUM('5:6'!AA149)</f>
        <v>0</v>
      </c>
      <c r="AB149" s="338">
        <v>1.79</v>
      </c>
      <c r="AC149" s="370">
        <f t="shared" si="46"/>
        <v>0</v>
      </c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</row>
    <row r="150" spans="1:106" ht="15.75">
      <c r="A150" s="17">
        <v>201062</v>
      </c>
      <c r="B150" s="241" t="s">
        <v>379</v>
      </c>
      <c r="C150" s="233"/>
      <c r="D150" s="18"/>
      <c r="E150" s="18"/>
      <c r="F150" s="6"/>
      <c r="G150" s="118">
        <f>SUM('5:6'!G150)</f>
        <v>0</v>
      </c>
      <c r="H150" s="118">
        <f>SUM('5:6'!H150)</f>
        <v>0</v>
      </c>
      <c r="I150" s="118">
        <f>SUM('5:6'!I150)</f>
        <v>0</v>
      </c>
      <c r="J150" s="38"/>
      <c r="K150" s="42"/>
      <c r="L150" s="107">
        <v>6</v>
      </c>
      <c r="M150" s="43"/>
      <c r="N150" s="118">
        <f>SUM('5:6'!N150)</f>
        <v>0</v>
      </c>
      <c r="O150" s="118">
        <f>SUM('5:6'!O150)</f>
        <v>0</v>
      </c>
      <c r="P150" s="118">
        <f>SUM('5:6'!P150)</f>
        <v>0</v>
      </c>
      <c r="Q150" s="118">
        <f>SUM('5:6'!Q150)</f>
        <v>0</v>
      </c>
      <c r="R150" s="118">
        <f>SUM('5:6'!R150)</f>
        <v>0</v>
      </c>
      <c r="S150" s="118">
        <f>SUM('5:6'!S150)</f>
        <v>0</v>
      </c>
      <c r="T150" s="118">
        <f>SUM('5:6'!T150)</f>
        <v>0</v>
      </c>
      <c r="U150" s="118">
        <f>SUM('5:6'!U150)</f>
        <v>0</v>
      </c>
      <c r="V150" s="269"/>
      <c r="W150" s="40"/>
      <c r="X150" s="118">
        <f>SUM('5:6'!X150)</f>
        <v>0</v>
      </c>
      <c r="Y150" s="118">
        <f>SUM('5:6'!Y150)</f>
        <v>0</v>
      </c>
      <c r="Z150" s="118">
        <f>SUM('5:6'!Z150)</f>
        <v>0</v>
      </c>
      <c r="AA150" s="118">
        <f>SUM('5:6'!AA150)</f>
        <v>0</v>
      </c>
      <c r="AB150" s="338">
        <v>1.92</v>
      </c>
      <c r="AC150" s="370">
        <f t="shared" si="46"/>
        <v>0</v>
      </c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</row>
    <row r="151" spans="1:106" ht="15.75">
      <c r="A151" s="19">
        <v>200298</v>
      </c>
      <c r="B151" s="73" t="s">
        <v>106</v>
      </c>
      <c r="C151" s="325" t="s">
        <v>53</v>
      </c>
      <c r="D151" s="18">
        <v>6.04</v>
      </c>
      <c r="E151" s="18"/>
      <c r="F151" s="6"/>
      <c r="G151" s="118">
        <f>SUM('5:6'!G151)</f>
        <v>0</v>
      </c>
      <c r="H151" s="118">
        <f>SUM('5:6'!H151)</f>
        <v>0</v>
      </c>
      <c r="I151" s="118">
        <f>SUM('5:6'!I151)</f>
        <v>0</v>
      </c>
      <c r="J151" s="38" t="str">
        <f t="array" ref="J151">IF(ISERROR(G151/I151),"",G151/I151)</f>
        <v/>
      </c>
      <c r="K151" s="42">
        <f t="array" ref="K151">IF(ISERROR(G151/L151),"",G151/L151)</f>
        <v>0</v>
      </c>
      <c r="L151" s="107">
        <v>6</v>
      </c>
      <c r="M151" s="43">
        <f t="shared" ref="M151:M152" si="52">IF(ISERROR(I151-K151),"",I151-K151)</f>
        <v>0</v>
      </c>
      <c r="N151" s="118">
        <f>SUM('5:6'!N151)</f>
        <v>0</v>
      </c>
      <c r="O151" s="118">
        <f>SUM('5:6'!O151)</f>
        <v>0</v>
      </c>
      <c r="P151" s="118">
        <f>SUM('5:6'!P151)</f>
        <v>0</v>
      </c>
      <c r="Q151" s="118">
        <f>SUM('5:6'!Q151)</f>
        <v>0</v>
      </c>
      <c r="R151" s="118">
        <f>SUM('5:6'!R151)</f>
        <v>0</v>
      </c>
      <c r="S151" s="118">
        <f>SUM('5:6'!S151)</f>
        <v>0</v>
      </c>
      <c r="T151" s="118">
        <f>SUM('5:6'!T151)</f>
        <v>0</v>
      </c>
      <c r="U151" s="118">
        <f>SUM('5:6'!U151)</f>
        <v>0</v>
      </c>
      <c r="V151" s="269">
        <f t="shared" ref="V151:V152" si="53">SUM(X151:AA151)</f>
        <v>0</v>
      </c>
      <c r="W151" s="40" t="str">
        <f t="shared" ref="W151:W152" si="54">IF(ISERROR(V151/G151),"",V151/G151)</f>
        <v/>
      </c>
      <c r="X151" s="118">
        <f>SUM('5:6'!X151)</f>
        <v>0</v>
      </c>
      <c r="Y151" s="118">
        <f>SUM('5:6'!Y151)</f>
        <v>0</v>
      </c>
      <c r="Z151" s="118">
        <f>SUM('5:6'!Z151)</f>
        <v>0</v>
      </c>
      <c r="AA151" s="118">
        <f>SUM('5:6'!AA151)</f>
        <v>0</v>
      </c>
      <c r="AB151" s="338">
        <v>1.73</v>
      </c>
      <c r="AC151" s="370">
        <f t="shared" si="46"/>
        <v>0</v>
      </c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</row>
    <row r="152" spans="1:106" ht="15.75">
      <c r="A152" s="19">
        <v>200299</v>
      </c>
      <c r="B152" s="73" t="s">
        <v>106</v>
      </c>
      <c r="C152" s="325" t="s">
        <v>60</v>
      </c>
      <c r="D152" s="18">
        <v>6.04</v>
      </c>
      <c r="E152" s="18"/>
      <c r="F152" s="6"/>
      <c r="G152" s="118">
        <f>SUM('5:6'!G152)</f>
        <v>0</v>
      </c>
      <c r="H152" s="118">
        <f>SUM('5:6'!H152)</f>
        <v>0</v>
      </c>
      <c r="I152" s="118">
        <f>SUM('5:6'!I152)</f>
        <v>0</v>
      </c>
      <c r="J152" s="38" t="str">
        <f t="array" ref="J152">IF(ISERROR(G152/I152),"",G152/I152)</f>
        <v/>
      </c>
      <c r="K152" s="42">
        <f t="array" ref="K152">IF(ISERROR(G152/L152),"",G152/L152)</f>
        <v>0</v>
      </c>
      <c r="L152" s="107">
        <v>6</v>
      </c>
      <c r="M152" s="43">
        <f t="shared" si="52"/>
        <v>0</v>
      </c>
      <c r="N152" s="118">
        <f>SUM('5:6'!N152)</f>
        <v>0</v>
      </c>
      <c r="O152" s="118">
        <f>SUM('5:6'!O152)</f>
        <v>0</v>
      </c>
      <c r="P152" s="118">
        <f>SUM('5:6'!P152)</f>
        <v>0</v>
      </c>
      <c r="Q152" s="118">
        <f>SUM('5:6'!Q152)</f>
        <v>0</v>
      </c>
      <c r="R152" s="118">
        <f>SUM('5:6'!R152)</f>
        <v>0</v>
      </c>
      <c r="S152" s="118">
        <f>SUM('5:6'!S152)</f>
        <v>0</v>
      </c>
      <c r="T152" s="118">
        <f>SUM('5:6'!T152)</f>
        <v>0</v>
      </c>
      <c r="U152" s="118">
        <f>SUM('5:6'!U152)</f>
        <v>0</v>
      </c>
      <c r="V152" s="269">
        <f t="shared" si="53"/>
        <v>0</v>
      </c>
      <c r="W152" s="40" t="str">
        <f t="shared" si="54"/>
        <v/>
      </c>
      <c r="X152" s="118">
        <f>SUM('5:6'!X152)</f>
        <v>0</v>
      </c>
      <c r="Y152" s="118">
        <f>SUM('5:6'!Y152)</f>
        <v>0</v>
      </c>
      <c r="Z152" s="118">
        <f>SUM('5:6'!Z152)</f>
        <v>0</v>
      </c>
      <c r="AA152" s="118">
        <f>SUM('5:6'!AA152)</f>
        <v>0</v>
      </c>
      <c r="AB152" s="338">
        <v>1.73</v>
      </c>
      <c r="AC152" s="370">
        <f t="shared" si="46"/>
        <v>0</v>
      </c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</row>
    <row r="153" spans="1:106" ht="15.75">
      <c r="A153" s="19">
        <v>201492</v>
      </c>
      <c r="B153" s="409" t="s">
        <v>480</v>
      </c>
      <c r="C153" s="408" t="s">
        <v>53</v>
      </c>
      <c r="D153" s="18">
        <v>6</v>
      </c>
      <c r="E153" s="18"/>
      <c r="F153" s="6"/>
      <c r="G153" s="118">
        <f>SUM('5:6'!G153)</f>
        <v>0</v>
      </c>
      <c r="H153" s="118"/>
      <c r="I153" s="118"/>
      <c r="J153" s="38"/>
      <c r="K153" s="42"/>
      <c r="L153" s="107"/>
      <c r="M153" s="43"/>
      <c r="N153" s="118"/>
      <c r="O153" s="118"/>
      <c r="P153" s="118"/>
      <c r="Q153" s="118"/>
      <c r="R153" s="118"/>
      <c r="S153" s="118"/>
      <c r="T153" s="118"/>
      <c r="U153" s="118"/>
      <c r="V153" s="269"/>
      <c r="W153" s="40"/>
      <c r="X153" s="118"/>
      <c r="Y153" s="118"/>
      <c r="Z153" s="118"/>
      <c r="AA153" s="118"/>
      <c r="AB153" s="338">
        <v>1.73</v>
      </c>
      <c r="AC153" s="370">
        <f t="shared" si="46"/>
        <v>0</v>
      </c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</row>
    <row r="154" spans="1:106" ht="15.75">
      <c r="A154" s="19">
        <v>201491</v>
      </c>
      <c r="B154" s="409" t="s">
        <v>479</v>
      </c>
      <c r="C154" s="415" t="s">
        <v>482</v>
      </c>
      <c r="D154" s="18">
        <v>6</v>
      </c>
      <c r="E154" s="18"/>
      <c r="F154" s="6"/>
      <c r="G154" s="118">
        <f>SUM('5:6'!G154)</f>
        <v>82</v>
      </c>
      <c r="H154" s="118"/>
      <c r="I154" s="118"/>
      <c r="J154" s="38"/>
      <c r="K154" s="42"/>
      <c r="L154" s="107"/>
      <c r="M154" s="43"/>
      <c r="N154" s="118"/>
      <c r="O154" s="118"/>
      <c r="P154" s="118"/>
      <c r="Q154" s="118"/>
      <c r="R154" s="118"/>
      <c r="S154" s="118"/>
      <c r="T154" s="118"/>
      <c r="U154" s="118"/>
      <c r="V154" s="269"/>
      <c r="W154" s="40"/>
      <c r="X154" s="118"/>
      <c r="Y154" s="118"/>
      <c r="Z154" s="118"/>
      <c r="AA154" s="118"/>
      <c r="AB154" s="338">
        <v>1.73</v>
      </c>
      <c r="AC154" s="370">
        <f t="shared" si="46"/>
        <v>141.85999999999999</v>
      </c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</row>
    <row r="155" spans="1:106" ht="15.75">
      <c r="A155" s="19">
        <v>201067</v>
      </c>
      <c r="B155" s="73" t="s">
        <v>368</v>
      </c>
      <c r="C155" s="233" t="s">
        <v>396</v>
      </c>
      <c r="D155" s="18"/>
      <c r="E155" s="18"/>
      <c r="F155" s="6"/>
      <c r="G155" s="118">
        <f>SUM('5:6'!G155)</f>
        <v>0</v>
      </c>
      <c r="H155" s="118">
        <f>SUM('5:6'!H155)</f>
        <v>0</v>
      </c>
      <c r="I155" s="118">
        <f>SUM('5:6'!I155)</f>
        <v>0</v>
      </c>
      <c r="J155" s="38"/>
      <c r="K155" s="42"/>
      <c r="L155" s="107"/>
      <c r="M155" s="43"/>
      <c r="N155" s="118">
        <f>SUM('5:6'!N155)</f>
        <v>0</v>
      </c>
      <c r="O155" s="118">
        <f>SUM('5:6'!O155)</f>
        <v>0</v>
      </c>
      <c r="P155" s="118">
        <f>SUM('5:6'!P155)</f>
        <v>0</v>
      </c>
      <c r="Q155" s="118">
        <f>SUM('5:6'!Q155)</f>
        <v>0</v>
      </c>
      <c r="R155" s="118">
        <f>SUM('5:6'!R155)</f>
        <v>0</v>
      </c>
      <c r="S155" s="118">
        <f>SUM('5:6'!S155)</f>
        <v>0</v>
      </c>
      <c r="T155" s="118">
        <f>SUM('5:6'!T155)</f>
        <v>0</v>
      </c>
      <c r="U155" s="118">
        <f>SUM('5:6'!U155)</f>
        <v>0</v>
      </c>
      <c r="V155" s="269"/>
      <c r="W155" s="40"/>
      <c r="X155" s="118">
        <f>SUM('5:6'!X155)</f>
        <v>0</v>
      </c>
      <c r="Y155" s="118">
        <f>SUM('5:6'!Y155)</f>
        <v>0</v>
      </c>
      <c r="Z155" s="118">
        <f>SUM('5:6'!Z155)</f>
        <v>0</v>
      </c>
      <c r="AA155" s="118">
        <f>SUM('5:6'!AA155)</f>
        <v>0</v>
      </c>
      <c r="AB155" s="338"/>
      <c r="AC155" s="370">
        <f t="shared" si="46"/>
        <v>0</v>
      </c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</row>
    <row r="156" spans="1:106" ht="15.75">
      <c r="A156" s="17">
        <v>200539</v>
      </c>
      <c r="B156" s="68" t="s">
        <v>165</v>
      </c>
      <c r="C156" s="17"/>
      <c r="D156" s="18">
        <v>7.3</v>
      </c>
      <c r="E156" s="18"/>
      <c r="F156" s="6"/>
      <c r="G156" s="118">
        <f>SUM('5:6'!G156)</f>
        <v>0</v>
      </c>
      <c r="H156" s="118">
        <f>SUM('5:6'!H156)</f>
        <v>0</v>
      </c>
      <c r="I156" s="118">
        <f>SUM('5:6'!I156)</f>
        <v>0</v>
      </c>
      <c r="J156" s="38" t="str">
        <f t="array" ref="J156">IF(ISERROR(G156/I156),"",G156/I156)</f>
        <v/>
      </c>
      <c r="K156" s="42" t="str">
        <f t="array" ref="K156">IF(ISERROR(G156/L156),"",G156/L156)</f>
        <v/>
      </c>
      <c r="L156" s="107"/>
      <c r="M156" s="43" t="str">
        <f t="shared" ref="M156:M157" si="55">IF(ISERROR(I156-K156),"",I156-K156)</f>
        <v/>
      </c>
      <c r="N156" s="118">
        <f>SUM('5:6'!N156)</f>
        <v>0</v>
      </c>
      <c r="O156" s="118">
        <f>SUM('5:6'!O156)</f>
        <v>0</v>
      </c>
      <c r="P156" s="118">
        <f>SUM('5:6'!P156)</f>
        <v>0</v>
      </c>
      <c r="Q156" s="118">
        <f>SUM('5:6'!Q156)</f>
        <v>0</v>
      </c>
      <c r="R156" s="118">
        <f>SUM('5:6'!R156)</f>
        <v>0</v>
      </c>
      <c r="S156" s="118">
        <f>SUM('5:6'!S156)</f>
        <v>0</v>
      </c>
      <c r="T156" s="118">
        <f>SUM('5:6'!T156)</f>
        <v>0</v>
      </c>
      <c r="U156" s="118">
        <f>SUM('5:6'!U156)</f>
        <v>0</v>
      </c>
      <c r="V156" s="269">
        <f t="shared" ref="V156:V157" si="56">SUM(X156:AA156)</f>
        <v>0</v>
      </c>
      <c r="W156" s="40" t="str">
        <f t="shared" ref="W156:W157" si="57">IF(ISERROR(V156/G156),"",V156/G156)</f>
        <v/>
      </c>
      <c r="X156" s="118">
        <f>SUM('5:6'!X156)</f>
        <v>0</v>
      </c>
      <c r="Y156" s="118">
        <f>SUM('5:6'!Y156)</f>
        <v>0</v>
      </c>
      <c r="Z156" s="118">
        <f>SUM('5:6'!Z156)</f>
        <v>0</v>
      </c>
      <c r="AA156" s="118">
        <f>SUM('5:6'!AA156)</f>
        <v>0</v>
      </c>
      <c r="AB156" s="338"/>
      <c r="AC156" s="370">
        <f t="shared" si="46"/>
        <v>0</v>
      </c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</row>
    <row r="157" spans="1:106" ht="15.75">
      <c r="A157" s="17">
        <v>200948</v>
      </c>
      <c r="B157" s="68" t="s">
        <v>107</v>
      </c>
      <c r="C157" s="17"/>
      <c r="D157" s="18">
        <f>78*120/1000</f>
        <v>9.36</v>
      </c>
      <c r="E157" s="18"/>
      <c r="F157" s="6"/>
      <c r="G157" s="118">
        <f>SUM('5:6'!G157)</f>
        <v>0</v>
      </c>
      <c r="H157" s="118">
        <f>SUM('5:6'!H157)</f>
        <v>0</v>
      </c>
      <c r="I157" s="118">
        <f>SUM('5:6'!I157)</f>
        <v>0</v>
      </c>
      <c r="J157" s="38" t="str">
        <f t="array" ref="J157">IF(ISERROR(G157/I157),"",G157/I157)</f>
        <v/>
      </c>
      <c r="K157" s="42">
        <f t="array" ref="K157">IF(ISERROR(G157/L157),"",G157/L157)</f>
        <v>0</v>
      </c>
      <c r="L157" s="107">
        <v>5.5</v>
      </c>
      <c r="M157" s="43">
        <f t="shared" si="55"/>
        <v>0</v>
      </c>
      <c r="N157" s="118">
        <f>SUM('5:6'!N157)</f>
        <v>0</v>
      </c>
      <c r="O157" s="118">
        <f>SUM('5:6'!O157)</f>
        <v>0</v>
      </c>
      <c r="P157" s="118">
        <f>SUM('5:6'!P157)</f>
        <v>0</v>
      </c>
      <c r="Q157" s="118">
        <f>SUM('5:6'!Q157)</f>
        <v>0</v>
      </c>
      <c r="R157" s="118">
        <f>SUM('5:6'!R157)</f>
        <v>0</v>
      </c>
      <c r="S157" s="118">
        <f>SUM('5:6'!S157)</f>
        <v>0</v>
      </c>
      <c r="T157" s="118">
        <f>SUM('5:6'!T157)</f>
        <v>0</v>
      </c>
      <c r="U157" s="118">
        <f>SUM('5:6'!U157)</f>
        <v>0</v>
      </c>
      <c r="V157" s="269">
        <f t="shared" si="56"/>
        <v>0</v>
      </c>
      <c r="W157" s="40" t="str">
        <f t="shared" si="57"/>
        <v/>
      </c>
      <c r="X157" s="118">
        <f>SUM('5:6'!X157)</f>
        <v>0</v>
      </c>
      <c r="Y157" s="118">
        <f>SUM('5:6'!Y157)</f>
        <v>0</v>
      </c>
      <c r="Z157" s="118">
        <f>SUM('5:6'!Z157)</f>
        <v>0</v>
      </c>
      <c r="AA157" s="118">
        <f>SUM('5:6'!AA157)</f>
        <v>0</v>
      </c>
      <c r="AB157" s="338">
        <v>1.27</v>
      </c>
      <c r="AC157" s="370">
        <f t="shared" si="46"/>
        <v>0</v>
      </c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</row>
    <row r="158" spans="1:106" ht="15.75">
      <c r="A158" s="17">
        <v>201012</v>
      </c>
      <c r="B158" s="254" t="s">
        <v>397</v>
      </c>
      <c r="C158" s="17"/>
      <c r="D158" s="18"/>
      <c r="E158" s="18"/>
      <c r="F158" s="6"/>
      <c r="G158" s="118">
        <f>SUM('5:6'!G158)</f>
        <v>0</v>
      </c>
      <c r="H158" s="118">
        <f>SUM('5:6'!H158)</f>
        <v>0</v>
      </c>
      <c r="I158" s="118">
        <f>SUM('5:6'!I158)</f>
        <v>0</v>
      </c>
      <c r="J158" s="38"/>
      <c r="K158" s="42"/>
      <c r="L158" s="107"/>
      <c r="M158" s="43"/>
      <c r="N158" s="118">
        <f>SUM('5:6'!N158)</f>
        <v>0</v>
      </c>
      <c r="O158" s="118">
        <f>SUM('5:6'!O158)</f>
        <v>0</v>
      </c>
      <c r="P158" s="118">
        <f>SUM('5:6'!P158)</f>
        <v>0</v>
      </c>
      <c r="Q158" s="118">
        <f>SUM('5:6'!Q158)</f>
        <v>0</v>
      </c>
      <c r="R158" s="118">
        <f>SUM('5:6'!R158)</f>
        <v>0</v>
      </c>
      <c r="S158" s="118">
        <f>SUM('5:6'!S158)</f>
        <v>0</v>
      </c>
      <c r="T158" s="118">
        <f>SUM('5:6'!T158)</f>
        <v>0</v>
      </c>
      <c r="U158" s="118">
        <f>SUM('5:6'!U158)</f>
        <v>0</v>
      </c>
      <c r="V158" s="269"/>
      <c r="W158" s="40"/>
      <c r="X158" s="118">
        <f>SUM('5:6'!X158)</f>
        <v>0</v>
      </c>
      <c r="Y158" s="118">
        <f>SUM('5:6'!Y158)</f>
        <v>0</v>
      </c>
      <c r="Z158" s="118">
        <f>SUM('5:6'!Z158)</f>
        <v>0</v>
      </c>
      <c r="AA158" s="118">
        <f>SUM('5:6'!AA158)</f>
        <v>0</v>
      </c>
      <c r="AB158" s="338"/>
      <c r="AC158" s="370">
        <f t="shared" si="46"/>
        <v>0</v>
      </c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</row>
    <row r="159" spans="1:106" ht="15.75">
      <c r="A159" s="17">
        <v>201010</v>
      </c>
      <c r="B159" s="327" t="s">
        <v>165</v>
      </c>
      <c r="C159" s="17"/>
      <c r="D159" s="18">
        <v>4.5</v>
      </c>
      <c r="E159" s="18"/>
      <c r="F159" s="6"/>
      <c r="G159" s="118">
        <f>SUM('5:6'!G159)</f>
        <v>0</v>
      </c>
      <c r="H159" s="118">
        <f>SUM('5:6'!H159)</f>
        <v>0</v>
      </c>
      <c r="I159" s="118">
        <f>SUM('5:6'!I159)</f>
        <v>0</v>
      </c>
      <c r="J159" s="38"/>
      <c r="K159" s="42">
        <f t="array" ref="K159">IF(ISERROR(G159/L159),"",G159/L159)</f>
        <v>0</v>
      </c>
      <c r="L159" s="107">
        <v>6.5</v>
      </c>
      <c r="M159" s="43">
        <f>IF(ISERROR(I159-K159),"",I159-K159)</f>
        <v>0</v>
      </c>
      <c r="N159" s="118">
        <f>SUM('5:6'!N159)</f>
        <v>0</v>
      </c>
      <c r="O159" s="118">
        <f>SUM('5:6'!O159)</f>
        <v>0</v>
      </c>
      <c r="P159" s="118">
        <f>SUM('5:6'!P159)</f>
        <v>0</v>
      </c>
      <c r="Q159" s="118">
        <f>SUM('5:6'!Q159)</f>
        <v>0</v>
      </c>
      <c r="R159" s="118">
        <f>SUM('5:6'!R159)</f>
        <v>0</v>
      </c>
      <c r="S159" s="118">
        <f>SUM('5:6'!S159)</f>
        <v>0</v>
      </c>
      <c r="T159" s="118">
        <f>SUM('5:6'!T159)</f>
        <v>0</v>
      </c>
      <c r="U159" s="118">
        <f>SUM('5:6'!U159)</f>
        <v>0</v>
      </c>
      <c r="V159" s="269"/>
      <c r="W159" s="40"/>
      <c r="X159" s="118">
        <f>SUM('5:6'!X159)</f>
        <v>0</v>
      </c>
      <c r="Y159" s="118">
        <f>SUM('5:6'!Y159)</f>
        <v>0</v>
      </c>
      <c r="Z159" s="118">
        <f>SUM('5:6'!Z159)</f>
        <v>0</v>
      </c>
      <c r="AA159" s="118">
        <f>SUM('5:6'!AA159)</f>
        <v>0</v>
      </c>
      <c r="AB159" s="338"/>
      <c r="AC159" s="370">
        <f t="shared" si="46"/>
        <v>0</v>
      </c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</row>
    <row r="160" spans="1:106" ht="15.75">
      <c r="A160" s="17">
        <v>201011</v>
      </c>
      <c r="B160" s="327" t="s">
        <v>166</v>
      </c>
      <c r="C160" s="17"/>
      <c r="D160" s="18">
        <v>4.5</v>
      </c>
      <c r="E160" s="18"/>
      <c r="F160" s="6"/>
      <c r="G160" s="118">
        <f>SUM('5:6'!G160)</f>
        <v>0</v>
      </c>
      <c r="H160" s="118">
        <f>SUM('5:6'!H160)</f>
        <v>0</v>
      </c>
      <c r="I160" s="118">
        <f>SUM('5:6'!I160)</f>
        <v>0</v>
      </c>
      <c r="J160" s="38"/>
      <c r="K160" s="42">
        <f t="array" ref="K160">IF(ISERROR(G160/L160),"",G160/L160)</f>
        <v>0</v>
      </c>
      <c r="L160" s="107">
        <v>7.5</v>
      </c>
      <c r="M160" s="43">
        <f>IF(ISERROR(I160-K160),"",I160-K160)</f>
        <v>0</v>
      </c>
      <c r="N160" s="118">
        <f>SUM('5:6'!N160)</f>
        <v>0</v>
      </c>
      <c r="O160" s="118">
        <f>SUM('5:6'!O160)</f>
        <v>0</v>
      </c>
      <c r="P160" s="118">
        <f>SUM('5:6'!P160)</f>
        <v>0</v>
      </c>
      <c r="Q160" s="118">
        <f>SUM('5:6'!Q160)</f>
        <v>0</v>
      </c>
      <c r="R160" s="118">
        <f>SUM('5:6'!R160)</f>
        <v>0</v>
      </c>
      <c r="S160" s="118">
        <f>SUM('5:6'!S160)</f>
        <v>0</v>
      </c>
      <c r="T160" s="118">
        <f>SUM('5:6'!T160)</f>
        <v>0</v>
      </c>
      <c r="U160" s="118">
        <f>SUM('5:6'!U160)</f>
        <v>0</v>
      </c>
      <c r="V160" s="269"/>
      <c r="W160" s="40"/>
      <c r="X160" s="118">
        <f>SUM('5:6'!X160)</f>
        <v>0</v>
      </c>
      <c r="Y160" s="118">
        <f>SUM('5:6'!Y160)</f>
        <v>0</v>
      </c>
      <c r="Z160" s="118">
        <f>SUM('5:6'!Z160)</f>
        <v>0</v>
      </c>
      <c r="AA160" s="118">
        <f>SUM('5:6'!AA160)</f>
        <v>0</v>
      </c>
      <c r="AB160" s="338"/>
      <c r="AC160" s="370">
        <f t="shared" si="46"/>
        <v>0</v>
      </c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</row>
    <row r="161" spans="1:106" ht="15.75">
      <c r="A161" s="345"/>
      <c r="B161" s="346" t="s">
        <v>473</v>
      </c>
      <c r="C161" s="17"/>
      <c r="D161" s="18">
        <v>5.03</v>
      </c>
      <c r="E161" s="18"/>
      <c r="F161" s="6"/>
      <c r="G161" s="118">
        <f>SUM('5:6'!G161)</f>
        <v>0</v>
      </c>
      <c r="H161" s="118"/>
      <c r="I161" s="118"/>
      <c r="J161" s="38"/>
      <c r="K161" s="42"/>
      <c r="L161" s="107"/>
      <c r="M161" s="43"/>
      <c r="N161" s="118"/>
      <c r="O161" s="118"/>
      <c r="P161" s="118"/>
      <c r="Q161" s="118"/>
      <c r="R161" s="118"/>
      <c r="S161" s="118"/>
      <c r="T161" s="118"/>
      <c r="U161" s="118"/>
      <c r="V161" s="269"/>
      <c r="W161" s="40"/>
      <c r="X161" s="118"/>
      <c r="Y161" s="118"/>
      <c r="Z161" s="118"/>
      <c r="AA161" s="118"/>
      <c r="AB161" s="338"/>
      <c r="AC161" s="370">
        <f t="shared" si="46"/>
        <v>0</v>
      </c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</row>
    <row r="162" spans="1:106" ht="15.75">
      <c r="A162" s="585" t="s">
        <v>108</v>
      </c>
      <c r="B162" s="586"/>
      <c r="C162" s="326" t="s">
        <v>71</v>
      </c>
      <c r="D162" s="27"/>
      <c r="E162" s="27"/>
      <c r="F162" s="39"/>
      <c r="G162" s="119">
        <f>SUM(G146:G160)</f>
        <v>82</v>
      </c>
      <c r="H162" s="37">
        <f>SUM(H146:H160)</f>
        <v>0</v>
      </c>
      <c r="I162" s="37">
        <f>SUM(I146:I160)</f>
        <v>0</v>
      </c>
      <c r="J162" s="38" t="str">
        <f t="array" ref="J162">IF(ISERROR(G162/I162),"",G162/I162)</f>
        <v/>
      </c>
      <c r="K162" s="37">
        <f t="shared" ref="K162:AA162" si="58">SUM(K146:K157)</f>
        <v>0</v>
      </c>
      <c r="L162" s="123"/>
      <c r="M162" s="114">
        <f t="shared" si="58"/>
        <v>0</v>
      </c>
      <c r="N162" s="27">
        <f t="shared" si="58"/>
        <v>0</v>
      </c>
      <c r="O162" s="116">
        <f t="shared" si="58"/>
        <v>0</v>
      </c>
      <c r="P162" s="116">
        <f t="shared" si="58"/>
        <v>0</v>
      </c>
      <c r="Q162" s="116">
        <f t="shared" si="58"/>
        <v>0</v>
      </c>
      <c r="R162" s="116">
        <f t="shared" si="58"/>
        <v>0</v>
      </c>
      <c r="S162" s="117">
        <f t="shared" si="58"/>
        <v>0</v>
      </c>
      <c r="T162" s="116">
        <f t="shared" si="58"/>
        <v>0</v>
      </c>
      <c r="U162" s="116">
        <f t="shared" si="58"/>
        <v>0</v>
      </c>
      <c r="V162" s="269">
        <f t="shared" si="58"/>
        <v>0</v>
      </c>
      <c r="W162" s="40">
        <f t="shared" ref="W162" si="59">IF(ISERROR(V162/G162),"",V162/G162)</f>
        <v>0</v>
      </c>
      <c r="X162" s="117">
        <f t="shared" si="58"/>
        <v>0</v>
      </c>
      <c r="Y162" s="117">
        <f t="shared" si="58"/>
        <v>0</v>
      </c>
      <c r="Z162" s="117">
        <f t="shared" si="58"/>
        <v>0</v>
      </c>
      <c r="AA162" s="117">
        <f t="shared" si="58"/>
        <v>0</v>
      </c>
      <c r="AB162" s="338"/>
      <c r="AC162" s="116">
        <f>SUM(AC146:AC160)</f>
        <v>141.85999999999999</v>
      </c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</row>
    <row r="163" spans="1:106" ht="15.75">
      <c r="A163" s="587" t="s">
        <v>110</v>
      </c>
      <c r="B163" s="588"/>
      <c r="C163" s="588"/>
      <c r="D163" s="588"/>
      <c r="E163" s="588"/>
      <c r="F163" s="589"/>
      <c r="G163" s="243">
        <f>SUM(G28,G86,G121,G137,G145,G162)</f>
        <v>1286</v>
      </c>
      <c r="H163" s="243">
        <f t="shared" ref="H163:I163" si="60">SUM(H28,H86,H121,H137,H145,H162)</f>
        <v>6098.3600000000006</v>
      </c>
      <c r="I163" s="243">
        <f t="shared" si="60"/>
        <v>67.5</v>
      </c>
      <c r="J163" s="59">
        <f t="array" ref="J163">IF(ISERROR(G163/I163),"",G163/I163)</f>
        <v>19.05185185185185</v>
      </c>
      <c r="K163" s="243">
        <f t="shared" ref="K163" si="61">SUM(K28,K86,K121,K137,K145,K162)</f>
        <v>61.554987212276217</v>
      </c>
      <c r="L163" s="59">
        <f>IF(ISERROR(G163/K163),"",G163/K163)</f>
        <v>20.891889646002991</v>
      </c>
      <c r="M163" s="243">
        <f t="shared" ref="M163:AA163" si="62">SUM(M28,M86,M121,M137,M145,M162)</f>
        <v>5.9450127877237833</v>
      </c>
      <c r="N163" s="243">
        <f t="shared" si="62"/>
        <v>0</v>
      </c>
      <c r="O163" s="243">
        <f t="shared" si="62"/>
        <v>0</v>
      </c>
      <c r="P163" s="243">
        <f t="shared" si="62"/>
        <v>0</v>
      </c>
      <c r="Q163" s="243">
        <f t="shared" si="62"/>
        <v>0</v>
      </c>
      <c r="R163" s="243">
        <f t="shared" si="62"/>
        <v>0</v>
      </c>
      <c r="S163" s="243">
        <f t="shared" si="62"/>
        <v>0</v>
      </c>
      <c r="T163" s="243">
        <f t="shared" si="62"/>
        <v>0</v>
      </c>
      <c r="U163" s="243">
        <f t="shared" si="62"/>
        <v>0</v>
      </c>
      <c r="V163" s="243">
        <f t="shared" si="62"/>
        <v>0</v>
      </c>
      <c r="W163" s="243">
        <f t="shared" si="62"/>
        <v>0</v>
      </c>
      <c r="X163" s="243">
        <f t="shared" si="62"/>
        <v>0</v>
      </c>
      <c r="Y163" s="243">
        <f t="shared" si="62"/>
        <v>0</v>
      </c>
      <c r="Z163" s="243">
        <f t="shared" si="62"/>
        <v>0</v>
      </c>
      <c r="AA163" s="243">
        <f t="shared" si="62"/>
        <v>0</v>
      </c>
      <c r="AB163" s="338"/>
      <c r="AC163" s="372">
        <f>SUM(AC28,AC86,AC121,AC137,AC145,AC162)</f>
        <v>779.66</v>
      </c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</row>
    <row r="164" spans="1:106" ht="15.75" hidden="1" customHeight="1">
      <c r="A164" s="579" t="s">
        <v>111</v>
      </c>
      <c r="B164" s="328" t="s">
        <v>112</v>
      </c>
      <c r="C164" s="545" t="s">
        <v>113</v>
      </c>
      <c r="D164" s="545"/>
      <c r="E164" s="546" t="s">
        <v>114</v>
      </c>
      <c r="F164" s="546"/>
      <c r="G164" s="541" t="s">
        <v>115</v>
      </c>
      <c r="H164" s="541"/>
      <c r="I164" s="546" t="s">
        <v>116</v>
      </c>
      <c r="J164" s="546"/>
      <c r="K164" s="546" t="s">
        <v>36</v>
      </c>
      <c r="L164" s="546"/>
      <c r="M164" s="546" t="s">
        <v>117</v>
      </c>
      <c r="N164" s="546"/>
      <c r="O164" s="546" t="s">
        <v>118</v>
      </c>
      <c r="P164" s="541" t="s">
        <v>119</v>
      </c>
      <c r="Q164" s="541"/>
      <c r="R164" s="541" t="s">
        <v>36</v>
      </c>
      <c r="S164" s="541"/>
      <c r="T164" s="541" t="s">
        <v>120</v>
      </c>
      <c r="U164" s="541"/>
      <c r="V164" s="541" t="s">
        <v>121</v>
      </c>
      <c r="W164" s="541"/>
      <c r="X164" s="541" t="s">
        <v>36</v>
      </c>
      <c r="Y164" s="541"/>
      <c r="Z164" s="541" t="s">
        <v>120</v>
      </c>
      <c r="AA164" s="541"/>
      <c r="AE164" s="15"/>
      <c r="AF164" s="15"/>
      <c r="AG164" s="3"/>
      <c r="AH164" s="334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28"/>
      <c r="AV164" s="28"/>
      <c r="AW164" s="28"/>
      <c r="AX164" s="28"/>
      <c r="AY164" s="28"/>
      <c r="AZ164" s="28"/>
      <c r="BA164" s="28"/>
    </row>
    <row r="165" spans="1:106" ht="13.5" hidden="1" customHeight="1">
      <c r="A165" s="580"/>
      <c r="B165" s="328" t="s">
        <v>122</v>
      </c>
      <c r="C165" s="557">
        <f>SUM('5:6'!C165)</f>
        <v>2</v>
      </c>
      <c r="D165" s="558"/>
      <c r="E165" s="559">
        <f>D165*11</f>
        <v>0</v>
      </c>
      <c r="F165" s="559"/>
      <c r="G165" s="557">
        <f>SUM('5:6'!G165)</f>
        <v>2</v>
      </c>
      <c r="H165" s="558"/>
      <c r="I165" s="546">
        <f>G165*11</f>
        <v>22</v>
      </c>
      <c r="J165" s="546"/>
      <c r="K165" s="546">
        <f>E165-I165</f>
        <v>-22</v>
      </c>
      <c r="L165" s="546"/>
      <c r="M165" s="547" t="str">
        <f>IF(ISERROR(K165/E165),"",K165/E165)</f>
        <v/>
      </c>
      <c r="N165" s="547"/>
      <c r="O165" s="546"/>
      <c r="P165" s="541" t="s">
        <v>70</v>
      </c>
      <c r="Q165" s="541"/>
      <c r="R165" s="548">
        <f>SUM(O28:U28)</f>
        <v>0</v>
      </c>
      <c r="S165" s="548"/>
      <c r="T165" s="543" t="str">
        <f t="array" ref="T165">IF(ISERROR(R165/R172),"",R165/R172)</f>
        <v/>
      </c>
      <c r="U165" s="543"/>
      <c r="V165" s="541" t="s">
        <v>41</v>
      </c>
      <c r="W165" s="541"/>
      <c r="X165" s="548">
        <f>SUM(P27,P85,P120,P136,P144,P160)</f>
        <v>0</v>
      </c>
      <c r="Y165" s="548"/>
      <c r="Z165" s="543" t="str">
        <f t="array" ref="Z165">IF(ISERROR(X165/X172),"",X165/X172)</f>
        <v/>
      </c>
      <c r="AA165" s="543"/>
      <c r="AE165" s="15"/>
      <c r="AF165" s="15"/>
      <c r="AG165" s="3"/>
      <c r="AH165" s="336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28"/>
      <c r="AV165" s="28"/>
      <c r="AW165" s="28"/>
      <c r="AX165" s="28"/>
      <c r="AY165" s="28"/>
      <c r="AZ165" s="28"/>
      <c r="BA165" s="28"/>
    </row>
    <row r="166" spans="1:106" ht="15.75" hidden="1">
      <c r="A166" s="580"/>
      <c r="B166" s="328" t="s">
        <v>123</v>
      </c>
      <c r="C166" s="557">
        <f>SUM('5:6'!C166)</f>
        <v>2</v>
      </c>
      <c r="D166" s="558"/>
      <c r="E166" s="559">
        <f>D166*11</f>
        <v>0</v>
      </c>
      <c r="F166" s="559"/>
      <c r="G166" s="557">
        <f>SUM('5:6'!G166)</f>
        <v>2</v>
      </c>
      <c r="H166" s="558"/>
      <c r="I166" s="546">
        <f>G166*11</f>
        <v>22</v>
      </c>
      <c r="J166" s="546"/>
      <c r="K166" s="546">
        <f>E166-I166</f>
        <v>-22</v>
      </c>
      <c r="L166" s="546"/>
      <c r="M166" s="547" t="str">
        <f>IF(ISERROR(K166/E166),"",K166/E166)</f>
        <v/>
      </c>
      <c r="N166" s="547"/>
      <c r="O166" s="546"/>
      <c r="P166" s="541" t="s">
        <v>86</v>
      </c>
      <c r="Q166" s="541"/>
      <c r="R166" s="548">
        <f>SUM(O86:U86)</f>
        <v>0</v>
      </c>
      <c r="S166" s="548"/>
      <c r="T166" s="543" t="str">
        <f>IF(ISERROR(R166/R172),"",R166/R172)</f>
        <v/>
      </c>
      <c r="U166" s="543"/>
      <c r="V166" s="541" t="s">
        <v>42</v>
      </c>
      <c r="W166" s="541"/>
      <c r="X166" s="548">
        <f>SUM(P28,P86,P121,P137,P145,P162)</f>
        <v>0</v>
      </c>
      <c r="Y166" s="548"/>
      <c r="Z166" s="543" t="str">
        <f>IF(ISERROR(X166/X172),"",X166/X172)</f>
        <v/>
      </c>
      <c r="AA166" s="543"/>
      <c r="AE166" s="15"/>
      <c r="AF166" s="15"/>
      <c r="AG166" s="3"/>
      <c r="AH166" s="336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28"/>
      <c r="AV166" s="28"/>
      <c r="AW166" s="28"/>
      <c r="AX166" s="28"/>
      <c r="AY166" s="28"/>
      <c r="AZ166" s="28"/>
      <c r="BA166" s="28"/>
    </row>
    <row r="167" spans="1:106" ht="15.75" hidden="1">
      <c r="A167" s="580"/>
      <c r="B167" s="328" t="s">
        <v>124</v>
      </c>
      <c r="C167" s="557">
        <f>SUM('5:6'!C167)</f>
        <v>2</v>
      </c>
      <c r="D167" s="558"/>
      <c r="E167" s="559">
        <f>D167*11</f>
        <v>0</v>
      </c>
      <c r="F167" s="559"/>
      <c r="G167" s="557">
        <f>SUM('5:6'!G167)</f>
        <v>2</v>
      </c>
      <c r="H167" s="558"/>
      <c r="I167" s="546">
        <f>G167*8</f>
        <v>16</v>
      </c>
      <c r="J167" s="546"/>
      <c r="K167" s="546">
        <f>E167-I167</f>
        <v>-16</v>
      </c>
      <c r="L167" s="546"/>
      <c r="M167" s="547" t="str">
        <f>IF(ISERROR(K167/E167),"",K167/E167)</f>
        <v/>
      </c>
      <c r="N167" s="547"/>
      <c r="O167" s="546"/>
      <c r="P167" s="541" t="s">
        <v>94</v>
      </c>
      <c r="Q167" s="541"/>
      <c r="R167" s="548">
        <f>SUM(O121:U121)</f>
        <v>0</v>
      </c>
      <c r="S167" s="548"/>
      <c r="T167" s="543" t="str">
        <f>IF(ISERROR(R167/R172),"",R167/R172)</f>
        <v/>
      </c>
      <c r="U167" s="543"/>
      <c r="V167" s="541" t="s">
        <v>43</v>
      </c>
      <c r="W167" s="541"/>
      <c r="X167" s="548">
        <f>SUM(P29,P87,P122,P138,P146,P163)</f>
        <v>0</v>
      </c>
      <c r="Y167" s="548"/>
      <c r="Z167" s="543" t="str">
        <f>IF(ISERROR(X167/X172),"",X167/X172)</f>
        <v/>
      </c>
      <c r="AA167" s="543"/>
      <c r="AE167" s="15"/>
      <c r="AF167" s="15"/>
      <c r="AG167" s="336"/>
      <c r="AH167" s="336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28"/>
      <c r="AV167" s="28"/>
      <c r="AW167" s="28"/>
      <c r="AX167" s="28"/>
      <c r="AY167" s="28"/>
      <c r="AZ167" s="28"/>
      <c r="BA167" s="28"/>
    </row>
    <row r="168" spans="1:106" ht="15.75" hidden="1">
      <c r="A168" s="580"/>
      <c r="B168" s="328" t="s">
        <v>47</v>
      </c>
      <c r="C168" s="557">
        <f>SUM('5:6'!C168)</f>
        <v>2</v>
      </c>
      <c r="D168" s="558"/>
      <c r="E168" s="559">
        <f>D168*11</f>
        <v>0</v>
      </c>
      <c r="F168" s="559"/>
      <c r="G168" s="557">
        <f>SUM('5:6'!G168)</f>
        <v>2</v>
      </c>
      <c r="H168" s="558"/>
      <c r="I168" s="546">
        <f>G168*11</f>
        <v>22</v>
      </c>
      <c r="J168" s="546"/>
      <c r="K168" s="546">
        <f>E168-I168</f>
        <v>-22</v>
      </c>
      <c r="L168" s="546"/>
      <c r="M168" s="547" t="str">
        <f>IF(ISERROR(K168/E168),"",K168/E168)</f>
        <v/>
      </c>
      <c r="N168" s="547"/>
      <c r="O168" s="546"/>
      <c r="P168" s="541" t="s">
        <v>101</v>
      </c>
      <c r="Q168" s="541"/>
      <c r="R168" s="548">
        <f>SUM(O137:U137)</f>
        <v>0</v>
      </c>
      <c r="S168" s="548"/>
      <c r="T168" s="543" t="str">
        <f>IF(ISERROR(R168/R172),"",R168/R172)</f>
        <v/>
      </c>
      <c r="U168" s="543"/>
      <c r="V168" s="541" t="s">
        <v>44</v>
      </c>
      <c r="W168" s="541"/>
      <c r="X168" s="548">
        <f>SUM(P31,P88,P123,P139,P147,P164)</f>
        <v>0</v>
      </c>
      <c r="Y168" s="548"/>
      <c r="Z168" s="543" t="str">
        <f>IF(ISERROR(X168/X172),"",X168/X172)</f>
        <v/>
      </c>
      <c r="AA168" s="543"/>
      <c r="AE168" s="15"/>
      <c r="AF168" s="15"/>
      <c r="AG168" s="336"/>
      <c r="AH168" s="336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28"/>
      <c r="AV168" s="28"/>
      <c r="AW168" s="28"/>
      <c r="AX168" s="28"/>
      <c r="AY168" s="28"/>
      <c r="AZ168" s="28"/>
      <c r="BA168" s="28"/>
    </row>
    <row r="169" spans="1:106" ht="15.75" hidden="1">
      <c r="A169" s="581"/>
      <c r="B169" s="328" t="s">
        <v>125</v>
      </c>
      <c r="C169" s="556">
        <f>SUM(C165:D168)</f>
        <v>8</v>
      </c>
      <c r="D169" s="546"/>
      <c r="E169" s="546">
        <f>SUM(F165:F168)</f>
        <v>0</v>
      </c>
      <c r="F169" s="546"/>
      <c r="G169" s="556">
        <f>SUM(G165:H168)</f>
        <v>8</v>
      </c>
      <c r="H169" s="546"/>
      <c r="I169" s="546">
        <f>SUM(I165:J168)</f>
        <v>82</v>
      </c>
      <c r="J169" s="546"/>
      <c r="K169" s="546">
        <f>SUM(K165:L168)</f>
        <v>-82</v>
      </c>
      <c r="L169" s="546"/>
      <c r="M169" s="547" t="str">
        <f>IF(ISERROR(K169/E169),"",K169/E169)</f>
        <v/>
      </c>
      <c r="N169" s="547"/>
      <c r="O169" s="546"/>
      <c r="P169" s="541" t="s">
        <v>104</v>
      </c>
      <c r="Q169" s="541"/>
      <c r="R169" s="548">
        <f>SUM(O145:U145)</f>
        <v>0</v>
      </c>
      <c r="S169" s="548"/>
      <c r="T169" s="543" t="str">
        <f>IF(ISERROR(R169/R172),"",R169/R172)</f>
        <v/>
      </c>
      <c r="U169" s="543"/>
      <c r="V169" s="541" t="s">
        <v>45</v>
      </c>
      <c r="W169" s="541"/>
      <c r="X169" s="548">
        <f>SUM(P32,P89,P124,P140,P148,P165)</f>
        <v>0</v>
      </c>
      <c r="Y169" s="548"/>
      <c r="Z169" s="543" t="str">
        <f>IF(ISERROR(X169/X172),"",X169/X172)</f>
        <v/>
      </c>
      <c r="AA169" s="543"/>
      <c r="AE169" s="15"/>
      <c r="AF169" s="15"/>
      <c r="AG169" s="336"/>
      <c r="AH169" s="336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333"/>
      <c r="AV169" s="333"/>
      <c r="AW169" s="333"/>
      <c r="AX169" s="333"/>
      <c r="AY169" s="333"/>
      <c r="AZ169" s="333"/>
      <c r="BA169" s="333"/>
    </row>
    <row r="170" spans="1:106" ht="15.75" hidden="1">
      <c r="A170" s="81" t="s">
        <v>158</v>
      </c>
      <c r="B170" s="328">
        <f>G163</f>
        <v>1286</v>
      </c>
      <c r="C170" s="548" t="s">
        <v>161</v>
      </c>
      <c r="D170" s="548"/>
      <c r="E170" s="541">
        <f>H163</f>
        <v>6098.3600000000006</v>
      </c>
      <c r="F170" s="541"/>
      <c r="G170" s="541" t="s">
        <v>34</v>
      </c>
      <c r="H170" s="541"/>
      <c r="I170" s="560">
        <f>L163</f>
        <v>20.891889646002991</v>
      </c>
      <c r="J170" s="560"/>
      <c r="K170" s="546" t="s">
        <v>32</v>
      </c>
      <c r="L170" s="546"/>
      <c r="M170" s="560">
        <f>J163</f>
        <v>19.05185185185185</v>
      </c>
      <c r="N170" s="560"/>
      <c r="O170" s="546"/>
      <c r="P170" s="541" t="s">
        <v>108</v>
      </c>
      <c r="Q170" s="541"/>
      <c r="R170" s="548">
        <f>SUM(O162:U162)</f>
        <v>0</v>
      </c>
      <c r="S170" s="548"/>
      <c r="T170" s="543" t="str">
        <f>IF(ISERROR(R170/R172),"",R170/R172)</f>
        <v/>
      </c>
      <c r="U170" s="543"/>
      <c r="V170" s="541" t="s">
        <v>46</v>
      </c>
      <c r="W170" s="541"/>
      <c r="X170" s="548">
        <f>SUM(P33,P90,P125,P141,P149,P166)</f>
        <v>0</v>
      </c>
      <c r="Y170" s="548"/>
      <c r="Z170" s="543" t="str">
        <f>IF(ISERROR(X170/X172),"",X170/X172)</f>
        <v/>
      </c>
      <c r="AA170" s="543"/>
      <c r="AE170" s="15"/>
      <c r="AF170" s="15"/>
      <c r="AG170" s="336"/>
      <c r="AH170" s="336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333"/>
      <c r="AV170" s="333"/>
      <c r="AW170" s="333"/>
      <c r="AX170" s="333"/>
      <c r="AY170" s="333"/>
      <c r="AZ170" s="333"/>
      <c r="BA170" s="333"/>
    </row>
    <row r="171" spans="1:106" ht="15.75" hidden="1">
      <c r="A171" s="77" t="s">
        <v>159</v>
      </c>
      <c r="B171" s="328">
        <f>I163+C169</f>
        <v>75.5</v>
      </c>
      <c r="C171" s="541" t="s">
        <v>116</v>
      </c>
      <c r="D171" s="541"/>
      <c r="E171" s="545">
        <f>K163+I169</f>
        <v>143.55498721227622</v>
      </c>
      <c r="F171" s="545"/>
      <c r="G171" s="541" t="s">
        <v>156</v>
      </c>
      <c r="H171" s="541"/>
      <c r="I171" s="560">
        <f>B171-E171</f>
        <v>-68.054987212276217</v>
      </c>
      <c r="J171" s="560"/>
      <c r="K171" s="546" t="s">
        <v>157</v>
      </c>
      <c r="L171" s="546"/>
      <c r="M171" s="547">
        <f>IF(ISERROR(I171/B171),"",I171/B171)</f>
        <v>-0.90139055910299626</v>
      </c>
      <c r="N171" s="547"/>
      <c r="O171" s="546"/>
      <c r="P171" s="541" t="s">
        <v>109</v>
      </c>
      <c r="Q171" s="541"/>
      <c r="R171" s="548"/>
      <c r="S171" s="548"/>
      <c r="T171" s="543" t="str">
        <f>IF(ISERROR(R171/R172),"",R171/R172)</f>
        <v/>
      </c>
      <c r="U171" s="543"/>
      <c r="V171" s="541" t="s">
        <v>47</v>
      </c>
      <c r="W171" s="541"/>
      <c r="X171" s="548"/>
      <c r="Y171" s="548"/>
      <c r="Z171" s="543" t="str">
        <f>IF(ISERROR(X171/X172),"",X171/X172)</f>
        <v/>
      </c>
      <c r="AA171" s="543"/>
      <c r="AE171" s="15"/>
      <c r="AF171" s="15"/>
      <c r="AG171" s="336"/>
      <c r="AH171" s="336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333"/>
      <c r="AV171" s="333"/>
      <c r="AW171" s="333"/>
      <c r="AX171" s="333"/>
      <c r="AY171" s="333"/>
      <c r="AZ171" s="333"/>
      <c r="BA171" s="333"/>
    </row>
    <row r="172" spans="1:106" ht="15.75" hidden="1" customHeight="1">
      <c r="A172" s="77" t="s">
        <v>160</v>
      </c>
      <c r="B172" s="328">
        <f>N163</f>
        <v>0</v>
      </c>
      <c r="C172" s="541" t="s">
        <v>155</v>
      </c>
      <c r="D172" s="541"/>
      <c r="E172" s="543">
        <f>IF(ISERROR(B172/B171),"",B172/B171)</f>
        <v>0</v>
      </c>
      <c r="F172" s="543"/>
      <c r="G172" s="541" t="s">
        <v>164</v>
      </c>
      <c r="H172" s="541"/>
      <c r="I172" s="546">
        <f>V163</f>
        <v>0</v>
      </c>
      <c r="J172" s="546"/>
      <c r="K172" s="546" t="s">
        <v>162</v>
      </c>
      <c r="L172" s="546"/>
      <c r="M172" s="547">
        <f t="array" ref="M172">IF(ISERROR(I172/B170),"",I172/B170)</f>
        <v>0</v>
      </c>
      <c r="N172" s="547"/>
      <c r="O172" s="546"/>
      <c r="P172" s="541" t="s">
        <v>125</v>
      </c>
      <c r="Q172" s="541"/>
      <c r="R172" s="548">
        <f>SUM(R165:S171)</f>
        <v>0</v>
      </c>
      <c r="S172" s="548"/>
      <c r="T172" s="543">
        <f>SUM(T165:U171)</f>
        <v>0</v>
      </c>
      <c r="U172" s="543"/>
      <c r="V172" s="541" t="s">
        <v>125</v>
      </c>
      <c r="W172" s="541"/>
      <c r="X172" s="548">
        <f>SUM(X165:Y171)</f>
        <v>0</v>
      </c>
      <c r="Y172" s="548"/>
      <c r="Z172" s="543">
        <f>SUM(Z165:AA171)</f>
        <v>0</v>
      </c>
      <c r="AA172" s="543"/>
      <c r="AE172" s="15"/>
      <c r="AF172" s="15"/>
      <c r="AG172" s="336"/>
      <c r="AH172" s="336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333"/>
      <c r="AV172" s="333"/>
      <c r="AW172" s="333"/>
      <c r="AX172" s="333"/>
      <c r="AY172" s="333"/>
      <c r="AZ172" s="333"/>
      <c r="BA172" s="333"/>
    </row>
    <row r="173" spans="1:106" ht="15.75">
      <c r="A173" s="572" t="s">
        <v>130</v>
      </c>
      <c r="B173" s="572"/>
      <c r="C173" s="572"/>
      <c r="D173" s="572"/>
      <c r="E173" s="572"/>
      <c r="F173" s="572"/>
      <c r="G173" s="572"/>
      <c r="H173" s="572"/>
      <c r="I173" s="572"/>
      <c r="J173" s="605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  <c r="AO173" s="572"/>
      <c r="AP173" s="572"/>
      <c r="AQ173" s="572"/>
      <c r="AR173" s="572"/>
      <c r="AS173" s="572"/>
      <c r="AT173" s="572"/>
      <c r="AU173" s="572"/>
      <c r="AV173" s="572"/>
      <c r="AW173" s="572"/>
      <c r="AX173" s="572"/>
      <c r="AY173" s="572"/>
      <c r="AZ173" s="572"/>
      <c r="BA173" s="572"/>
    </row>
    <row r="174" spans="1:106" ht="15.75">
      <c r="A174" s="567" t="s">
        <v>12</v>
      </c>
      <c r="B174" s="567" t="s">
        <v>25</v>
      </c>
      <c r="C174" s="567" t="s">
        <v>26</v>
      </c>
      <c r="D174" s="567" t="s">
        <v>27</v>
      </c>
      <c r="E174" s="573" t="s">
        <v>28</v>
      </c>
      <c r="F174" s="576" t="s">
        <v>29</v>
      </c>
      <c r="G174" s="546" t="s">
        <v>30</v>
      </c>
      <c r="H174" s="546"/>
      <c r="I174" s="567" t="s">
        <v>31</v>
      </c>
      <c r="J174" s="561" t="s">
        <v>32</v>
      </c>
      <c r="K174" s="564" t="s">
        <v>33</v>
      </c>
      <c r="L174" s="567" t="s">
        <v>34</v>
      </c>
      <c r="M174" s="570" t="s">
        <v>35</v>
      </c>
      <c r="N174" s="553" t="s">
        <v>36</v>
      </c>
      <c r="O174" s="546" t="s">
        <v>37</v>
      </c>
      <c r="P174" s="546"/>
      <c r="Q174" s="546"/>
      <c r="R174" s="546"/>
      <c r="S174" s="546"/>
      <c r="T174" s="546"/>
      <c r="U174" s="546"/>
      <c r="V174" s="552" t="s">
        <v>38</v>
      </c>
      <c r="W174" s="553" t="s">
        <v>39</v>
      </c>
      <c r="X174" s="546" t="s">
        <v>40</v>
      </c>
      <c r="Y174" s="546"/>
      <c r="Z174" s="546"/>
      <c r="AA174" s="546"/>
      <c r="AB174" s="606" t="s">
        <v>470</v>
      </c>
      <c r="AC174" s="608" t="s">
        <v>471</v>
      </c>
      <c r="AD174" s="28"/>
      <c r="AE174" s="28"/>
      <c r="AF174" s="28"/>
      <c r="AG174" s="28"/>
      <c r="AH174" s="28"/>
      <c r="AI174" s="554"/>
      <c r="AJ174" s="551"/>
      <c r="AK174" s="551"/>
      <c r="AL174" s="551"/>
      <c r="AM174" s="551"/>
      <c r="AN174" s="551"/>
      <c r="AO174" s="551"/>
      <c r="AP174" s="551"/>
      <c r="AQ174" s="551"/>
      <c r="AR174" s="551"/>
      <c r="AS174" s="551"/>
      <c r="AT174" s="551"/>
      <c r="AU174" s="551"/>
      <c r="AV174" s="551"/>
      <c r="AW174" s="551"/>
      <c r="AX174" s="551"/>
      <c r="AY174" s="551"/>
      <c r="AZ174" s="551"/>
      <c r="BA174" s="551"/>
    </row>
    <row r="175" spans="1:106" ht="15.75" customHeight="1">
      <c r="A175" s="568"/>
      <c r="B175" s="568"/>
      <c r="C175" s="568"/>
      <c r="D175" s="568"/>
      <c r="E175" s="574"/>
      <c r="F175" s="577"/>
      <c r="G175" s="546"/>
      <c r="H175" s="546"/>
      <c r="I175" s="568"/>
      <c r="J175" s="562"/>
      <c r="K175" s="565"/>
      <c r="L175" s="568"/>
      <c r="M175" s="571"/>
      <c r="N175" s="553"/>
      <c r="O175" s="546" t="s">
        <v>41</v>
      </c>
      <c r="P175" s="546" t="s">
        <v>42</v>
      </c>
      <c r="Q175" s="546" t="s">
        <v>43</v>
      </c>
      <c r="R175" s="550" t="s">
        <v>44</v>
      </c>
      <c r="S175" s="541" t="s">
        <v>45</v>
      </c>
      <c r="T175" s="546" t="s">
        <v>46</v>
      </c>
      <c r="U175" s="546" t="s">
        <v>47</v>
      </c>
      <c r="V175" s="552"/>
      <c r="W175" s="553"/>
      <c r="X175" s="546" t="s">
        <v>13</v>
      </c>
      <c r="Y175" s="546" t="s">
        <v>48</v>
      </c>
      <c r="Z175" s="546" t="s">
        <v>49</v>
      </c>
      <c r="AA175" s="546" t="s">
        <v>47</v>
      </c>
      <c r="AB175" s="607"/>
      <c r="AC175" s="608"/>
      <c r="AD175" s="28"/>
      <c r="AE175" s="28"/>
      <c r="AF175" s="28"/>
      <c r="AG175" s="28"/>
      <c r="AH175" s="28"/>
      <c r="AI175" s="554"/>
      <c r="AJ175" s="551"/>
      <c r="AK175" s="551"/>
      <c r="AL175" s="551"/>
      <c r="AM175" s="551"/>
      <c r="AN175" s="551"/>
      <c r="AO175" s="551"/>
      <c r="AP175" s="551"/>
      <c r="AQ175" s="551"/>
      <c r="AR175" s="551"/>
      <c r="AS175" s="555"/>
      <c r="AT175" s="555"/>
      <c r="AU175" s="555"/>
      <c r="AV175" s="555"/>
      <c r="AW175" s="555"/>
      <c r="AX175" s="555"/>
      <c r="AY175" s="555"/>
      <c r="AZ175" s="555"/>
      <c r="BA175" s="555"/>
    </row>
    <row r="176" spans="1:106" ht="15.75" customHeight="1">
      <c r="A176" s="569"/>
      <c r="B176" s="569"/>
      <c r="C176" s="569"/>
      <c r="D176" s="569"/>
      <c r="E176" s="575"/>
      <c r="F176" s="578"/>
      <c r="G176" s="325" t="s">
        <v>50</v>
      </c>
      <c r="H176" s="325" t="s">
        <v>51</v>
      </c>
      <c r="I176" s="569"/>
      <c r="J176" s="563"/>
      <c r="K176" s="566"/>
      <c r="L176" s="569"/>
      <c r="M176" s="571"/>
      <c r="N176" s="553"/>
      <c r="O176" s="546"/>
      <c r="P176" s="546"/>
      <c r="Q176" s="546"/>
      <c r="R176" s="550"/>
      <c r="S176" s="541"/>
      <c r="T176" s="546"/>
      <c r="U176" s="546"/>
      <c r="V176" s="552"/>
      <c r="W176" s="553"/>
      <c r="X176" s="546"/>
      <c r="Y176" s="546"/>
      <c r="Z176" s="546"/>
      <c r="AA176" s="546"/>
      <c r="AB176" s="607"/>
      <c r="AC176" s="608"/>
      <c r="AD176" s="28"/>
      <c r="AE176" s="28"/>
      <c r="AF176" s="28"/>
      <c r="AG176" s="28"/>
      <c r="AH176" s="28"/>
      <c r="AI176" s="554"/>
      <c r="AJ176" s="551"/>
      <c r="AK176" s="551"/>
      <c r="AL176" s="333"/>
      <c r="AM176" s="333"/>
      <c r="AN176" s="333"/>
      <c r="AO176" s="333"/>
      <c r="AP176" s="333"/>
      <c r="AQ176" s="333"/>
      <c r="AR176" s="333"/>
      <c r="AS176" s="28"/>
      <c r="AT176" s="28"/>
      <c r="AU176" s="28"/>
      <c r="AV176" s="334"/>
      <c r="AW176" s="333"/>
      <c r="AX176" s="333"/>
      <c r="AY176" s="333"/>
      <c r="AZ176" s="333"/>
      <c r="BA176" s="333"/>
    </row>
    <row r="177" spans="1:53" ht="15.75">
      <c r="A177" s="90">
        <v>200032</v>
      </c>
      <c r="B177" s="91" t="s">
        <v>52</v>
      </c>
      <c r="C177" s="90" t="s">
        <v>53</v>
      </c>
      <c r="D177" s="89">
        <v>5.03</v>
      </c>
      <c r="E177" s="89"/>
      <c r="F177" s="92"/>
      <c r="G177" s="118">
        <f>SUM('5:6'!G177)</f>
        <v>0</v>
      </c>
      <c r="H177" s="120">
        <f t="shared" ref="H177:H182" si="63">D177*G177</f>
        <v>0</v>
      </c>
      <c r="I177" s="118">
        <f>SUM('5:6'!I177)</f>
        <v>0</v>
      </c>
      <c r="J177" s="38" t="str">
        <f t="array" ref="J177">IF(ISERROR(G177/I177),"",G177/I177)</f>
        <v/>
      </c>
      <c r="K177" s="121">
        <f t="array" ref="K177">IF(ISERROR(G177/L177),"",G177/L177)</f>
        <v>0</v>
      </c>
      <c r="L177" s="93">
        <v>16</v>
      </c>
      <c r="M177" s="122">
        <f t="shared" ref="M177:M188" si="64">IF(ISERROR(I177-K177),"",I177-K177)</f>
        <v>0</v>
      </c>
      <c r="N177" s="118">
        <f>SUM('5:6'!N177)</f>
        <v>0</v>
      </c>
      <c r="O177" s="118">
        <f>SUM('5:6'!O177)</f>
        <v>0</v>
      </c>
      <c r="P177" s="118">
        <f>SUM('5:6'!P177)</f>
        <v>0</v>
      </c>
      <c r="Q177" s="118">
        <f>SUM('5:6'!Q177)</f>
        <v>0</v>
      </c>
      <c r="R177" s="118">
        <f>SUM('5:6'!R177)</f>
        <v>0</v>
      </c>
      <c r="S177" s="118">
        <f>SUM('5:6'!S177)</f>
        <v>0</v>
      </c>
      <c r="T177" s="118">
        <f>SUM('5:6'!T177)</f>
        <v>0</v>
      </c>
      <c r="U177" s="118">
        <f>SUM('5:6'!U177)</f>
        <v>0</v>
      </c>
      <c r="V177" s="269">
        <f t="shared" ref="V177:V188" si="65">SUM(X177:AA177)</f>
        <v>0</v>
      </c>
      <c r="W177" s="40" t="str">
        <f t="shared" ref="W177:W188" si="66">IF(ISERROR(V177/G177),"",V177/G177)</f>
        <v/>
      </c>
      <c r="X177" s="118">
        <f>SUM('5:6'!X177)</f>
        <v>0</v>
      </c>
      <c r="Y177" s="118">
        <f>SUM('5:6'!Y177)</f>
        <v>0</v>
      </c>
      <c r="Z177" s="118">
        <f>SUM('5:6'!Z177)</f>
        <v>0</v>
      </c>
      <c r="AA177" s="118">
        <f>SUM('5:6'!AA177)</f>
        <v>0</v>
      </c>
      <c r="AB177" s="337">
        <v>0.65</v>
      </c>
      <c r="AC177" s="370">
        <f>AB177*G177</f>
        <v>0</v>
      </c>
      <c r="AD177" s="336"/>
      <c r="AE177" s="61"/>
      <c r="AF177" s="61"/>
      <c r="AG177" s="61"/>
      <c r="AH177" s="61"/>
      <c r="AI177" s="64"/>
      <c r="AJ177" s="64"/>
      <c r="AK177" s="64"/>
      <c r="AL177" s="335"/>
      <c r="AM177" s="61"/>
      <c r="AN177" s="335"/>
      <c r="AO177" s="335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</row>
    <row r="178" spans="1:53" ht="15.75">
      <c r="A178" s="20">
        <v>200038</v>
      </c>
      <c r="B178" s="69" t="s">
        <v>54</v>
      </c>
      <c r="C178" s="17" t="s">
        <v>53</v>
      </c>
      <c r="D178" s="18">
        <v>5.03</v>
      </c>
      <c r="E178" s="18"/>
      <c r="F178" s="6"/>
      <c r="G178" s="118">
        <f>SUM('5:6'!G178)</f>
        <v>0</v>
      </c>
      <c r="H178" s="120">
        <f t="shared" si="63"/>
        <v>0</v>
      </c>
      <c r="I178" s="118">
        <f>SUM('5:6'!I178)</f>
        <v>0</v>
      </c>
      <c r="J178" s="38" t="str">
        <f t="array" ref="J178">IF(ISERROR(G178/I178),"",G178/I178)</f>
        <v/>
      </c>
      <c r="K178" s="42">
        <f t="array" ref="K178">IF(ISERROR(G178/L178),"",G178/L178)</f>
        <v>0</v>
      </c>
      <c r="L178" s="107">
        <v>19</v>
      </c>
      <c r="M178" s="43">
        <f t="shared" si="64"/>
        <v>0</v>
      </c>
      <c r="N178" s="118">
        <f>SUM('5:6'!N178)</f>
        <v>0</v>
      </c>
      <c r="O178" s="118">
        <f>SUM('5:6'!O178)</f>
        <v>0</v>
      </c>
      <c r="P178" s="118">
        <f>SUM('5:6'!P178)</f>
        <v>0</v>
      </c>
      <c r="Q178" s="118">
        <f>SUM('5:6'!Q178)</f>
        <v>0</v>
      </c>
      <c r="R178" s="118">
        <f>SUM('5:6'!R178)</f>
        <v>0</v>
      </c>
      <c r="S178" s="118">
        <f>SUM('5:6'!S178)</f>
        <v>0</v>
      </c>
      <c r="T178" s="118">
        <f>SUM('5:6'!T178)</f>
        <v>0</v>
      </c>
      <c r="U178" s="118">
        <f>SUM('5:6'!U178)</f>
        <v>0</v>
      </c>
      <c r="V178" s="269">
        <f t="shared" si="65"/>
        <v>0</v>
      </c>
      <c r="W178" s="40" t="str">
        <f t="shared" si="66"/>
        <v/>
      </c>
      <c r="X178" s="118">
        <f>SUM('5:6'!X178)</f>
        <v>0</v>
      </c>
      <c r="Y178" s="118">
        <f>SUM('5:6'!Y178)</f>
        <v>0</v>
      </c>
      <c r="Z178" s="118">
        <f>SUM('5:6'!Z178)</f>
        <v>0</v>
      </c>
      <c r="AA178" s="118">
        <f>SUM('5:6'!AA178)</f>
        <v>0</v>
      </c>
      <c r="AB178" s="338">
        <v>0.48</v>
      </c>
      <c r="AC178" s="370">
        <f t="shared" ref="AC178:AC197" si="67">AB178*G178</f>
        <v>0</v>
      </c>
      <c r="AD178" s="336"/>
      <c r="AE178" s="61"/>
      <c r="AF178" s="61"/>
      <c r="AG178" s="61"/>
      <c r="AH178" s="61"/>
      <c r="AI178" s="64"/>
      <c r="AJ178" s="64"/>
      <c r="AK178" s="64"/>
      <c r="AL178" s="61"/>
      <c r="AM178" s="61"/>
      <c r="AN178" s="335"/>
      <c r="AO178" s="61"/>
      <c r="AP178" s="335"/>
      <c r="AQ178" s="61"/>
      <c r="AR178" s="61"/>
      <c r="AS178" s="335"/>
      <c r="AT178" s="335"/>
      <c r="AU178" s="335"/>
      <c r="AV178" s="335"/>
      <c r="AW178" s="62"/>
      <c r="AX178" s="61"/>
      <c r="AY178" s="61"/>
      <c r="AZ178" s="61"/>
      <c r="BA178" s="61"/>
    </row>
    <row r="179" spans="1:53" ht="15.75">
      <c r="A179" s="21">
        <v>200039</v>
      </c>
      <c r="B179" s="69" t="s">
        <v>54</v>
      </c>
      <c r="C179" s="17" t="s">
        <v>55</v>
      </c>
      <c r="D179" s="18">
        <v>5.03</v>
      </c>
      <c r="E179" s="18"/>
      <c r="F179" s="6"/>
      <c r="G179" s="118">
        <f>SUM('5:6'!G179)</f>
        <v>0</v>
      </c>
      <c r="H179" s="120">
        <f t="shared" si="63"/>
        <v>0</v>
      </c>
      <c r="I179" s="118">
        <f>SUM('5:6'!I179)</f>
        <v>0</v>
      </c>
      <c r="J179" s="38" t="str">
        <f t="array" ref="J179">IF(ISERROR(G179/I179),"",G179/I179)</f>
        <v/>
      </c>
      <c r="K179" s="42">
        <f t="array" ref="K179">IF(ISERROR(G179/L179),"",G179/L179)</f>
        <v>0</v>
      </c>
      <c r="L179" s="107">
        <v>19</v>
      </c>
      <c r="M179" s="43">
        <f t="shared" si="64"/>
        <v>0</v>
      </c>
      <c r="N179" s="118">
        <f>SUM('5:6'!N179)</f>
        <v>0</v>
      </c>
      <c r="O179" s="118">
        <f>SUM('5:6'!O179)</f>
        <v>0</v>
      </c>
      <c r="P179" s="118">
        <f>SUM('5:6'!P179)</f>
        <v>0</v>
      </c>
      <c r="Q179" s="118">
        <f>SUM('5:6'!Q179)</f>
        <v>0</v>
      </c>
      <c r="R179" s="118">
        <f>SUM('5:6'!R179)</f>
        <v>0</v>
      </c>
      <c r="S179" s="118">
        <f>SUM('5:6'!S179)</f>
        <v>0</v>
      </c>
      <c r="T179" s="118">
        <f>SUM('5:6'!T179)</f>
        <v>0</v>
      </c>
      <c r="U179" s="118">
        <f>SUM('5:6'!U179)</f>
        <v>0</v>
      </c>
      <c r="V179" s="269">
        <f t="shared" si="65"/>
        <v>0</v>
      </c>
      <c r="W179" s="40" t="str">
        <f t="shared" si="66"/>
        <v/>
      </c>
      <c r="X179" s="118">
        <f>SUM('5:6'!X179)</f>
        <v>0</v>
      </c>
      <c r="Y179" s="118">
        <f>SUM('5:6'!Y179)</f>
        <v>0</v>
      </c>
      <c r="Z179" s="118">
        <f>SUM('5:6'!Z179)</f>
        <v>0</v>
      </c>
      <c r="AA179" s="118">
        <f>SUM('5:6'!AA179)</f>
        <v>0</v>
      </c>
      <c r="AB179" s="338">
        <v>0.43</v>
      </c>
      <c r="AC179" s="370">
        <f t="shared" si="67"/>
        <v>0</v>
      </c>
      <c r="AD179" s="336"/>
      <c r="AE179" s="61"/>
      <c r="AF179" s="61"/>
      <c r="AG179" s="61"/>
      <c r="AH179" s="61"/>
      <c r="AI179" s="64"/>
      <c r="AJ179" s="64"/>
      <c r="AK179" s="64"/>
      <c r="AL179" s="61"/>
      <c r="AM179" s="61"/>
      <c r="AN179" s="61"/>
      <c r="AO179" s="335"/>
      <c r="AP179" s="61"/>
      <c r="AQ179" s="61"/>
      <c r="AR179" s="61"/>
      <c r="AS179" s="63"/>
      <c r="AT179" s="63"/>
      <c r="AU179" s="63"/>
      <c r="AV179" s="61"/>
      <c r="AW179" s="61"/>
      <c r="AX179" s="61"/>
      <c r="AY179" s="61"/>
      <c r="AZ179" s="61"/>
      <c r="BA179" s="61"/>
    </row>
    <row r="180" spans="1:53" ht="15.75">
      <c r="A180" s="20">
        <v>200045</v>
      </c>
      <c r="B180" s="69" t="s">
        <v>56</v>
      </c>
      <c r="C180" s="17" t="s">
        <v>53</v>
      </c>
      <c r="D180" s="18">
        <v>5.03</v>
      </c>
      <c r="E180" s="18"/>
      <c r="F180" s="6"/>
      <c r="G180" s="118">
        <f>SUM('5:6'!G180)</f>
        <v>0</v>
      </c>
      <c r="H180" s="120">
        <f t="shared" si="63"/>
        <v>0</v>
      </c>
      <c r="I180" s="118">
        <f>SUM('5:6'!I180)</f>
        <v>0</v>
      </c>
      <c r="J180" s="38" t="str">
        <f t="array" ref="J180">IF(ISERROR(G180/I180),"",G180/I180)</f>
        <v/>
      </c>
      <c r="K180" s="42">
        <f t="array" ref="K180">IF(ISERROR(G180/L180),"",G180/L180)</f>
        <v>0</v>
      </c>
      <c r="L180" s="107">
        <v>19</v>
      </c>
      <c r="M180" s="43">
        <f t="shared" si="64"/>
        <v>0</v>
      </c>
      <c r="N180" s="118">
        <f>SUM('5:6'!N180)</f>
        <v>0</v>
      </c>
      <c r="O180" s="118">
        <f>SUM('5:6'!O180)</f>
        <v>0</v>
      </c>
      <c r="P180" s="118">
        <f>SUM('5:6'!P180)</f>
        <v>0</v>
      </c>
      <c r="Q180" s="118">
        <f>SUM('5:6'!Q180)</f>
        <v>0</v>
      </c>
      <c r="R180" s="118">
        <f>SUM('5:6'!R180)</f>
        <v>0</v>
      </c>
      <c r="S180" s="118">
        <f>SUM('5:6'!S180)</f>
        <v>0</v>
      </c>
      <c r="T180" s="118">
        <f>SUM('5:6'!T180)</f>
        <v>0</v>
      </c>
      <c r="U180" s="118">
        <f>SUM('5:6'!U180)</f>
        <v>0</v>
      </c>
      <c r="V180" s="269">
        <f t="shared" si="65"/>
        <v>0</v>
      </c>
      <c r="W180" s="40" t="str">
        <f t="shared" si="66"/>
        <v/>
      </c>
      <c r="X180" s="118">
        <f>SUM('5:6'!X180)</f>
        <v>0</v>
      </c>
      <c r="Y180" s="118">
        <f>SUM('5:6'!Y180)</f>
        <v>0</v>
      </c>
      <c r="Z180" s="118">
        <f>SUM('5:6'!Z180)</f>
        <v>0</v>
      </c>
      <c r="AA180" s="118">
        <f>SUM('5:6'!AA180)</f>
        <v>0</v>
      </c>
      <c r="AB180" s="338">
        <v>0.55000000000000004</v>
      </c>
      <c r="AC180" s="370">
        <f t="shared" si="67"/>
        <v>0</v>
      </c>
      <c r="AD180" s="336"/>
      <c r="AE180" s="61"/>
      <c r="AF180" s="61"/>
      <c r="AG180" s="61"/>
      <c r="AH180" s="61"/>
      <c r="AI180" s="64"/>
      <c r="AJ180" s="64"/>
      <c r="AK180" s="64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2"/>
      <c r="AW180" s="62"/>
      <c r="AX180" s="62"/>
      <c r="AY180" s="61"/>
      <c r="AZ180" s="61"/>
      <c r="BA180" s="61"/>
    </row>
    <row r="181" spans="1:53" ht="15.75">
      <c r="A181" s="20">
        <v>200050</v>
      </c>
      <c r="B181" s="69" t="s">
        <v>56</v>
      </c>
      <c r="C181" s="17" t="s">
        <v>57</v>
      </c>
      <c r="D181" s="18">
        <v>5.03</v>
      </c>
      <c r="E181" s="18"/>
      <c r="F181" s="6"/>
      <c r="G181" s="118">
        <f>SUM('5:6'!G181)</f>
        <v>0</v>
      </c>
      <c r="H181" s="120">
        <f t="shared" si="63"/>
        <v>0</v>
      </c>
      <c r="I181" s="118">
        <f>SUM('5:6'!I181)</f>
        <v>0</v>
      </c>
      <c r="J181" s="38" t="str">
        <f t="array" ref="J181">IF(ISERROR(G181/I181),"",G181/I181)</f>
        <v/>
      </c>
      <c r="K181" s="42">
        <f t="array" ref="K181">IF(ISERROR(G181/L181),"",G181/L181)</f>
        <v>0</v>
      </c>
      <c r="L181" s="107">
        <v>20</v>
      </c>
      <c r="M181" s="43">
        <f t="shared" si="64"/>
        <v>0</v>
      </c>
      <c r="N181" s="118">
        <f>SUM('5:6'!N181)</f>
        <v>0</v>
      </c>
      <c r="O181" s="118">
        <f>SUM('5:6'!O181)</f>
        <v>0</v>
      </c>
      <c r="P181" s="118">
        <f>SUM('5:6'!P181)</f>
        <v>0</v>
      </c>
      <c r="Q181" s="118">
        <f>SUM('5:6'!Q181)</f>
        <v>0</v>
      </c>
      <c r="R181" s="118">
        <f>SUM('5:6'!R181)</f>
        <v>0</v>
      </c>
      <c r="S181" s="118">
        <f>SUM('5:6'!S181)</f>
        <v>0</v>
      </c>
      <c r="T181" s="118">
        <f>SUM('5:6'!T181)</f>
        <v>0</v>
      </c>
      <c r="U181" s="118">
        <f>SUM('5:6'!U181)</f>
        <v>0</v>
      </c>
      <c r="V181" s="269">
        <f t="shared" si="65"/>
        <v>0</v>
      </c>
      <c r="W181" s="40" t="str">
        <f t="shared" si="66"/>
        <v/>
      </c>
      <c r="X181" s="118">
        <f>SUM('5:6'!X181)</f>
        <v>0</v>
      </c>
      <c r="Y181" s="118">
        <f>SUM('5:6'!Y181)</f>
        <v>0</v>
      </c>
      <c r="Z181" s="118">
        <f>SUM('5:6'!Z181)</f>
        <v>0</v>
      </c>
      <c r="AA181" s="118">
        <f>SUM('5:6'!AA181)</f>
        <v>0</v>
      </c>
      <c r="AB181" s="338">
        <v>0.52</v>
      </c>
      <c r="AC181" s="370">
        <f t="shared" si="67"/>
        <v>0</v>
      </c>
      <c r="AD181" s="336"/>
      <c r="AE181" s="61"/>
      <c r="AF181" s="61"/>
      <c r="AG181" s="61"/>
      <c r="AH181" s="61"/>
      <c r="AI181" s="64"/>
      <c r="AJ181" s="64"/>
      <c r="AK181" s="64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</row>
    <row r="182" spans="1:53" ht="15.75">
      <c r="A182" s="20">
        <v>200076</v>
      </c>
      <c r="B182" s="69" t="s">
        <v>58</v>
      </c>
      <c r="C182" s="17" t="s">
        <v>53</v>
      </c>
      <c r="D182" s="18">
        <v>5.04</v>
      </c>
      <c r="E182" s="18"/>
      <c r="F182" s="6"/>
      <c r="G182" s="118">
        <f>SUM('5:6'!G182)</f>
        <v>333</v>
      </c>
      <c r="H182" s="120">
        <f t="shared" si="63"/>
        <v>1678.32</v>
      </c>
      <c r="I182" s="118">
        <f>SUM('5:6'!I182)</f>
        <v>21</v>
      </c>
      <c r="J182" s="38">
        <f t="array" ref="J182">IF(ISERROR(G182/I182),"",G182/I182)</f>
        <v>15.857142857142858</v>
      </c>
      <c r="K182" s="42">
        <f t="array" ref="K182">IF(ISERROR(G182/L182),"",G182/L182)</f>
        <v>17.526315789473685</v>
      </c>
      <c r="L182" s="107">
        <v>19</v>
      </c>
      <c r="M182" s="43">
        <f t="shared" si="64"/>
        <v>3.473684210526315</v>
      </c>
      <c r="N182" s="118">
        <f>SUM('5:6'!N182)</f>
        <v>0</v>
      </c>
      <c r="O182" s="118">
        <f>SUM('5:6'!O182)</f>
        <v>0</v>
      </c>
      <c r="P182" s="118">
        <f>SUM('5:6'!P182)</f>
        <v>0</v>
      </c>
      <c r="Q182" s="118">
        <f>SUM('5:6'!Q182)</f>
        <v>0</v>
      </c>
      <c r="R182" s="118">
        <f>SUM('5:6'!R182)</f>
        <v>0</v>
      </c>
      <c r="S182" s="118">
        <f>SUM('5:6'!S182)</f>
        <v>0</v>
      </c>
      <c r="T182" s="118">
        <f>SUM('5:6'!T182)</f>
        <v>0</v>
      </c>
      <c r="U182" s="118">
        <f>SUM('5:6'!U182)</f>
        <v>0</v>
      </c>
      <c r="V182" s="269">
        <f t="shared" si="65"/>
        <v>0</v>
      </c>
      <c r="W182" s="40">
        <f t="shared" si="66"/>
        <v>0</v>
      </c>
      <c r="X182" s="118">
        <f>SUM('5:6'!X182)</f>
        <v>0</v>
      </c>
      <c r="Y182" s="118">
        <f>SUM('5:6'!Y182)</f>
        <v>0</v>
      </c>
      <c r="Z182" s="118">
        <f>SUM('5:6'!Z182)</f>
        <v>0</v>
      </c>
      <c r="AA182" s="118">
        <f>SUM('5:6'!AA182)</f>
        <v>0</v>
      </c>
      <c r="AB182" s="338">
        <v>0.55000000000000004</v>
      </c>
      <c r="AC182" s="370">
        <f t="shared" si="67"/>
        <v>183.15</v>
      </c>
      <c r="AD182" s="336"/>
      <c r="AE182" s="61"/>
      <c r="AF182" s="61"/>
      <c r="AG182" s="61"/>
      <c r="AH182" s="61"/>
      <c r="AI182" s="64"/>
      <c r="AJ182" s="64"/>
      <c r="AK182" s="64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</row>
    <row r="183" spans="1:53" ht="15.75">
      <c r="A183" s="22">
        <v>200898</v>
      </c>
      <c r="B183" s="69" t="s">
        <v>59</v>
      </c>
      <c r="C183" s="17" t="s">
        <v>60</v>
      </c>
      <c r="D183" s="18">
        <v>5.03</v>
      </c>
      <c r="E183" s="18"/>
      <c r="F183" s="6"/>
      <c r="G183" s="118">
        <f>SUM('5:6'!G183)</f>
        <v>0</v>
      </c>
      <c r="H183" s="120">
        <f>D183*G183</f>
        <v>0</v>
      </c>
      <c r="I183" s="118">
        <f>SUM('5:6'!I183)</f>
        <v>0</v>
      </c>
      <c r="J183" s="38" t="str">
        <f t="array" ref="J183">IF(ISERROR(G183/I183),"",G183/I183)</f>
        <v/>
      </c>
      <c r="K183" s="42">
        <f t="array" ref="K183">IF(ISERROR(G183/L183),"",G183/L183)</f>
        <v>0</v>
      </c>
      <c r="L183" s="107">
        <v>3</v>
      </c>
      <c r="M183" s="43">
        <f t="shared" si="64"/>
        <v>0</v>
      </c>
      <c r="N183" s="118">
        <f>SUM('5:6'!N183)</f>
        <v>0</v>
      </c>
      <c r="O183" s="118">
        <f>SUM('5:6'!O183)</f>
        <v>0</v>
      </c>
      <c r="P183" s="118">
        <f>SUM('5:6'!P183)</f>
        <v>0</v>
      </c>
      <c r="Q183" s="118">
        <f>SUM('5:6'!Q183)</f>
        <v>0</v>
      </c>
      <c r="R183" s="118">
        <f>SUM('5:6'!R183)</f>
        <v>0</v>
      </c>
      <c r="S183" s="118">
        <f>SUM('5:6'!S183)</f>
        <v>0</v>
      </c>
      <c r="T183" s="118">
        <f>SUM('5:6'!T183)</f>
        <v>0</v>
      </c>
      <c r="U183" s="118">
        <f>SUM('5:6'!U183)</f>
        <v>0</v>
      </c>
      <c r="V183" s="269">
        <f t="shared" si="65"/>
        <v>0</v>
      </c>
      <c r="W183" s="40" t="str">
        <f t="shared" si="66"/>
        <v/>
      </c>
      <c r="X183" s="118">
        <f>SUM('5:6'!X183)</f>
        <v>0</v>
      </c>
      <c r="Y183" s="118">
        <f>SUM('5:6'!Y183)</f>
        <v>0</v>
      </c>
      <c r="Z183" s="118">
        <f>SUM('5:6'!Z183)</f>
        <v>0</v>
      </c>
      <c r="AA183" s="118">
        <f>SUM('5:6'!AA183)</f>
        <v>0</v>
      </c>
      <c r="AB183" s="338">
        <v>0.45</v>
      </c>
      <c r="AC183" s="370">
        <f t="shared" si="67"/>
        <v>0</v>
      </c>
      <c r="AD183" s="336"/>
      <c r="AE183" s="61"/>
      <c r="AF183" s="61"/>
      <c r="AG183" s="61"/>
      <c r="AH183" s="61"/>
      <c r="AI183" s="64"/>
      <c r="AJ183" s="64"/>
      <c r="AK183" s="64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</row>
    <row r="184" spans="1:53" ht="15.75">
      <c r="A184" s="22">
        <v>200899</v>
      </c>
      <c r="B184" s="69" t="s">
        <v>59</v>
      </c>
      <c r="C184" s="17" t="s">
        <v>61</v>
      </c>
      <c r="D184" s="18">
        <v>5.03</v>
      </c>
      <c r="E184" s="18"/>
      <c r="F184" s="6"/>
      <c r="G184" s="118">
        <f>SUM('5:6'!G184)</f>
        <v>0</v>
      </c>
      <c r="H184" s="120">
        <f t="shared" ref="H184:H197" si="68">D184*G184</f>
        <v>0</v>
      </c>
      <c r="I184" s="118">
        <f>SUM('5:6'!I184)</f>
        <v>0</v>
      </c>
      <c r="J184" s="38" t="str">
        <f t="array" ref="J184">IF(ISERROR(G184/I184),"",G184/I184)</f>
        <v/>
      </c>
      <c r="K184" s="42">
        <f t="array" ref="K184">IF(ISERROR(G184/L184),"",G184/L184)</f>
        <v>0</v>
      </c>
      <c r="L184" s="107">
        <v>3</v>
      </c>
      <c r="M184" s="43">
        <f t="shared" si="64"/>
        <v>0</v>
      </c>
      <c r="N184" s="118">
        <f>SUM('5:6'!N184)</f>
        <v>0</v>
      </c>
      <c r="O184" s="118">
        <f>SUM('5:6'!O184)</f>
        <v>0</v>
      </c>
      <c r="P184" s="118">
        <f>SUM('5:6'!P184)</f>
        <v>0</v>
      </c>
      <c r="Q184" s="118">
        <f>SUM('5:6'!Q184)</f>
        <v>0</v>
      </c>
      <c r="R184" s="118">
        <f>SUM('5:6'!R184)</f>
        <v>0</v>
      </c>
      <c r="S184" s="118">
        <f>SUM('5:6'!S184)</f>
        <v>0</v>
      </c>
      <c r="T184" s="118">
        <f>SUM('5:6'!T184)</f>
        <v>0</v>
      </c>
      <c r="U184" s="118">
        <f>SUM('5:6'!U184)</f>
        <v>0</v>
      </c>
      <c r="V184" s="269">
        <f t="shared" si="65"/>
        <v>0</v>
      </c>
      <c r="W184" s="40" t="str">
        <f t="shared" si="66"/>
        <v/>
      </c>
      <c r="X184" s="118">
        <f>SUM('5:6'!X184)</f>
        <v>0</v>
      </c>
      <c r="Y184" s="118">
        <f>SUM('5:6'!Y184)</f>
        <v>0</v>
      </c>
      <c r="Z184" s="118">
        <f>SUM('5:6'!Z184)</f>
        <v>0</v>
      </c>
      <c r="AA184" s="118">
        <f>SUM('5:6'!AA184)</f>
        <v>0</v>
      </c>
      <c r="AB184" s="338">
        <v>0.45</v>
      </c>
      <c r="AC184" s="370">
        <f t="shared" si="67"/>
        <v>0</v>
      </c>
      <c r="AD184" s="336"/>
      <c r="AE184" s="61"/>
      <c r="AF184" s="61"/>
      <c r="AG184" s="61"/>
      <c r="AH184" s="61"/>
      <c r="AI184" s="64"/>
      <c r="AJ184" s="64"/>
      <c r="AK184" s="64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</row>
    <row r="185" spans="1:53" ht="15.75">
      <c r="A185" s="20">
        <v>200085</v>
      </c>
      <c r="B185" s="69" t="s">
        <v>62</v>
      </c>
      <c r="C185" s="17" t="s">
        <v>63</v>
      </c>
      <c r="D185" s="18">
        <v>5.04</v>
      </c>
      <c r="E185" s="18"/>
      <c r="F185" s="88"/>
      <c r="G185" s="118">
        <f>SUM('5:6'!G185)</f>
        <v>0</v>
      </c>
      <c r="H185" s="120">
        <f t="shared" si="68"/>
        <v>0</v>
      </c>
      <c r="I185" s="118">
        <f>SUM('5:6'!I185)</f>
        <v>0</v>
      </c>
      <c r="J185" s="38" t="str">
        <f t="array" ref="J185">IF(ISERROR(G185/I185),"",G185/I185)</f>
        <v/>
      </c>
      <c r="K185" s="42">
        <f t="array" ref="K185">IF(ISERROR(G185/L185),"",G185/L185)</f>
        <v>0</v>
      </c>
      <c r="L185" s="107">
        <v>17</v>
      </c>
      <c r="M185" s="43">
        <f t="shared" si="64"/>
        <v>0</v>
      </c>
      <c r="N185" s="118">
        <f>SUM('5:6'!N185)</f>
        <v>0</v>
      </c>
      <c r="O185" s="118">
        <f>SUM('5:6'!O185)</f>
        <v>0</v>
      </c>
      <c r="P185" s="118">
        <f>SUM('5:6'!P185)</f>
        <v>0</v>
      </c>
      <c r="Q185" s="118">
        <f>SUM('5:6'!Q185)</f>
        <v>0</v>
      </c>
      <c r="R185" s="118">
        <f>SUM('5:6'!R185)</f>
        <v>0</v>
      </c>
      <c r="S185" s="118">
        <f>SUM('5:6'!S185)</f>
        <v>0</v>
      </c>
      <c r="T185" s="118">
        <f>SUM('5:6'!T185)</f>
        <v>0</v>
      </c>
      <c r="U185" s="118">
        <f>SUM('5:6'!U185)</f>
        <v>0</v>
      </c>
      <c r="V185" s="269">
        <f t="shared" si="65"/>
        <v>0</v>
      </c>
      <c r="W185" s="40" t="str">
        <f t="shared" si="66"/>
        <v/>
      </c>
      <c r="X185" s="118">
        <f>SUM('5:6'!X185)</f>
        <v>0</v>
      </c>
      <c r="Y185" s="118">
        <f>SUM('5:6'!Y185)</f>
        <v>0</v>
      </c>
      <c r="Z185" s="118">
        <f>SUM('5:6'!Z185)</f>
        <v>0</v>
      </c>
      <c r="AA185" s="118">
        <f>SUM('5:6'!AA185)</f>
        <v>0</v>
      </c>
      <c r="AB185" s="338">
        <v>0.61</v>
      </c>
      <c r="AC185" s="370">
        <f t="shared" si="67"/>
        <v>0</v>
      </c>
      <c r="AD185" s="336"/>
      <c r="AE185" s="61"/>
      <c r="AF185" s="61"/>
      <c r="AG185" s="61"/>
      <c r="AH185" s="61"/>
      <c r="AI185" s="64"/>
      <c r="AJ185" s="64"/>
      <c r="AK185" s="64"/>
      <c r="AL185" s="335"/>
      <c r="AM185" s="61"/>
      <c r="AN185" s="61"/>
      <c r="AO185" s="61"/>
      <c r="AP185" s="335"/>
      <c r="AQ185" s="335"/>
      <c r="AR185" s="335"/>
      <c r="AS185" s="61"/>
      <c r="AT185" s="61"/>
      <c r="AU185" s="61"/>
      <c r="AV185" s="61"/>
      <c r="AW185" s="61"/>
      <c r="AX185" s="61"/>
      <c r="AY185" s="61"/>
      <c r="AZ185" s="61"/>
      <c r="BA185" s="61"/>
    </row>
    <row r="186" spans="1:53" ht="15.75">
      <c r="A186" s="20">
        <v>200087</v>
      </c>
      <c r="B186" s="69" t="s">
        <v>62</v>
      </c>
      <c r="C186" s="17" t="s">
        <v>64</v>
      </c>
      <c r="D186" s="18">
        <v>5.04</v>
      </c>
      <c r="E186" s="18"/>
      <c r="F186" s="88"/>
      <c r="G186" s="118">
        <f>SUM('5:6'!G186)</f>
        <v>35</v>
      </c>
      <c r="H186" s="120">
        <f t="shared" si="68"/>
        <v>176.4</v>
      </c>
      <c r="I186" s="118">
        <f>SUM('5:6'!I186)</f>
        <v>7.5</v>
      </c>
      <c r="J186" s="38">
        <f t="array" ref="J186">IF(ISERROR(G186/I186),"",G186/I186)</f>
        <v>4.666666666666667</v>
      </c>
      <c r="K186" s="42">
        <f t="array" ref="K186">IF(ISERROR(G186/L186),"",G186/L186)</f>
        <v>2.0588235294117645</v>
      </c>
      <c r="L186" s="107">
        <v>17</v>
      </c>
      <c r="M186" s="43">
        <f t="shared" si="64"/>
        <v>5.4411764705882355</v>
      </c>
      <c r="N186" s="118">
        <f>SUM('5:6'!N186)</f>
        <v>0</v>
      </c>
      <c r="O186" s="118">
        <f>SUM('5:6'!O186)</f>
        <v>0</v>
      </c>
      <c r="P186" s="118">
        <f>SUM('5:6'!P186)</f>
        <v>0</v>
      </c>
      <c r="Q186" s="118">
        <f>SUM('5:6'!Q186)</f>
        <v>0</v>
      </c>
      <c r="R186" s="118">
        <f>SUM('5:6'!R186)</f>
        <v>0</v>
      </c>
      <c r="S186" s="118">
        <f>SUM('5:6'!S186)</f>
        <v>0</v>
      </c>
      <c r="T186" s="118">
        <f>SUM('5:6'!T186)</f>
        <v>0</v>
      </c>
      <c r="U186" s="118">
        <f>SUM('5:6'!U186)</f>
        <v>0</v>
      </c>
      <c r="V186" s="269">
        <f t="shared" si="65"/>
        <v>0</v>
      </c>
      <c r="W186" s="40">
        <f t="shared" si="66"/>
        <v>0</v>
      </c>
      <c r="X186" s="118">
        <f>SUM('5:6'!X186)</f>
        <v>0</v>
      </c>
      <c r="Y186" s="118">
        <f>SUM('5:6'!Y186)</f>
        <v>0</v>
      </c>
      <c r="Z186" s="118">
        <f>SUM('5:6'!Z186)</f>
        <v>0</v>
      </c>
      <c r="AA186" s="118">
        <f>SUM('5:6'!AA186)</f>
        <v>0</v>
      </c>
      <c r="AB186" s="338">
        <v>0.61</v>
      </c>
      <c r="AC186" s="370">
        <f t="shared" si="67"/>
        <v>21.349999999999998</v>
      </c>
      <c r="AD186" s="336"/>
      <c r="AE186" s="61"/>
      <c r="AF186" s="61"/>
      <c r="AG186" s="61"/>
      <c r="AH186" s="61"/>
      <c r="AI186" s="64"/>
      <c r="AJ186" s="64"/>
      <c r="AK186" s="64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</row>
    <row r="187" spans="1:53" ht="15.75">
      <c r="A187" s="20">
        <v>201060</v>
      </c>
      <c r="B187" s="257" t="s">
        <v>177</v>
      </c>
      <c r="C187" s="17" t="s">
        <v>401</v>
      </c>
      <c r="D187" s="139"/>
      <c r="E187" s="18"/>
      <c r="F187" s="6"/>
      <c r="G187" s="118">
        <f>SUM('5:6'!G187)</f>
        <v>0</v>
      </c>
      <c r="H187" s="120">
        <f t="shared" si="68"/>
        <v>0</v>
      </c>
      <c r="I187" s="118">
        <f>SUM('5:6'!I187)</f>
        <v>0</v>
      </c>
      <c r="J187" s="38" t="str">
        <f t="array" ref="J187">IF(ISERROR(G187/I187),"",G187/I187)</f>
        <v/>
      </c>
      <c r="K187" s="42">
        <f t="array" ref="K187">IF(ISERROR(G187/L187),"",G187/L187)</f>
        <v>0</v>
      </c>
      <c r="L187" s="107">
        <v>17</v>
      </c>
      <c r="M187" s="43">
        <f t="shared" si="64"/>
        <v>0</v>
      </c>
      <c r="N187" s="118">
        <f>SUM('5:6'!N187)</f>
        <v>0</v>
      </c>
      <c r="O187" s="118">
        <f>SUM('5:6'!O187)</f>
        <v>0</v>
      </c>
      <c r="P187" s="118">
        <f>SUM('5:6'!P187)</f>
        <v>0</v>
      </c>
      <c r="Q187" s="118">
        <f>SUM('5:6'!Q187)</f>
        <v>0</v>
      </c>
      <c r="R187" s="118">
        <f>SUM('5:6'!R187)</f>
        <v>0</v>
      </c>
      <c r="S187" s="118">
        <f>SUM('5:6'!S187)</f>
        <v>0</v>
      </c>
      <c r="T187" s="118">
        <f>SUM('5:6'!T187)</f>
        <v>0</v>
      </c>
      <c r="U187" s="118">
        <f>SUM('5:6'!U187)</f>
        <v>0</v>
      </c>
      <c r="V187" s="269">
        <f t="shared" si="65"/>
        <v>0</v>
      </c>
      <c r="W187" s="40" t="str">
        <f t="shared" si="66"/>
        <v/>
      </c>
      <c r="X187" s="118">
        <f>SUM('5:6'!X187)</f>
        <v>0</v>
      </c>
      <c r="Y187" s="118">
        <f>SUM('5:6'!Y187)</f>
        <v>0</v>
      </c>
      <c r="Z187" s="118">
        <f>SUM('5:6'!Z187)</f>
        <v>0</v>
      </c>
      <c r="AA187" s="118">
        <f>SUM('5:6'!AA187)</f>
        <v>0</v>
      </c>
      <c r="AB187" s="338">
        <v>0.43</v>
      </c>
      <c r="AC187" s="370">
        <f t="shared" si="67"/>
        <v>0</v>
      </c>
      <c r="AD187" s="336"/>
      <c r="AE187" s="61"/>
      <c r="AF187" s="61"/>
      <c r="AG187" s="61"/>
      <c r="AH187" s="61"/>
      <c r="AI187" s="64"/>
      <c r="AJ187" s="64"/>
      <c r="AK187" s="64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</row>
    <row r="188" spans="1:53" ht="15.75">
      <c r="A188" s="20">
        <v>201061</v>
      </c>
      <c r="B188" s="257" t="s">
        <v>177</v>
      </c>
      <c r="C188" s="17" t="s">
        <v>179</v>
      </c>
      <c r="D188" s="139"/>
      <c r="E188" s="18"/>
      <c r="F188" s="6"/>
      <c r="G188" s="118">
        <f>SUM('5:6'!G188)</f>
        <v>0</v>
      </c>
      <c r="H188" s="120">
        <f t="shared" si="68"/>
        <v>0</v>
      </c>
      <c r="I188" s="118">
        <f>SUM('5:6'!I188)</f>
        <v>0</v>
      </c>
      <c r="J188" s="38" t="str">
        <f t="array" ref="J188">IF(ISERROR(G188/I188),"",G188/I188)</f>
        <v/>
      </c>
      <c r="K188" s="42">
        <f t="array" ref="K188">IF(ISERROR(G188/L188),"",G188/L188)</f>
        <v>0</v>
      </c>
      <c r="L188" s="107">
        <v>17</v>
      </c>
      <c r="M188" s="43">
        <f t="shared" si="64"/>
        <v>0</v>
      </c>
      <c r="N188" s="118">
        <f>SUM('5:6'!N188)</f>
        <v>0</v>
      </c>
      <c r="O188" s="118">
        <f>SUM('5:6'!O188)</f>
        <v>0</v>
      </c>
      <c r="P188" s="118">
        <f>SUM('5:6'!P188)</f>
        <v>0</v>
      </c>
      <c r="Q188" s="118">
        <f>SUM('5:6'!Q188)</f>
        <v>0</v>
      </c>
      <c r="R188" s="118">
        <f>SUM('5:6'!R188)</f>
        <v>0</v>
      </c>
      <c r="S188" s="118">
        <f>SUM('5:6'!S188)</f>
        <v>0</v>
      </c>
      <c r="T188" s="118">
        <f>SUM('5:6'!T188)</f>
        <v>0</v>
      </c>
      <c r="U188" s="118">
        <f>SUM('5:6'!U188)</f>
        <v>0</v>
      </c>
      <c r="V188" s="269">
        <f t="shared" si="65"/>
        <v>0</v>
      </c>
      <c r="W188" s="40" t="str">
        <f t="shared" si="66"/>
        <v/>
      </c>
      <c r="X188" s="118">
        <f>SUM('5:6'!X188)</f>
        <v>0</v>
      </c>
      <c r="Y188" s="118">
        <f>SUM('5:6'!Y188)</f>
        <v>0</v>
      </c>
      <c r="Z188" s="118">
        <f>SUM('5:6'!Z188)</f>
        <v>0</v>
      </c>
      <c r="AA188" s="118">
        <f>SUM('5:6'!AA188)</f>
        <v>0</v>
      </c>
      <c r="AB188" s="338">
        <v>0.43</v>
      </c>
      <c r="AC188" s="370">
        <f t="shared" si="67"/>
        <v>0</v>
      </c>
      <c r="AD188" s="336"/>
      <c r="AE188" s="61"/>
      <c r="AF188" s="61"/>
      <c r="AG188" s="61"/>
      <c r="AH188" s="61"/>
      <c r="AI188" s="64"/>
      <c r="AJ188" s="64"/>
      <c r="AK188" s="64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</row>
    <row r="189" spans="1:53" ht="15.75">
      <c r="A189" s="20">
        <v>200171</v>
      </c>
      <c r="B189" s="257" t="s">
        <v>67</v>
      </c>
      <c r="C189" s="17" t="s">
        <v>63</v>
      </c>
      <c r="D189" s="139">
        <v>5.0599999999999996</v>
      </c>
      <c r="E189" s="18"/>
      <c r="F189" s="6"/>
      <c r="G189" s="118">
        <f>SUM('5:6'!G189)</f>
        <v>0</v>
      </c>
      <c r="H189" s="120">
        <f t="shared" si="68"/>
        <v>0</v>
      </c>
      <c r="I189" s="118">
        <f>SUM('5:6'!I189)</f>
        <v>0</v>
      </c>
      <c r="J189" s="38" t="str">
        <f t="array" ref="J189">IF(ISERROR(G189/I189),"",G189/I189)</f>
        <v/>
      </c>
      <c r="K189" s="42">
        <f t="array" ref="K189">IF(ISERROR(G189/L189),"",G189/L189)</f>
        <v>0</v>
      </c>
      <c r="L189" s="107">
        <v>19</v>
      </c>
      <c r="M189" s="43">
        <f>IF(ISERROR(I189-K189),"",I189-K189)</f>
        <v>0</v>
      </c>
      <c r="N189" s="118">
        <f>SUM('5:6'!N189)</f>
        <v>0</v>
      </c>
      <c r="O189" s="118">
        <f>SUM('5:6'!O189)</f>
        <v>0</v>
      </c>
      <c r="P189" s="118">
        <f>SUM('5:6'!P189)</f>
        <v>0</v>
      </c>
      <c r="Q189" s="118">
        <f>SUM('5:6'!Q189)</f>
        <v>0</v>
      </c>
      <c r="R189" s="118">
        <f>SUM('5:6'!R189)</f>
        <v>0</v>
      </c>
      <c r="S189" s="118">
        <f>SUM('5:6'!S189)</f>
        <v>0</v>
      </c>
      <c r="T189" s="118">
        <f>SUM('5:6'!T189)</f>
        <v>0</v>
      </c>
      <c r="U189" s="118">
        <f>SUM('5:6'!U189)</f>
        <v>0</v>
      </c>
      <c r="V189" s="269">
        <f>SUM(X189:AA189)</f>
        <v>0</v>
      </c>
      <c r="W189" s="40" t="str">
        <f>IF(ISERROR(V189/G189),"",V189/G189)</f>
        <v/>
      </c>
      <c r="X189" s="118">
        <f>SUM('5:6'!X189)</f>
        <v>0</v>
      </c>
      <c r="Y189" s="118">
        <f>SUM('5:6'!Y189)</f>
        <v>0</v>
      </c>
      <c r="Z189" s="118">
        <f>SUM('5:6'!Z189)</f>
        <v>0</v>
      </c>
      <c r="AA189" s="118">
        <f>SUM('5:6'!AA189)</f>
        <v>0</v>
      </c>
      <c r="AB189" s="338">
        <v>0.55000000000000004</v>
      </c>
      <c r="AC189" s="370">
        <f t="shared" si="67"/>
        <v>0</v>
      </c>
      <c r="AD189" s="336"/>
      <c r="AE189" s="61"/>
      <c r="AF189" s="61"/>
      <c r="AG189" s="61"/>
      <c r="AH189" s="61"/>
      <c r="AI189" s="64"/>
      <c r="AJ189" s="64"/>
      <c r="AK189" s="64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</row>
    <row r="190" spans="1:53" ht="15.75">
      <c r="A190" s="20">
        <v>200009</v>
      </c>
      <c r="B190" s="69" t="s">
        <v>68</v>
      </c>
      <c r="C190" s="17" t="s">
        <v>63</v>
      </c>
      <c r="D190" s="18">
        <v>5.09</v>
      </c>
      <c r="E190" s="18"/>
      <c r="F190" s="6"/>
      <c r="G190" s="118">
        <f>SUM('5:6'!G190)</f>
        <v>283</v>
      </c>
      <c r="H190" s="120">
        <f t="shared" si="68"/>
        <v>1440.47</v>
      </c>
      <c r="I190" s="118">
        <f>SUM('5:6'!I190)</f>
        <v>17.5</v>
      </c>
      <c r="J190" s="38">
        <f t="array" ref="J190">IF(ISERROR(G190/I190),"",G190/I190)</f>
        <v>16.171428571428571</v>
      </c>
      <c r="K190" s="42">
        <f t="array" ref="K190">IF(ISERROR(G190/L190),"",G190/L190)</f>
        <v>12.304347826086957</v>
      </c>
      <c r="L190" s="107">
        <v>23</v>
      </c>
      <c r="M190" s="43">
        <f t="shared" ref="M190:M193" si="69">IF(ISERROR(I190-K190),"",I190-K190)</f>
        <v>5.195652173913043</v>
      </c>
      <c r="N190" s="118">
        <f>SUM('5:6'!N190)</f>
        <v>0</v>
      </c>
      <c r="O190" s="118">
        <f>SUM('5:6'!O190)</f>
        <v>0</v>
      </c>
      <c r="P190" s="118">
        <f>SUM('5:6'!P190)</f>
        <v>0</v>
      </c>
      <c r="Q190" s="118">
        <f>SUM('5:6'!Q190)</f>
        <v>0</v>
      </c>
      <c r="R190" s="118">
        <f>SUM('5:6'!R190)</f>
        <v>0</v>
      </c>
      <c r="S190" s="118">
        <f>SUM('5:6'!S190)</f>
        <v>0</v>
      </c>
      <c r="T190" s="118">
        <f>SUM('5:6'!T190)</f>
        <v>0</v>
      </c>
      <c r="U190" s="118">
        <f>SUM('5:6'!U190)</f>
        <v>0</v>
      </c>
      <c r="V190" s="269">
        <f t="shared" ref="V190:V193" si="70">SUM(X190:AA190)</f>
        <v>0</v>
      </c>
      <c r="W190" s="40">
        <f t="shared" ref="W190:W193" si="71">IF(ISERROR(V190/G190),"",V190/G190)</f>
        <v>0</v>
      </c>
      <c r="X190" s="118">
        <f>SUM('5:6'!X190)</f>
        <v>0</v>
      </c>
      <c r="Y190" s="118">
        <f>SUM('5:6'!Y190)</f>
        <v>0</v>
      </c>
      <c r="Z190" s="118">
        <f>SUM('5:6'!Z190)</f>
        <v>0</v>
      </c>
      <c r="AA190" s="118">
        <f>SUM('5:6'!AA190)</f>
        <v>0</v>
      </c>
      <c r="AB190" s="338">
        <v>0.45</v>
      </c>
      <c r="AC190" s="370">
        <f t="shared" si="67"/>
        <v>127.35000000000001</v>
      </c>
      <c r="AD190" s="336"/>
      <c r="AE190" s="61"/>
      <c r="AF190" s="61"/>
      <c r="AG190" s="61"/>
      <c r="AH190" s="61"/>
      <c r="AI190" s="64"/>
      <c r="AJ190" s="64"/>
      <c r="AK190" s="64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</row>
    <row r="191" spans="1:53" ht="15.75">
      <c r="A191" s="20">
        <v>200010</v>
      </c>
      <c r="B191" s="69" t="s">
        <v>68</v>
      </c>
      <c r="C191" s="17" t="s">
        <v>64</v>
      </c>
      <c r="D191" s="18">
        <v>5.09</v>
      </c>
      <c r="E191" s="18"/>
      <c r="F191" s="6"/>
      <c r="G191" s="118">
        <f>SUM('5:6'!G191)</f>
        <v>410</v>
      </c>
      <c r="H191" s="120">
        <f t="shared" si="68"/>
        <v>2086.9</v>
      </c>
      <c r="I191" s="118">
        <f>SUM('5:6'!I191)</f>
        <v>32.5</v>
      </c>
      <c r="J191" s="38">
        <f t="array" ref="J191">IF(ISERROR(G191/I191),"",G191/I191)</f>
        <v>12.615384615384615</v>
      </c>
      <c r="K191" s="42">
        <f t="array" ref="K191">IF(ISERROR(G191/L191),"",G191/L191)</f>
        <v>17.826086956521738</v>
      </c>
      <c r="L191" s="107">
        <v>23</v>
      </c>
      <c r="M191" s="43">
        <f t="shared" si="69"/>
        <v>14.673913043478262</v>
      </c>
      <c r="N191" s="118">
        <f>SUM('5:6'!N191)</f>
        <v>0</v>
      </c>
      <c r="O191" s="118">
        <f>SUM('5:6'!O191)</f>
        <v>0</v>
      </c>
      <c r="P191" s="118">
        <f>SUM('5:6'!P191)</f>
        <v>0</v>
      </c>
      <c r="Q191" s="118">
        <f>SUM('5:6'!Q191)</f>
        <v>0</v>
      </c>
      <c r="R191" s="118">
        <f>SUM('5:6'!R191)</f>
        <v>0</v>
      </c>
      <c r="S191" s="118">
        <f>SUM('5:6'!S191)</f>
        <v>0</v>
      </c>
      <c r="T191" s="118">
        <f>SUM('5:6'!T191)</f>
        <v>0</v>
      </c>
      <c r="U191" s="118">
        <f>SUM('5:6'!U191)</f>
        <v>0</v>
      </c>
      <c r="V191" s="269">
        <f t="shared" si="70"/>
        <v>0</v>
      </c>
      <c r="W191" s="40">
        <f t="shared" si="71"/>
        <v>0</v>
      </c>
      <c r="X191" s="118">
        <f>SUM('5:6'!X191)</f>
        <v>0</v>
      </c>
      <c r="Y191" s="118">
        <f>SUM('5:6'!Y191)</f>
        <v>0</v>
      </c>
      <c r="Z191" s="118">
        <f>SUM('5:6'!Z191)</f>
        <v>0</v>
      </c>
      <c r="AA191" s="118">
        <f>SUM('5:6'!AA191)</f>
        <v>0</v>
      </c>
      <c r="AB191" s="338">
        <v>0.45</v>
      </c>
      <c r="AC191" s="370">
        <f t="shared" si="67"/>
        <v>184.5</v>
      </c>
      <c r="AD191" s="336"/>
      <c r="AE191" s="61"/>
      <c r="AF191" s="61"/>
      <c r="AG191" s="61"/>
      <c r="AH191" s="61"/>
      <c r="AI191" s="64"/>
      <c r="AJ191" s="64"/>
      <c r="AK191" s="64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</row>
    <row r="192" spans="1:53" ht="15.75">
      <c r="A192" s="165">
        <v>200342</v>
      </c>
      <c r="B192" s="175" t="s">
        <v>205</v>
      </c>
      <c r="C192" s="324" t="s">
        <v>197</v>
      </c>
      <c r="D192" s="139">
        <v>4.8</v>
      </c>
      <c r="E192" s="18"/>
      <c r="F192" s="6"/>
      <c r="G192" s="118">
        <f>SUM('5:6'!G192)</f>
        <v>0</v>
      </c>
      <c r="H192" s="120">
        <f t="shared" si="68"/>
        <v>0</v>
      </c>
      <c r="I192" s="118">
        <f>SUM('5:6'!I192)</f>
        <v>0</v>
      </c>
      <c r="J192" s="38" t="str">
        <f t="array" ref="J192">IF(ISERROR(G192/I192),"",G192/I192)</f>
        <v/>
      </c>
      <c r="K192" s="42">
        <f t="array" ref="K192">IF(ISERROR(G192/L192),"",G192/L192)</f>
        <v>0</v>
      </c>
      <c r="L192" s="107">
        <v>4</v>
      </c>
      <c r="M192" s="43">
        <f t="shared" si="69"/>
        <v>0</v>
      </c>
      <c r="N192" s="118">
        <f>SUM('5:6'!N192)</f>
        <v>0</v>
      </c>
      <c r="O192" s="118">
        <f>SUM('5:6'!O192)</f>
        <v>0</v>
      </c>
      <c r="P192" s="118">
        <f>SUM('5:6'!P192)</f>
        <v>0</v>
      </c>
      <c r="Q192" s="118">
        <f>SUM('5:6'!Q192)</f>
        <v>0</v>
      </c>
      <c r="R192" s="118">
        <f>SUM('5:6'!R192)</f>
        <v>0</v>
      </c>
      <c r="S192" s="118">
        <f>SUM('5:6'!S192)</f>
        <v>0</v>
      </c>
      <c r="T192" s="118">
        <f>SUM('5:6'!T192)</f>
        <v>0</v>
      </c>
      <c r="U192" s="118">
        <f>SUM('5:6'!U192)</f>
        <v>0</v>
      </c>
      <c r="V192" s="269">
        <f t="shared" si="70"/>
        <v>0</v>
      </c>
      <c r="W192" s="40" t="str">
        <f t="shared" si="71"/>
        <v/>
      </c>
      <c r="X192" s="118">
        <f>SUM('5:6'!X192)</f>
        <v>0</v>
      </c>
      <c r="Y192" s="118">
        <f>SUM('5:6'!Y192)</f>
        <v>0</v>
      </c>
      <c r="Z192" s="118">
        <f>SUM('5:6'!Z192)</f>
        <v>0</v>
      </c>
      <c r="AA192" s="118">
        <f>SUM('5:6'!AA192)</f>
        <v>0</v>
      </c>
      <c r="AB192" s="338">
        <v>0.95</v>
      </c>
      <c r="AC192" s="370">
        <f t="shared" si="67"/>
        <v>0</v>
      </c>
      <c r="AD192" s="336"/>
      <c r="AE192" s="61"/>
      <c r="AF192" s="61"/>
      <c r="AG192" s="61"/>
      <c r="AH192" s="61"/>
      <c r="AI192" s="64"/>
      <c r="AJ192" s="64"/>
      <c r="AK192" s="64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</row>
    <row r="193" spans="1:53" ht="15.75">
      <c r="A193" s="165">
        <v>200341</v>
      </c>
      <c r="B193" s="175" t="s">
        <v>205</v>
      </c>
      <c r="C193" s="324" t="s">
        <v>194</v>
      </c>
      <c r="D193" s="139">
        <v>4.8</v>
      </c>
      <c r="E193" s="18"/>
      <c r="F193" s="14"/>
      <c r="G193" s="118">
        <f>SUM('5:6'!G193)</f>
        <v>0</v>
      </c>
      <c r="H193" s="120">
        <f t="shared" si="68"/>
        <v>0</v>
      </c>
      <c r="I193" s="118">
        <f>SUM('5:6'!I193)</f>
        <v>0</v>
      </c>
      <c r="J193" s="38" t="str">
        <f t="array" ref="J193">IF(ISERROR(G193/I193),"",G193/I193)</f>
        <v/>
      </c>
      <c r="K193" s="42">
        <f t="array" ref="K193">IF(ISERROR(G193/L193),"",G193/L193)</f>
        <v>0</v>
      </c>
      <c r="L193" s="107">
        <v>4</v>
      </c>
      <c r="M193" s="43">
        <f t="shared" si="69"/>
        <v>0</v>
      </c>
      <c r="N193" s="118">
        <f>SUM('5:6'!N193)</f>
        <v>0</v>
      </c>
      <c r="O193" s="118">
        <f>SUM('5:6'!O193)</f>
        <v>0</v>
      </c>
      <c r="P193" s="118">
        <f>SUM('5:6'!P193)</f>
        <v>0</v>
      </c>
      <c r="Q193" s="118">
        <f>SUM('5:6'!Q193)</f>
        <v>0</v>
      </c>
      <c r="R193" s="118">
        <f>SUM('5:6'!R193)</f>
        <v>0</v>
      </c>
      <c r="S193" s="118">
        <f>SUM('5:6'!S193)</f>
        <v>0</v>
      </c>
      <c r="T193" s="118">
        <f>SUM('5:6'!T193)</f>
        <v>0</v>
      </c>
      <c r="U193" s="118">
        <f>SUM('5:6'!U193)</f>
        <v>0</v>
      </c>
      <c r="V193" s="269">
        <f t="shared" si="70"/>
        <v>0</v>
      </c>
      <c r="W193" s="40" t="str">
        <f t="shared" si="71"/>
        <v/>
      </c>
      <c r="X193" s="118">
        <f>SUM('5:6'!X193)</f>
        <v>0</v>
      </c>
      <c r="Y193" s="118">
        <f>SUM('5:6'!Y193)</f>
        <v>0</v>
      </c>
      <c r="Z193" s="118">
        <f>SUM('5:6'!Z193)</f>
        <v>0</v>
      </c>
      <c r="AA193" s="118">
        <f>SUM('5:6'!AA193)</f>
        <v>0</v>
      </c>
      <c r="AB193" s="338">
        <v>0.95</v>
      </c>
      <c r="AC193" s="370">
        <f t="shared" si="67"/>
        <v>0</v>
      </c>
      <c r="AD193" s="336"/>
      <c r="AE193" s="61"/>
      <c r="AF193" s="61"/>
      <c r="AG193" s="61"/>
      <c r="AH193" s="61"/>
      <c r="AI193" s="64"/>
      <c r="AJ193" s="64"/>
      <c r="AK193" s="64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</row>
    <row r="194" spans="1:53" ht="15.75">
      <c r="A194" s="165">
        <v>200343</v>
      </c>
      <c r="B194" s="175" t="s">
        <v>205</v>
      </c>
      <c r="C194" s="324" t="s">
        <v>186</v>
      </c>
      <c r="D194" s="139">
        <v>4.8</v>
      </c>
      <c r="E194" s="18"/>
      <c r="F194" s="14"/>
      <c r="G194" s="118">
        <f>SUM('5:6'!G194)</f>
        <v>0</v>
      </c>
      <c r="H194" s="120">
        <f t="shared" si="68"/>
        <v>0</v>
      </c>
      <c r="I194" s="118">
        <f>SUM('5:6'!I194)</f>
        <v>0</v>
      </c>
      <c r="J194" s="38"/>
      <c r="K194" s="42">
        <f t="array" ref="K194">IF(ISERROR(G194/L194),"",G194/L194)</f>
        <v>0</v>
      </c>
      <c r="L194" s="107">
        <v>4</v>
      </c>
      <c r="M194" s="43">
        <f>IF(ISERROR(I194-K194),"",I194-K194)</f>
        <v>0</v>
      </c>
      <c r="N194" s="118">
        <f>SUM('5:6'!N194)</f>
        <v>0</v>
      </c>
      <c r="O194" s="118">
        <f>SUM('5:6'!O194)</f>
        <v>0</v>
      </c>
      <c r="P194" s="118">
        <f>SUM('5:6'!P194)</f>
        <v>0</v>
      </c>
      <c r="Q194" s="118">
        <f>SUM('5:6'!Q194)</f>
        <v>0</v>
      </c>
      <c r="R194" s="118">
        <f>SUM('5:6'!R194)</f>
        <v>0</v>
      </c>
      <c r="S194" s="118">
        <f>SUM('5:6'!S194)</f>
        <v>0</v>
      </c>
      <c r="T194" s="118">
        <f>SUM('5:6'!T194)</f>
        <v>0</v>
      </c>
      <c r="U194" s="118">
        <f>SUM('5:6'!U194)</f>
        <v>0</v>
      </c>
      <c r="V194" s="269"/>
      <c r="W194" s="40"/>
      <c r="X194" s="118">
        <f>SUM('5:6'!X194)</f>
        <v>0</v>
      </c>
      <c r="Y194" s="118">
        <f>SUM('5:6'!Y194)</f>
        <v>0</v>
      </c>
      <c r="Z194" s="118">
        <f>SUM('5:6'!Z194)</f>
        <v>0</v>
      </c>
      <c r="AA194" s="118">
        <f>SUM('5:6'!AA194)</f>
        <v>0</v>
      </c>
      <c r="AB194" s="338">
        <v>0.95</v>
      </c>
      <c r="AC194" s="370">
        <f t="shared" si="67"/>
        <v>0</v>
      </c>
      <c r="AD194" s="336"/>
      <c r="AE194" s="61"/>
      <c r="AF194" s="61"/>
      <c r="AG194" s="61"/>
      <c r="AH194" s="61"/>
      <c r="AI194" s="64"/>
      <c r="AJ194" s="64"/>
      <c r="AK194" s="64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</row>
    <row r="195" spans="1:53" ht="15.75">
      <c r="A195" s="165">
        <v>200344</v>
      </c>
      <c r="B195" s="175" t="s">
        <v>205</v>
      </c>
      <c r="C195" s="324" t="s">
        <v>206</v>
      </c>
      <c r="D195" s="139">
        <v>4.8</v>
      </c>
      <c r="E195" s="18"/>
      <c r="F195" s="14"/>
      <c r="G195" s="118">
        <f>SUM('5:6'!G195)</f>
        <v>0</v>
      </c>
      <c r="H195" s="120">
        <f t="shared" si="68"/>
        <v>0</v>
      </c>
      <c r="I195" s="118">
        <f>SUM('5:6'!I195)</f>
        <v>0</v>
      </c>
      <c r="J195" s="38"/>
      <c r="K195" s="42">
        <f t="array" ref="K195">IF(ISERROR(G195/L195),"",G195/L195)</f>
        <v>0</v>
      </c>
      <c r="L195" s="107">
        <v>4</v>
      </c>
      <c r="M195" s="43">
        <f>IF(ISERROR(I195-K195),"",I195-K195)</f>
        <v>0</v>
      </c>
      <c r="N195" s="118">
        <f>SUM('5:6'!N195)</f>
        <v>0</v>
      </c>
      <c r="O195" s="118">
        <f>SUM('5:6'!O195)</f>
        <v>0</v>
      </c>
      <c r="P195" s="118">
        <f>SUM('5:6'!P195)</f>
        <v>0</v>
      </c>
      <c r="Q195" s="118">
        <f>SUM('5:6'!Q195)</f>
        <v>0</v>
      </c>
      <c r="R195" s="118">
        <f>SUM('5:6'!R195)</f>
        <v>0</v>
      </c>
      <c r="S195" s="118">
        <f>SUM('5:6'!S195)</f>
        <v>0</v>
      </c>
      <c r="T195" s="118">
        <f>SUM('5:6'!T195)</f>
        <v>0</v>
      </c>
      <c r="U195" s="118">
        <f>SUM('5:6'!U195)</f>
        <v>0</v>
      </c>
      <c r="V195" s="269"/>
      <c r="W195" s="40"/>
      <c r="X195" s="118">
        <f>SUM('5:6'!X195)</f>
        <v>0</v>
      </c>
      <c r="Y195" s="118">
        <f>SUM('5:6'!Y195)</f>
        <v>0</v>
      </c>
      <c r="Z195" s="118">
        <f>SUM('5:6'!Z195)</f>
        <v>0</v>
      </c>
      <c r="AA195" s="118">
        <f>SUM('5:6'!AA195)</f>
        <v>0</v>
      </c>
      <c r="AB195" s="338">
        <v>0.95</v>
      </c>
      <c r="AC195" s="370">
        <f t="shared" si="67"/>
        <v>0</v>
      </c>
      <c r="AD195" s="336"/>
      <c r="AE195" s="61"/>
      <c r="AF195" s="61"/>
      <c r="AG195" s="61"/>
      <c r="AH195" s="61"/>
      <c r="AI195" s="64"/>
      <c r="AJ195" s="64"/>
      <c r="AK195" s="64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</row>
    <row r="196" spans="1:53" ht="15.75">
      <c r="A196" s="157">
        <v>200105</v>
      </c>
      <c r="B196" s="175" t="s">
        <v>207</v>
      </c>
      <c r="C196" s="157" t="s">
        <v>197</v>
      </c>
      <c r="D196" s="139">
        <v>4.99</v>
      </c>
      <c r="E196" s="18"/>
      <c r="F196" s="14"/>
      <c r="G196" s="118">
        <f>SUM('5:6'!G196)</f>
        <v>0</v>
      </c>
      <c r="H196" s="120">
        <f t="shared" si="68"/>
        <v>0</v>
      </c>
      <c r="I196" s="118">
        <f>SUM('5:6'!I196)</f>
        <v>0</v>
      </c>
      <c r="J196" s="38"/>
      <c r="K196" s="42">
        <f t="array" ref="K196">IF(ISERROR(G196/L196),"",G196/L196)</f>
        <v>0</v>
      </c>
      <c r="L196" s="107">
        <v>23.5</v>
      </c>
      <c r="M196" s="43">
        <f>IF(ISERROR(I196-K196),"",I196-K196)</f>
        <v>0</v>
      </c>
      <c r="N196" s="118">
        <f>SUM('5:6'!N196)</f>
        <v>0</v>
      </c>
      <c r="O196" s="118">
        <f>SUM('5:6'!O196)</f>
        <v>0</v>
      </c>
      <c r="P196" s="118">
        <f>SUM('5:6'!P196)</f>
        <v>0</v>
      </c>
      <c r="Q196" s="118">
        <f>SUM('5:6'!Q196)</f>
        <v>0</v>
      </c>
      <c r="R196" s="118">
        <f>SUM('5:6'!R196)</f>
        <v>0</v>
      </c>
      <c r="S196" s="118">
        <f>SUM('5:6'!S196)</f>
        <v>0</v>
      </c>
      <c r="T196" s="118">
        <f>SUM('5:6'!T196)</f>
        <v>0</v>
      </c>
      <c r="U196" s="118">
        <f>SUM('5:6'!U196)</f>
        <v>0</v>
      </c>
      <c r="V196" s="269"/>
      <c r="W196" s="40"/>
      <c r="X196" s="118">
        <f>SUM('5:6'!X196)</f>
        <v>0</v>
      </c>
      <c r="Y196" s="118">
        <f>SUM('5:6'!Y196)</f>
        <v>0</v>
      </c>
      <c r="Z196" s="118">
        <f>SUM('5:6'!Z196)</f>
        <v>0</v>
      </c>
      <c r="AA196" s="118">
        <f>SUM('5:6'!AA196)</f>
        <v>0</v>
      </c>
      <c r="AB196" s="338">
        <v>0.44</v>
      </c>
      <c r="AC196" s="370">
        <f t="shared" si="67"/>
        <v>0</v>
      </c>
      <c r="AD196" s="336"/>
      <c r="AE196" s="61"/>
      <c r="AF196" s="61"/>
      <c r="AG196" s="61"/>
      <c r="AH196" s="61"/>
      <c r="AI196" s="64"/>
      <c r="AJ196" s="64"/>
      <c r="AK196" s="64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</row>
    <row r="197" spans="1:53" ht="15.75">
      <c r="A197" s="157">
        <v>200106</v>
      </c>
      <c r="B197" s="175" t="s">
        <v>207</v>
      </c>
      <c r="C197" s="157" t="s">
        <v>196</v>
      </c>
      <c r="D197" s="139">
        <v>4.99</v>
      </c>
      <c r="E197" s="18"/>
      <c r="F197" s="14"/>
      <c r="G197" s="118">
        <f>SUM('5:6'!G197)</f>
        <v>0</v>
      </c>
      <c r="H197" s="120">
        <f t="shared" si="68"/>
        <v>0</v>
      </c>
      <c r="I197" s="118">
        <f>SUM('5:6'!I197)</f>
        <v>0</v>
      </c>
      <c r="J197" s="38"/>
      <c r="K197" s="42">
        <f t="array" ref="K197">IF(ISERROR(G197/L197),"",G197/L197)</f>
        <v>0</v>
      </c>
      <c r="L197" s="107">
        <v>23.5</v>
      </c>
      <c r="M197" s="43">
        <f>IF(ISERROR(I197-K197),"",I197-K197)</f>
        <v>0</v>
      </c>
      <c r="N197" s="118">
        <f>SUM('5:6'!N197)</f>
        <v>0</v>
      </c>
      <c r="O197" s="118">
        <f>SUM('5:6'!O197)</f>
        <v>0</v>
      </c>
      <c r="P197" s="118">
        <f>SUM('5:6'!P197)</f>
        <v>0</v>
      </c>
      <c r="Q197" s="118">
        <f>SUM('5:6'!Q197)</f>
        <v>0</v>
      </c>
      <c r="R197" s="118">
        <f>SUM('5:6'!R197)</f>
        <v>0</v>
      </c>
      <c r="S197" s="118">
        <f>SUM('5:6'!S197)</f>
        <v>0</v>
      </c>
      <c r="T197" s="118">
        <f>SUM('5:6'!T197)</f>
        <v>0</v>
      </c>
      <c r="U197" s="118">
        <f>SUM('5:6'!U197)</f>
        <v>0</v>
      </c>
      <c r="V197" s="269"/>
      <c r="W197" s="40"/>
      <c r="X197" s="118">
        <f>SUM('5:6'!X197)</f>
        <v>0</v>
      </c>
      <c r="Y197" s="118">
        <f>SUM('5:6'!Y197)</f>
        <v>0</v>
      </c>
      <c r="Z197" s="118">
        <f>SUM('5:6'!Z197)</f>
        <v>0</v>
      </c>
      <c r="AA197" s="118">
        <f>SUM('5:6'!AA197)</f>
        <v>0</v>
      </c>
      <c r="AB197" s="338">
        <v>0.44</v>
      </c>
      <c r="AC197" s="370">
        <f t="shared" si="67"/>
        <v>0</v>
      </c>
      <c r="AD197" s="336"/>
      <c r="AE197" s="61"/>
      <c r="AF197" s="61"/>
      <c r="AG197" s="61"/>
      <c r="AH197" s="61"/>
      <c r="AI197" s="64"/>
      <c r="AJ197" s="64"/>
      <c r="AK197" s="64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</row>
    <row r="198" spans="1:53" ht="15.75">
      <c r="A198" s="582" t="s">
        <v>70</v>
      </c>
      <c r="B198" s="583"/>
      <c r="C198" s="38" t="s">
        <v>71</v>
      </c>
      <c r="D198" s="37"/>
      <c r="E198" s="37"/>
      <c r="F198" s="37"/>
      <c r="G198" s="119">
        <f>SUM(G177:G197)</f>
        <v>1061</v>
      </c>
      <c r="H198" s="37">
        <f>SUM(H177:H197)</f>
        <v>5382.09</v>
      </c>
      <c r="I198" s="37">
        <f>SUM(I177:I197)</f>
        <v>78.5</v>
      </c>
      <c r="J198" s="38">
        <f t="array" ref="J198">IF(ISERROR(G198/I198),"",G198/I198)</f>
        <v>13.51592356687898</v>
      </c>
      <c r="K198" s="37">
        <f>SUM(K177:K197)</f>
        <v>49.715574101494141</v>
      </c>
      <c r="L198" s="123"/>
      <c r="M198" s="114">
        <f t="shared" ref="M198:AA198" si="72">SUM(M177:M197)</f>
        <v>28.784425898505855</v>
      </c>
      <c r="N198" s="37">
        <f t="shared" si="72"/>
        <v>0</v>
      </c>
      <c r="O198" s="41">
        <f t="shared" si="72"/>
        <v>0</v>
      </c>
      <c r="P198" s="41">
        <f t="shared" si="72"/>
        <v>0</v>
      </c>
      <c r="Q198" s="41">
        <f t="shared" si="72"/>
        <v>0</v>
      </c>
      <c r="R198" s="41">
        <f t="shared" si="72"/>
        <v>0</v>
      </c>
      <c r="S198" s="41">
        <f t="shared" si="72"/>
        <v>0</v>
      </c>
      <c r="T198" s="41">
        <f t="shared" si="72"/>
        <v>0</v>
      </c>
      <c r="U198" s="41">
        <f t="shared" si="72"/>
        <v>0</v>
      </c>
      <c r="V198" s="269">
        <f t="shared" si="72"/>
        <v>0</v>
      </c>
      <c r="W198" s="40">
        <f t="shared" si="72"/>
        <v>0</v>
      </c>
      <c r="X198" s="117">
        <f t="shared" si="72"/>
        <v>0</v>
      </c>
      <c r="Y198" s="117">
        <f t="shared" si="72"/>
        <v>0</v>
      </c>
      <c r="Z198" s="117">
        <f t="shared" si="72"/>
        <v>0</v>
      </c>
      <c r="AA198" s="117">
        <f t="shared" si="72"/>
        <v>0</v>
      </c>
      <c r="AB198" s="340"/>
      <c r="AC198" s="116">
        <f>SUM(AC177:AC197)</f>
        <v>516.35</v>
      </c>
      <c r="AD198" s="65"/>
      <c r="AE198" s="78"/>
      <c r="AF198" s="78"/>
      <c r="AG198" s="78"/>
      <c r="AH198" s="78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</row>
    <row r="199" spans="1:53" ht="15.75">
      <c r="A199" s="23">
        <v>200011</v>
      </c>
      <c r="B199" s="68" t="s">
        <v>76</v>
      </c>
      <c r="C199" s="17" t="s">
        <v>73</v>
      </c>
      <c r="D199" s="18">
        <v>5.03</v>
      </c>
      <c r="E199" s="18"/>
      <c r="F199" s="6"/>
      <c r="G199" s="118">
        <f>SUM('5:6'!G199)</f>
        <v>0</v>
      </c>
      <c r="H199" s="330">
        <f t="shared" ref="H199:H255" si="73">D199*G199</f>
        <v>0</v>
      </c>
      <c r="I199" s="118">
        <f>SUM('5:6'!I199)</f>
        <v>0</v>
      </c>
      <c r="J199" s="38" t="str">
        <f t="array" ref="J199">IF(ISERROR(G199/I199),"",G199/I199)</f>
        <v/>
      </c>
      <c r="K199" s="42">
        <f t="array" ref="K199">IF(ISERROR(G199/L199),"",G199/L199)</f>
        <v>0</v>
      </c>
      <c r="L199" s="107">
        <v>52</v>
      </c>
      <c r="M199" s="43">
        <f t="shared" ref="M199" si="74">IF(ISERROR(I199-K199),"",I199-K199)</f>
        <v>0</v>
      </c>
      <c r="N199" s="118">
        <f>SUM('5:6'!N199)</f>
        <v>0</v>
      </c>
      <c r="O199" s="118">
        <f>SUM('5:6'!O199)</f>
        <v>0</v>
      </c>
      <c r="P199" s="118">
        <f>SUM('5:6'!P199)</f>
        <v>0</v>
      </c>
      <c r="Q199" s="118">
        <f>SUM('5:6'!Q199)</f>
        <v>0</v>
      </c>
      <c r="R199" s="118">
        <f>SUM('5:6'!R199)</f>
        <v>0</v>
      </c>
      <c r="S199" s="118">
        <f>SUM('5:6'!S199)</f>
        <v>0</v>
      </c>
      <c r="T199" s="118">
        <f>SUM('5:6'!T199)</f>
        <v>0</v>
      </c>
      <c r="U199" s="118">
        <f>SUM('5:6'!U199)</f>
        <v>0</v>
      </c>
      <c r="V199" s="269">
        <f t="shared" ref="V199" si="75">SUM(X199:AA199)</f>
        <v>0</v>
      </c>
      <c r="W199" s="40" t="str">
        <f t="shared" ref="W199" si="76">IF(ISERROR(V199/G199),"",V199/G199)</f>
        <v/>
      </c>
      <c r="X199" s="118">
        <f>SUM('5:6'!X199)</f>
        <v>0</v>
      </c>
      <c r="Y199" s="118">
        <f>SUM('5:6'!Y199)</f>
        <v>0</v>
      </c>
      <c r="Z199" s="118">
        <f>SUM('5:6'!Z199)</f>
        <v>0</v>
      </c>
      <c r="AA199" s="118">
        <f>SUM('5:6'!AA199)</f>
        <v>0</v>
      </c>
      <c r="AB199" s="338">
        <v>0.19</v>
      </c>
      <c r="AC199" s="370">
        <f t="shared" ref="AC199:AC255" si="77">AB199*G199</f>
        <v>0</v>
      </c>
      <c r="AD199" s="336"/>
      <c r="AE199" s="61"/>
      <c r="AF199" s="61"/>
      <c r="AG199" s="61"/>
      <c r="AH199" s="61"/>
      <c r="AI199" s="64"/>
      <c r="AJ199" s="64"/>
      <c r="AK199" s="64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</row>
    <row r="200" spans="1:53" ht="15.75">
      <c r="A200" s="23">
        <v>201402</v>
      </c>
      <c r="B200" s="236" t="s">
        <v>454</v>
      </c>
      <c r="C200" s="232" t="s">
        <v>456</v>
      </c>
      <c r="D200" s="18">
        <v>5.03</v>
      </c>
      <c r="E200" s="18"/>
      <c r="F200" s="6"/>
      <c r="G200" s="118">
        <f>SUM('5:6'!G200)</f>
        <v>0</v>
      </c>
      <c r="H200" s="330">
        <f t="shared" si="73"/>
        <v>0</v>
      </c>
      <c r="I200" s="118">
        <f>SUM('5:6'!I200)</f>
        <v>0</v>
      </c>
      <c r="J200" s="38"/>
      <c r="K200" s="42"/>
      <c r="L200" s="107">
        <v>52</v>
      </c>
      <c r="M200" s="43"/>
      <c r="N200" s="118"/>
      <c r="O200" s="118"/>
      <c r="P200" s="118"/>
      <c r="Q200" s="118"/>
      <c r="R200" s="118"/>
      <c r="S200" s="118"/>
      <c r="T200" s="118"/>
      <c r="U200" s="118"/>
      <c r="V200" s="269"/>
      <c r="W200" s="40"/>
      <c r="X200" s="118"/>
      <c r="Y200" s="118"/>
      <c r="Z200" s="118"/>
      <c r="AA200" s="118"/>
      <c r="AB200" s="338">
        <v>0.19</v>
      </c>
      <c r="AC200" s="370">
        <f t="shared" si="77"/>
        <v>0</v>
      </c>
      <c r="AD200" s="336"/>
      <c r="AE200" s="61"/>
      <c r="AF200" s="61"/>
      <c r="AG200" s="61"/>
      <c r="AH200" s="61"/>
      <c r="AI200" s="64"/>
      <c r="AJ200" s="64"/>
      <c r="AK200" s="64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</row>
    <row r="201" spans="1:53" ht="17.25" customHeight="1">
      <c r="A201" s="23">
        <v>200012</v>
      </c>
      <c r="B201" s="68" t="s">
        <v>76</v>
      </c>
      <c r="C201" s="17" t="s">
        <v>60</v>
      </c>
      <c r="D201" s="18">
        <v>5.03</v>
      </c>
      <c r="E201" s="18"/>
      <c r="F201" s="6"/>
      <c r="G201" s="118">
        <f>SUM('5:6'!G201)</f>
        <v>0</v>
      </c>
      <c r="H201" s="330">
        <f t="shared" si="73"/>
        <v>0</v>
      </c>
      <c r="I201" s="118">
        <f>SUM('5:6'!I201)</f>
        <v>0</v>
      </c>
      <c r="J201" s="38" t="str">
        <f t="array" ref="J201">IF(ISERROR(G201/I201),"",G201/I201)</f>
        <v/>
      </c>
      <c r="K201" s="42">
        <f t="array" ref="K201">IF(ISERROR(G201/L201),"",G201/L201)</f>
        <v>0</v>
      </c>
      <c r="L201" s="107">
        <v>52</v>
      </c>
      <c r="M201" s="43">
        <f t="shared" ref="M201" si="78">IF(ISERROR(I201-K201),"",I201-K201)</f>
        <v>0</v>
      </c>
      <c r="N201" s="118">
        <f>SUM('5:6'!N201)</f>
        <v>0</v>
      </c>
      <c r="O201" s="118">
        <f>SUM('5:6'!O201)</f>
        <v>0</v>
      </c>
      <c r="P201" s="118">
        <f>SUM('5:6'!P201)</f>
        <v>0</v>
      </c>
      <c r="Q201" s="118">
        <f>SUM('5:6'!Q201)</f>
        <v>0</v>
      </c>
      <c r="R201" s="118">
        <f>SUM('5:6'!R201)</f>
        <v>0</v>
      </c>
      <c r="S201" s="118">
        <f>SUM('5:6'!S201)</f>
        <v>0</v>
      </c>
      <c r="T201" s="118">
        <f>SUM('5:6'!T201)</f>
        <v>0</v>
      </c>
      <c r="U201" s="118">
        <f>SUM('5:6'!U201)</f>
        <v>0</v>
      </c>
      <c r="V201" s="269">
        <f t="shared" ref="V201:V203" si="79">SUM(X201:AA201)</f>
        <v>0</v>
      </c>
      <c r="W201" s="40" t="str">
        <f t="shared" ref="W201:W203" si="80">IF(ISERROR(V201/G201),"",V201/G201)</f>
        <v/>
      </c>
      <c r="X201" s="118">
        <f>SUM('5:6'!X201)</f>
        <v>0</v>
      </c>
      <c r="Y201" s="118">
        <f>SUM('5:6'!Y201)</f>
        <v>0</v>
      </c>
      <c r="Z201" s="118">
        <f>SUM('5:6'!Z201)</f>
        <v>0</v>
      </c>
      <c r="AA201" s="118">
        <f>SUM('5:6'!AA201)</f>
        <v>0</v>
      </c>
      <c r="AB201" s="338">
        <v>0.19</v>
      </c>
      <c r="AC201" s="370">
        <f t="shared" si="77"/>
        <v>0</v>
      </c>
      <c r="AD201" s="336"/>
      <c r="AE201" s="61"/>
      <c r="AF201" s="61"/>
      <c r="AG201" s="61"/>
      <c r="AH201" s="61"/>
      <c r="AI201" s="64"/>
      <c r="AJ201" s="64"/>
      <c r="AK201" s="64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</row>
    <row r="202" spans="1:53" ht="15.75">
      <c r="A202" s="23">
        <v>200013</v>
      </c>
      <c r="B202" s="68" t="s">
        <v>76</v>
      </c>
      <c r="C202" s="17" t="s">
        <v>72</v>
      </c>
      <c r="D202" s="18">
        <v>5.03</v>
      </c>
      <c r="E202" s="18"/>
      <c r="F202" s="6"/>
      <c r="G202" s="118">
        <f>SUM('5:6'!G202)</f>
        <v>0</v>
      </c>
      <c r="H202" s="330">
        <f t="shared" si="73"/>
        <v>0</v>
      </c>
      <c r="I202" s="118">
        <f>SUM('5:6'!I202)</f>
        <v>0</v>
      </c>
      <c r="J202" s="38" t="str">
        <f t="array" ref="J202">IF(ISERROR(G202/I202),"",G202/I202)</f>
        <v/>
      </c>
      <c r="K202" s="42">
        <f t="array" ref="K202">IF(ISERROR(G202/L202),"",G202/L202)</f>
        <v>0</v>
      </c>
      <c r="L202" s="107">
        <v>52</v>
      </c>
      <c r="M202" s="43">
        <f>IF(ISERROR(I202-K202),"",I202-K202)</f>
        <v>0</v>
      </c>
      <c r="N202" s="118">
        <f>SUM('5:6'!N202)</f>
        <v>0</v>
      </c>
      <c r="O202" s="118">
        <f>SUM('5:6'!O202)</f>
        <v>0</v>
      </c>
      <c r="P202" s="118">
        <f>SUM('5:6'!P202)</f>
        <v>0</v>
      </c>
      <c r="Q202" s="118">
        <f>SUM('5:6'!Q202)</f>
        <v>0</v>
      </c>
      <c r="R202" s="118">
        <f>SUM('5:6'!R202)</f>
        <v>0</v>
      </c>
      <c r="S202" s="118">
        <f>SUM('5:6'!S202)</f>
        <v>0</v>
      </c>
      <c r="T202" s="118">
        <f>SUM('5:6'!T202)</f>
        <v>0</v>
      </c>
      <c r="U202" s="118">
        <f>SUM('5:6'!U202)</f>
        <v>0</v>
      </c>
      <c r="V202" s="269">
        <f t="shared" si="79"/>
        <v>0</v>
      </c>
      <c r="W202" s="40" t="str">
        <f t="shared" si="80"/>
        <v/>
      </c>
      <c r="X202" s="118">
        <f>SUM('5:6'!X202)</f>
        <v>0</v>
      </c>
      <c r="Y202" s="118">
        <f>SUM('5:6'!Y202)</f>
        <v>0</v>
      </c>
      <c r="Z202" s="118">
        <f>SUM('5:6'!Z202)</f>
        <v>0</v>
      </c>
      <c r="AA202" s="118">
        <f>SUM('5:6'!AA202)</f>
        <v>0</v>
      </c>
      <c r="AB202" s="338">
        <v>0.19</v>
      </c>
      <c r="AC202" s="370">
        <f t="shared" si="77"/>
        <v>0</v>
      </c>
      <c r="AD202" s="336"/>
      <c r="AE202" s="61"/>
      <c r="AF202" s="61"/>
      <c r="AG202" s="61"/>
      <c r="AH202" s="61"/>
      <c r="AI202" s="64"/>
      <c r="AJ202" s="64"/>
      <c r="AK202" s="64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</row>
    <row r="203" spans="1:53" ht="15.75">
      <c r="A203" s="23">
        <v>200016</v>
      </c>
      <c r="B203" s="68" t="s">
        <v>76</v>
      </c>
      <c r="C203" s="17" t="s">
        <v>77</v>
      </c>
      <c r="D203" s="18">
        <v>5.03</v>
      </c>
      <c r="E203" s="18"/>
      <c r="F203" s="6"/>
      <c r="G203" s="118">
        <f>SUM('5:6'!G203)</f>
        <v>0</v>
      </c>
      <c r="H203" s="330">
        <f t="shared" si="73"/>
        <v>0</v>
      </c>
      <c r="I203" s="118">
        <f>SUM('5:6'!I203)</f>
        <v>0</v>
      </c>
      <c r="J203" s="38" t="str">
        <f t="array" ref="J203">IF(ISERROR(G203/I203),"",G203/I203)</f>
        <v/>
      </c>
      <c r="K203" s="42">
        <f t="array" ref="K203">IF(ISERROR(G203/L203),"",G203/L203)</f>
        <v>0</v>
      </c>
      <c r="L203" s="107">
        <v>52</v>
      </c>
      <c r="M203" s="43">
        <f t="shared" ref="M203" si="81">IF(ISERROR(I203-K203),"",I203-K203)</f>
        <v>0</v>
      </c>
      <c r="N203" s="118">
        <f>SUM('5:6'!N203)</f>
        <v>0</v>
      </c>
      <c r="O203" s="118">
        <f>SUM('5:6'!O203)</f>
        <v>0</v>
      </c>
      <c r="P203" s="118">
        <f>SUM('5:6'!P203)</f>
        <v>0</v>
      </c>
      <c r="Q203" s="118">
        <f>SUM('5:6'!Q203)</f>
        <v>0</v>
      </c>
      <c r="R203" s="118">
        <f>SUM('5:6'!R203)</f>
        <v>0</v>
      </c>
      <c r="S203" s="118">
        <f>SUM('5:6'!S203)</f>
        <v>0</v>
      </c>
      <c r="T203" s="118">
        <f>SUM('5:6'!T203)</f>
        <v>0</v>
      </c>
      <c r="U203" s="118">
        <f>SUM('5:6'!U203)</f>
        <v>0</v>
      </c>
      <c r="V203" s="269">
        <f t="shared" si="79"/>
        <v>0</v>
      </c>
      <c r="W203" s="40" t="str">
        <f t="shared" si="80"/>
        <v/>
      </c>
      <c r="X203" s="118">
        <f>SUM('5:6'!X203)</f>
        <v>0</v>
      </c>
      <c r="Y203" s="118">
        <f>SUM('5:6'!Y203)</f>
        <v>0</v>
      </c>
      <c r="Z203" s="118">
        <f>SUM('5:6'!Z203)</f>
        <v>0</v>
      </c>
      <c r="AA203" s="118">
        <f>SUM('5:6'!AA203)</f>
        <v>0</v>
      </c>
      <c r="AB203" s="338">
        <v>0.19</v>
      </c>
      <c r="AC203" s="370">
        <f t="shared" si="77"/>
        <v>0</v>
      </c>
      <c r="AD203" s="336"/>
      <c r="AE203" s="61"/>
      <c r="AF203" s="61"/>
      <c r="AG203" s="61"/>
      <c r="AH203" s="61"/>
      <c r="AI203" s="64"/>
      <c r="AJ203" s="64"/>
      <c r="AK203" s="64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</row>
    <row r="204" spans="1:53" ht="15.75">
      <c r="A204" s="23">
        <v>201148</v>
      </c>
      <c r="B204" s="323" t="s">
        <v>440</v>
      </c>
      <c r="C204" s="232" t="s">
        <v>441</v>
      </c>
      <c r="D204" s="18"/>
      <c r="E204" s="18"/>
      <c r="F204" s="6"/>
      <c r="G204" s="118">
        <f>SUM('5:6'!G204)</f>
        <v>0</v>
      </c>
      <c r="H204" s="330">
        <f t="shared" si="73"/>
        <v>0</v>
      </c>
      <c r="I204" s="118">
        <f>SUM('5:6'!I204)</f>
        <v>0</v>
      </c>
      <c r="J204" s="38"/>
      <c r="K204" s="42"/>
      <c r="L204" s="107">
        <v>52</v>
      </c>
      <c r="M204" s="43"/>
      <c r="N204" s="118"/>
      <c r="O204" s="118"/>
      <c r="P204" s="118"/>
      <c r="Q204" s="118"/>
      <c r="R204" s="118"/>
      <c r="S204" s="118"/>
      <c r="T204" s="118"/>
      <c r="U204" s="118"/>
      <c r="V204" s="269"/>
      <c r="W204" s="40"/>
      <c r="X204" s="118"/>
      <c r="Y204" s="118"/>
      <c r="Z204" s="118"/>
      <c r="AA204" s="118"/>
      <c r="AB204" s="338">
        <v>0.19</v>
      </c>
      <c r="AC204" s="370">
        <f t="shared" si="77"/>
        <v>0</v>
      </c>
      <c r="AD204" s="336"/>
      <c r="AE204" s="61"/>
      <c r="AF204" s="61"/>
      <c r="AG204" s="61"/>
      <c r="AH204" s="61"/>
      <c r="AI204" s="64"/>
      <c r="AJ204" s="64"/>
      <c r="AK204" s="64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</row>
    <row r="205" spans="1:53" ht="15.75">
      <c r="A205" s="23">
        <v>201149</v>
      </c>
      <c r="B205" s="323" t="s">
        <v>440</v>
      </c>
      <c r="C205" s="232" t="s">
        <v>442</v>
      </c>
      <c r="D205" s="18"/>
      <c r="E205" s="18"/>
      <c r="F205" s="6"/>
      <c r="G205" s="118">
        <f>SUM('5:6'!G205)</f>
        <v>0</v>
      </c>
      <c r="H205" s="330">
        <f t="shared" si="73"/>
        <v>0</v>
      </c>
      <c r="I205" s="118">
        <f>SUM('5:6'!I205)</f>
        <v>0</v>
      </c>
      <c r="J205" s="38"/>
      <c r="K205" s="42"/>
      <c r="L205" s="107">
        <v>52</v>
      </c>
      <c r="M205" s="43"/>
      <c r="N205" s="118"/>
      <c r="O205" s="118"/>
      <c r="P205" s="118"/>
      <c r="Q205" s="118"/>
      <c r="R205" s="118"/>
      <c r="S205" s="118"/>
      <c r="T205" s="118"/>
      <c r="U205" s="118"/>
      <c r="V205" s="269"/>
      <c r="W205" s="40"/>
      <c r="X205" s="118"/>
      <c r="Y205" s="118"/>
      <c r="Z205" s="118"/>
      <c r="AA205" s="118"/>
      <c r="AB205" s="338">
        <v>0.19</v>
      </c>
      <c r="AC205" s="370">
        <f t="shared" si="77"/>
        <v>0</v>
      </c>
      <c r="AD205" s="336"/>
      <c r="AE205" s="61"/>
      <c r="AF205" s="61"/>
      <c r="AG205" s="61"/>
      <c r="AH205" s="61"/>
      <c r="AI205" s="64"/>
      <c r="AJ205" s="64"/>
      <c r="AK205" s="64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</row>
    <row r="206" spans="1:53" ht="15.75">
      <c r="A206" s="23">
        <v>201150</v>
      </c>
      <c r="B206" s="323" t="s">
        <v>440</v>
      </c>
      <c r="C206" s="232" t="s">
        <v>61</v>
      </c>
      <c r="D206" s="18"/>
      <c r="E206" s="18"/>
      <c r="F206" s="6"/>
      <c r="G206" s="118">
        <f>SUM('5:6'!G206)</f>
        <v>0</v>
      </c>
      <c r="H206" s="330">
        <f t="shared" si="73"/>
        <v>0</v>
      </c>
      <c r="I206" s="118">
        <f>SUM('5:6'!I206)</f>
        <v>0</v>
      </c>
      <c r="J206" s="38"/>
      <c r="K206" s="42"/>
      <c r="L206" s="107">
        <v>52</v>
      </c>
      <c r="M206" s="43"/>
      <c r="N206" s="118"/>
      <c r="O206" s="118"/>
      <c r="P206" s="118"/>
      <c r="Q206" s="118"/>
      <c r="R206" s="118"/>
      <c r="S206" s="118"/>
      <c r="T206" s="118"/>
      <c r="U206" s="118"/>
      <c r="V206" s="269"/>
      <c r="W206" s="40"/>
      <c r="X206" s="118"/>
      <c r="Y206" s="118"/>
      <c r="Z206" s="118"/>
      <c r="AA206" s="118"/>
      <c r="AB206" s="338">
        <v>0.19</v>
      </c>
      <c r="AC206" s="370">
        <f t="shared" si="77"/>
        <v>0</v>
      </c>
      <c r="AD206" s="336"/>
      <c r="AE206" s="61"/>
      <c r="AF206" s="61"/>
      <c r="AG206" s="61"/>
      <c r="AH206" s="61"/>
      <c r="AI206" s="64"/>
      <c r="AJ206" s="64"/>
      <c r="AK206" s="64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</row>
    <row r="207" spans="1:53" ht="15.75">
      <c r="A207" s="23">
        <v>200668</v>
      </c>
      <c r="B207" s="68" t="s">
        <v>78</v>
      </c>
      <c r="C207" s="17" t="s">
        <v>53</v>
      </c>
      <c r="D207" s="18">
        <v>5.08</v>
      </c>
      <c r="E207" s="18"/>
      <c r="F207" s="6"/>
      <c r="G207" s="118">
        <f>SUM('5:6'!G207)</f>
        <v>0</v>
      </c>
      <c r="H207" s="330">
        <f t="shared" si="73"/>
        <v>0</v>
      </c>
      <c r="I207" s="118">
        <f>SUM('5:6'!I207)</f>
        <v>0</v>
      </c>
      <c r="J207" s="38" t="str">
        <f t="array" ref="J207">IF(ISERROR(G207/I207),"",G207/I207)</f>
        <v/>
      </c>
      <c r="K207" s="42">
        <f t="array" ref="K207">IF(ISERROR(G207/L207),"",G207/L207)</f>
        <v>0</v>
      </c>
      <c r="L207" s="107">
        <v>21</v>
      </c>
      <c r="M207" s="43">
        <f t="shared" ref="M207:M236" si="82">IF(ISERROR(I207-K207),"",I207-K207)</f>
        <v>0</v>
      </c>
      <c r="N207" s="118">
        <f>SUM('5:6'!N207)</f>
        <v>0</v>
      </c>
      <c r="O207" s="118">
        <f>SUM('5:6'!O207)</f>
        <v>0</v>
      </c>
      <c r="P207" s="118">
        <f>SUM('5:6'!P207)</f>
        <v>0</v>
      </c>
      <c r="Q207" s="118">
        <f>SUM('5:6'!Q207)</f>
        <v>0</v>
      </c>
      <c r="R207" s="118">
        <f>SUM('5:6'!R207)</f>
        <v>0</v>
      </c>
      <c r="S207" s="118">
        <f>SUM('5:6'!S207)</f>
        <v>0</v>
      </c>
      <c r="T207" s="118">
        <f>SUM('5:6'!T207)</f>
        <v>0</v>
      </c>
      <c r="U207" s="118">
        <f>SUM('5:6'!U207)</f>
        <v>0</v>
      </c>
      <c r="V207" s="269">
        <f t="shared" ref="V207:V218" si="83">SUM(X207:AA207)</f>
        <v>0</v>
      </c>
      <c r="W207" s="40" t="str">
        <f t="shared" ref="W207:W218" si="84">IF(ISERROR(V207/G207),"",V207/G207)</f>
        <v/>
      </c>
      <c r="X207" s="118">
        <f>SUM('5:6'!X207)</f>
        <v>0</v>
      </c>
      <c r="Y207" s="118">
        <f>SUM('5:6'!Y207)</f>
        <v>0</v>
      </c>
      <c r="Z207" s="118">
        <f>SUM('5:6'!Z207)</f>
        <v>0</v>
      </c>
      <c r="AA207" s="118">
        <f>SUM('5:6'!AA207)</f>
        <v>0</v>
      </c>
      <c r="AB207" s="338">
        <v>0.49</v>
      </c>
      <c r="AC207" s="370">
        <f t="shared" si="77"/>
        <v>0</v>
      </c>
      <c r="AD207" s="336"/>
      <c r="AE207" s="61"/>
      <c r="AF207" s="61"/>
      <c r="AG207" s="61"/>
      <c r="AH207" s="61"/>
      <c r="AI207" s="64"/>
      <c r="AJ207" s="64"/>
      <c r="AK207" s="64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</row>
    <row r="208" spans="1:53" ht="15.75">
      <c r="A208" s="23">
        <v>200667</v>
      </c>
      <c r="B208" s="68" t="s">
        <v>78</v>
      </c>
      <c r="C208" s="17" t="s">
        <v>74</v>
      </c>
      <c r="D208" s="18">
        <v>5.08</v>
      </c>
      <c r="E208" s="18"/>
      <c r="F208" s="6"/>
      <c r="G208" s="118">
        <f>SUM('5:6'!G208)</f>
        <v>117</v>
      </c>
      <c r="H208" s="330">
        <f t="shared" si="73"/>
        <v>594.36</v>
      </c>
      <c r="I208" s="118">
        <f>SUM('5:6'!I208)</f>
        <v>7</v>
      </c>
      <c r="J208" s="38">
        <f t="array" ref="J208">IF(ISERROR(G208/I208),"",G208/I208)</f>
        <v>16.714285714285715</v>
      </c>
      <c r="K208" s="42">
        <f t="array" ref="K208">IF(ISERROR(G208/L208),"",G208/L208)</f>
        <v>5.5714285714285712</v>
      </c>
      <c r="L208" s="107">
        <v>21</v>
      </c>
      <c r="M208" s="43">
        <f t="shared" si="82"/>
        <v>1.4285714285714288</v>
      </c>
      <c r="N208" s="118">
        <f>SUM('5:6'!N208)</f>
        <v>0</v>
      </c>
      <c r="O208" s="118">
        <f>SUM('5:6'!O208)</f>
        <v>0</v>
      </c>
      <c r="P208" s="118">
        <f>SUM('5:6'!P208)</f>
        <v>0</v>
      </c>
      <c r="Q208" s="118">
        <f>SUM('5:6'!Q208)</f>
        <v>0</v>
      </c>
      <c r="R208" s="118">
        <f>SUM('5:6'!R208)</f>
        <v>0</v>
      </c>
      <c r="S208" s="118">
        <f>SUM('5:6'!S208)</f>
        <v>0</v>
      </c>
      <c r="T208" s="118">
        <f>SUM('5:6'!T208)</f>
        <v>0</v>
      </c>
      <c r="U208" s="118">
        <f>SUM('5:6'!U208)</f>
        <v>0</v>
      </c>
      <c r="V208" s="269">
        <f t="shared" si="83"/>
        <v>0</v>
      </c>
      <c r="W208" s="40">
        <f t="shared" si="84"/>
        <v>0</v>
      </c>
      <c r="X208" s="118">
        <f>SUM('5:6'!X208)</f>
        <v>0</v>
      </c>
      <c r="Y208" s="118">
        <f>SUM('5:6'!Y208)</f>
        <v>0</v>
      </c>
      <c r="Z208" s="118">
        <f>SUM('5:6'!Z208)</f>
        <v>0</v>
      </c>
      <c r="AA208" s="118">
        <f>SUM('5:6'!AA208)</f>
        <v>0</v>
      </c>
      <c r="AB208" s="338">
        <v>0.49</v>
      </c>
      <c r="AC208" s="370">
        <f t="shared" si="77"/>
        <v>57.33</v>
      </c>
      <c r="AD208" s="336"/>
      <c r="AE208" s="61"/>
      <c r="AF208" s="61"/>
      <c r="AG208" s="61"/>
      <c r="AH208" s="61"/>
      <c r="AI208" s="64"/>
      <c r="AJ208" s="64"/>
      <c r="AK208" s="64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</row>
    <row r="209" spans="1:53" ht="15.75">
      <c r="A209" s="23">
        <v>200666</v>
      </c>
      <c r="B209" s="68" t="s">
        <v>78</v>
      </c>
      <c r="C209" s="17" t="s">
        <v>75</v>
      </c>
      <c r="D209" s="18">
        <v>5.08</v>
      </c>
      <c r="E209" s="18"/>
      <c r="F209" s="6"/>
      <c r="G209" s="118">
        <f>SUM('5:6'!G209)</f>
        <v>0</v>
      </c>
      <c r="H209" s="330">
        <f t="shared" si="73"/>
        <v>0</v>
      </c>
      <c r="I209" s="118">
        <f>SUM('5:6'!I209)</f>
        <v>0</v>
      </c>
      <c r="J209" s="38" t="str">
        <f t="array" ref="J209">IF(ISERROR(G209/I209),"",G209/I209)</f>
        <v/>
      </c>
      <c r="K209" s="42">
        <f t="array" ref="K209">IF(ISERROR(G209/L209),"",G209/L209)</f>
        <v>0</v>
      </c>
      <c r="L209" s="107">
        <v>21</v>
      </c>
      <c r="M209" s="43">
        <f t="shared" si="82"/>
        <v>0</v>
      </c>
      <c r="N209" s="118">
        <f>SUM('5:6'!N209)</f>
        <v>0</v>
      </c>
      <c r="O209" s="118">
        <f>SUM('5:6'!O209)</f>
        <v>0</v>
      </c>
      <c r="P209" s="118">
        <f>SUM('5:6'!P209)</f>
        <v>0</v>
      </c>
      <c r="Q209" s="118">
        <f>SUM('5:6'!Q209)</f>
        <v>0</v>
      </c>
      <c r="R209" s="118">
        <f>SUM('5:6'!R209)</f>
        <v>0</v>
      </c>
      <c r="S209" s="118">
        <f>SUM('5:6'!S209)</f>
        <v>0</v>
      </c>
      <c r="T209" s="118">
        <f>SUM('5:6'!T209)</f>
        <v>0</v>
      </c>
      <c r="U209" s="118">
        <f>SUM('5:6'!U209)</f>
        <v>0</v>
      </c>
      <c r="V209" s="269">
        <f t="shared" si="83"/>
        <v>0</v>
      </c>
      <c r="W209" s="40" t="str">
        <f t="shared" si="84"/>
        <v/>
      </c>
      <c r="X209" s="118">
        <f>SUM('5:6'!X209)</f>
        <v>0</v>
      </c>
      <c r="Y209" s="118">
        <f>SUM('5:6'!Y209)</f>
        <v>0</v>
      </c>
      <c r="Z209" s="118">
        <f>SUM('5:6'!Z209)</f>
        <v>0</v>
      </c>
      <c r="AA209" s="118">
        <f>SUM('5:6'!AA209)</f>
        <v>0</v>
      </c>
      <c r="AB209" s="338">
        <v>0.49</v>
      </c>
      <c r="AC209" s="370">
        <f t="shared" si="77"/>
        <v>0</v>
      </c>
      <c r="AD209" s="336"/>
      <c r="AE209" s="61"/>
      <c r="AF209" s="61"/>
      <c r="AG209" s="61"/>
      <c r="AH209" s="61"/>
      <c r="AI209" s="64"/>
      <c r="AJ209" s="64"/>
      <c r="AK209" s="64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</row>
    <row r="210" spans="1:53" ht="15.75">
      <c r="A210" s="23">
        <v>200662</v>
      </c>
      <c r="B210" s="68" t="s">
        <v>78</v>
      </c>
      <c r="C210" s="17" t="s">
        <v>60</v>
      </c>
      <c r="D210" s="18">
        <v>5.08</v>
      </c>
      <c r="E210" s="18"/>
      <c r="F210" s="6"/>
      <c r="G210" s="118">
        <f>SUM('5:6'!G210)</f>
        <v>0</v>
      </c>
      <c r="H210" s="330">
        <f t="shared" si="73"/>
        <v>0</v>
      </c>
      <c r="I210" s="118">
        <f>SUM('5:6'!I210)</f>
        <v>0</v>
      </c>
      <c r="J210" s="38" t="str">
        <f t="array" ref="J210">IF(ISERROR(G210/I210),"",G210/I210)</f>
        <v/>
      </c>
      <c r="K210" s="42">
        <f t="array" ref="K210">IF(ISERROR(G210/L210),"",G210/L210)</f>
        <v>0</v>
      </c>
      <c r="L210" s="107">
        <v>21</v>
      </c>
      <c r="M210" s="43">
        <f t="shared" si="82"/>
        <v>0</v>
      </c>
      <c r="N210" s="118">
        <f>SUM('5:6'!N210)</f>
        <v>0</v>
      </c>
      <c r="O210" s="118">
        <f>SUM('5:6'!O210)</f>
        <v>0</v>
      </c>
      <c r="P210" s="118">
        <f>SUM('5:6'!P210)</f>
        <v>0</v>
      </c>
      <c r="Q210" s="118">
        <f>SUM('5:6'!Q210)</f>
        <v>0</v>
      </c>
      <c r="R210" s="118">
        <f>SUM('5:6'!R210)</f>
        <v>0</v>
      </c>
      <c r="S210" s="118">
        <f>SUM('5:6'!S210)</f>
        <v>0</v>
      </c>
      <c r="T210" s="118">
        <f>SUM('5:6'!T210)</f>
        <v>0</v>
      </c>
      <c r="U210" s="118">
        <f>SUM('5:6'!U210)</f>
        <v>0</v>
      </c>
      <c r="V210" s="269">
        <f t="shared" si="83"/>
        <v>0</v>
      </c>
      <c r="W210" s="40" t="str">
        <f t="shared" si="84"/>
        <v/>
      </c>
      <c r="X210" s="118">
        <f>SUM('5:6'!X210)</f>
        <v>0</v>
      </c>
      <c r="Y210" s="118">
        <f>SUM('5:6'!Y210)</f>
        <v>0</v>
      </c>
      <c r="Z210" s="118">
        <f>SUM('5:6'!Z210)</f>
        <v>0</v>
      </c>
      <c r="AA210" s="118">
        <f>SUM('5:6'!AA210)</f>
        <v>0</v>
      </c>
      <c r="AB210" s="338">
        <v>0.49</v>
      </c>
      <c r="AC210" s="370">
        <f t="shared" si="77"/>
        <v>0</v>
      </c>
      <c r="AD210" s="336"/>
      <c r="AE210" s="61"/>
      <c r="AF210" s="61"/>
      <c r="AG210" s="61"/>
      <c r="AH210" s="61"/>
      <c r="AI210" s="64"/>
      <c r="AJ210" s="64"/>
      <c r="AK210" s="64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</row>
    <row r="211" spans="1:53" ht="15.75">
      <c r="A211" s="23">
        <v>200661</v>
      </c>
      <c r="B211" s="68" t="s">
        <v>78</v>
      </c>
      <c r="C211" s="17" t="s">
        <v>72</v>
      </c>
      <c r="D211" s="18">
        <v>5.08</v>
      </c>
      <c r="E211" s="18"/>
      <c r="F211" s="6"/>
      <c r="G211" s="118">
        <f>SUM('5:6'!G211)</f>
        <v>0</v>
      </c>
      <c r="H211" s="330">
        <f t="shared" si="73"/>
        <v>0</v>
      </c>
      <c r="I211" s="118">
        <f>SUM('5:6'!I211)</f>
        <v>0</v>
      </c>
      <c r="J211" s="38" t="str">
        <f t="array" ref="J211">IF(ISERROR(G211/I211),"",G211/I211)</f>
        <v/>
      </c>
      <c r="K211" s="42">
        <f t="array" ref="K211">IF(ISERROR(G211/L211),"",G211/L211)</f>
        <v>0</v>
      </c>
      <c r="L211" s="107">
        <v>21</v>
      </c>
      <c r="M211" s="43">
        <f t="shared" si="82"/>
        <v>0</v>
      </c>
      <c r="N211" s="118">
        <f>SUM('5:6'!N211)</f>
        <v>0</v>
      </c>
      <c r="O211" s="118">
        <f>SUM('5:6'!O211)</f>
        <v>0</v>
      </c>
      <c r="P211" s="118">
        <f>SUM('5:6'!P211)</f>
        <v>0</v>
      </c>
      <c r="Q211" s="118">
        <f>SUM('5:6'!Q211)</f>
        <v>0</v>
      </c>
      <c r="R211" s="118">
        <f>SUM('5:6'!R211)</f>
        <v>0</v>
      </c>
      <c r="S211" s="118">
        <f>SUM('5:6'!S211)</f>
        <v>0</v>
      </c>
      <c r="T211" s="118">
        <f>SUM('5:6'!T211)</f>
        <v>0</v>
      </c>
      <c r="U211" s="118">
        <f>SUM('5:6'!U211)</f>
        <v>0</v>
      </c>
      <c r="V211" s="269">
        <f t="shared" si="83"/>
        <v>0</v>
      </c>
      <c r="W211" s="40" t="str">
        <f t="shared" si="84"/>
        <v/>
      </c>
      <c r="X211" s="118">
        <f>SUM('5:6'!X211)</f>
        <v>0</v>
      </c>
      <c r="Y211" s="118">
        <f>SUM('5:6'!Y211)</f>
        <v>0</v>
      </c>
      <c r="Z211" s="118">
        <f>SUM('5:6'!Z211)</f>
        <v>0</v>
      </c>
      <c r="AA211" s="118">
        <f>SUM('5:6'!AA211)</f>
        <v>0</v>
      </c>
      <c r="AB211" s="338">
        <v>0.49</v>
      </c>
      <c r="AC211" s="370">
        <f t="shared" si="77"/>
        <v>0</v>
      </c>
      <c r="AD211" s="336"/>
      <c r="AE211" s="61"/>
      <c r="AF211" s="61"/>
      <c r="AG211" s="61"/>
      <c r="AH211" s="61"/>
      <c r="AI211" s="64"/>
      <c r="AJ211" s="64"/>
      <c r="AK211" s="64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</row>
    <row r="212" spans="1:53" ht="15.75">
      <c r="A212" s="23">
        <v>200663</v>
      </c>
      <c r="B212" s="68" t="s">
        <v>78</v>
      </c>
      <c r="C212" s="17" t="s">
        <v>73</v>
      </c>
      <c r="D212" s="18">
        <v>5.08</v>
      </c>
      <c r="E212" s="18"/>
      <c r="F212" s="6"/>
      <c r="G212" s="118">
        <f>SUM('5:6'!G212)</f>
        <v>216</v>
      </c>
      <c r="H212" s="330">
        <f t="shared" si="73"/>
        <v>1097.28</v>
      </c>
      <c r="I212" s="118">
        <f>SUM('5:6'!I212)</f>
        <v>9</v>
      </c>
      <c r="J212" s="38">
        <f t="array" ref="J212">IF(ISERROR(G212/I212),"",G212/I212)</f>
        <v>24</v>
      </c>
      <c r="K212" s="42">
        <f t="array" ref="K212">IF(ISERROR(G212/L212),"",G212/L212)</f>
        <v>10.285714285714286</v>
      </c>
      <c r="L212" s="107">
        <v>21</v>
      </c>
      <c r="M212" s="43">
        <f t="shared" si="82"/>
        <v>-1.2857142857142865</v>
      </c>
      <c r="N212" s="118">
        <f>SUM('5:6'!N212)</f>
        <v>0</v>
      </c>
      <c r="O212" s="118">
        <f>SUM('5:6'!O212)</f>
        <v>0</v>
      </c>
      <c r="P212" s="118">
        <f>SUM('5:6'!P212)</f>
        <v>0</v>
      </c>
      <c r="Q212" s="118">
        <f>SUM('5:6'!Q212)</f>
        <v>0</v>
      </c>
      <c r="R212" s="118">
        <f>SUM('5:6'!R212)</f>
        <v>0</v>
      </c>
      <c r="S212" s="118">
        <f>SUM('5:6'!S212)</f>
        <v>0</v>
      </c>
      <c r="T212" s="118">
        <f>SUM('5:6'!T212)</f>
        <v>0</v>
      </c>
      <c r="U212" s="118">
        <f>SUM('5:6'!U212)</f>
        <v>0</v>
      </c>
      <c r="V212" s="269">
        <f t="shared" si="83"/>
        <v>0</v>
      </c>
      <c r="W212" s="40">
        <f t="shared" si="84"/>
        <v>0</v>
      </c>
      <c r="X212" s="118">
        <f>SUM('5:6'!X212)</f>
        <v>0</v>
      </c>
      <c r="Y212" s="118">
        <f>SUM('5:6'!Y212)</f>
        <v>0</v>
      </c>
      <c r="Z212" s="118">
        <f>SUM('5:6'!Z212)</f>
        <v>0</v>
      </c>
      <c r="AA212" s="118">
        <f>SUM('5:6'!AA212)</f>
        <v>0</v>
      </c>
      <c r="AB212" s="338">
        <v>0.49</v>
      </c>
      <c r="AC212" s="370">
        <f t="shared" si="77"/>
        <v>105.84</v>
      </c>
      <c r="AD212" s="336"/>
      <c r="AE212" s="61"/>
      <c r="AF212" s="61"/>
      <c r="AG212" s="61"/>
      <c r="AH212" s="61"/>
      <c r="AI212" s="64"/>
      <c r="AJ212" s="64"/>
      <c r="AK212" s="64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</row>
    <row r="213" spans="1:53" ht="15.75">
      <c r="A213" s="23">
        <v>200665</v>
      </c>
      <c r="B213" s="68" t="s">
        <v>78</v>
      </c>
      <c r="C213" s="17" t="s">
        <v>61</v>
      </c>
      <c r="D213" s="18">
        <v>5.08</v>
      </c>
      <c r="E213" s="18"/>
      <c r="F213" s="6"/>
      <c r="G213" s="118">
        <f>SUM('5:6'!G213)</f>
        <v>0</v>
      </c>
      <c r="H213" s="330">
        <f t="shared" si="73"/>
        <v>0</v>
      </c>
      <c r="I213" s="118">
        <f>SUM('5:6'!I213)</f>
        <v>0</v>
      </c>
      <c r="J213" s="38" t="str">
        <f t="array" ref="J213">IF(ISERROR(G213/I213),"",G213/I213)</f>
        <v/>
      </c>
      <c r="K213" s="42">
        <f t="array" ref="K213">IF(ISERROR(G213/L213),"",G213/L213)</f>
        <v>0</v>
      </c>
      <c r="L213" s="107">
        <v>21</v>
      </c>
      <c r="M213" s="43">
        <f t="shared" si="82"/>
        <v>0</v>
      </c>
      <c r="N213" s="118">
        <f>SUM('5:6'!N213)</f>
        <v>0</v>
      </c>
      <c r="O213" s="118">
        <f>SUM('5:6'!O213)</f>
        <v>0</v>
      </c>
      <c r="P213" s="118">
        <f>SUM('5:6'!P213)</f>
        <v>0</v>
      </c>
      <c r="Q213" s="118">
        <f>SUM('5:6'!Q213)</f>
        <v>0</v>
      </c>
      <c r="R213" s="118">
        <f>SUM('5:6'!R213)</f>
        <v>0</v>
      </c>
      <c r="S213" s="118">
        <f>SUM('5:6'!S213)</f>
        <v>0</v>
      </c>
      <c r="T213" s="118">
        <f>SUM('5:6'!T213)</f>
        <v>0</v>
      </c>
      <c r="U213" s="118">
        <f>SUM('5:6'!U213)</f>
        <v>0</v>
      </c>
      <c r="V213" s="269">
        <f t="shared" si="83"/>
        <v>0</v>
      </c>
      <c r="W213" s="40" t="str">
        <f t="shared" si="84"/>
        <v/>
      </c>
      <c r="X213" s="118">
        <f>SUM('5:6'!X213)</f>
        <v>0</v>
      </c>
      <c r="Y213" s="118">
        <f>SUM('5:6'!Y213)</f>
        <v>0</v>
      </c>
      <c r="Z213" s="118">
        <f>SUM('5:6'!Z213)</f>
        <v>0</v>
      </c>
      <c r="AA213" s="118">
        <f>SUM('5:6'!AA213)</f>
        <v>0</v>
      </c>
      <c r="AB213" s="338">
        <v>0.49</v>
      </c>
      <c r="AC213" s="370">
        <f t="shared" si="77"/>
        <v>0</v>
      </c>
      <c r="AD213" s="336"/>
      <c r="AE213" s="61"/>
      <c r="AF213" s="61"/>
      <c r="AG213" s="61"/>
      <c r="AH213" s="61"/>
      <c r="AI213" s="64"/>
      <c r="AJ213" s="64"/>
      <c r="AK213" s="64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</row>
    <row r="214" spans="1:53" ht="15.75">
      <c r="A214" s="23">
        <v>200664</v>
      </c>
      <c r="B214" s="68" t="s">
        <v>78</v>
      </c>
      <c r="C214" s="17" t="s">
        <v>77</v>
      </c>
      <c r="D214" s="18">
        <v>5.08</v>
      </c>
      <c r="E214" s="18"/>
      <c r="F214" s="6"/>
      <c r="G214" s="118">
        <f>SUM('5:6'!G214)</f>
        <v>0</v>
      </c>
      <c r="H214" s="330">
        <f t="shared" si="73"/>
        <v>0</v>
      </c>
      <c r="I214" s="118">
        <f>SUM('5:6'!I214)</f>
        <v>0</v>
      </c>
      <c r="J214" s="38" t="str">
        <f t="array" ref="J214">IF(ISERROR(G214/I214),"",G214/I214)</f>
        <v/>
      </c>
      <c r="K214" s="42">
        <f t="array" ref="K214">IF(ISERROR(G214/L214),"",G214/L214)</f>
        <v>0</v>
      </c>
      <c r="L214" s="107">
        <v>21</v>
      </c>
      <c r="M214" s="43">
        <f t="shared" si="82"/>
        <v>0</v>
      </c>
      <c r="N214" s="118">
        <f>SUM('5:6'!N214)</f>
        <v>0</v>
      </c>
      <c r="O214" s="118">
        <f>SUM('5:6'!O214)</f>
        <v>0</v>
      </c>
      <c r="P214" s="118">
        <f>SUM('5:6'!P214)</f>
        <v>0</v>
      </c>
      <c r="Q214" s="118">
        <f>SUM('5:6'!Q214)</f>
        <v>0</v>
      </c>
      <c r="R214" s="118">
        <f>SUM('5:6'!R214)</f>
        <v>0</v>
      </c>
      <c r="S214" s="118">
        <f>SUM('5:6'!S214)</f>
        <v>0</v>
      </c>
      <c r="T214" s="118">
        <f>SUM('5:6'!T214)</f>
        <v>0</v>
      </c>
      <c r="U214" s="118">
        <f>SUM('5:6'!U214)</f>
        <v>0</v>
      </c>
      <c r="V214" s="269">
        <f t="shared" si="83"/>
        <v>0</v>
      </c>
      <c r="W214" s="40" t="str">
        <f t="shared" si="84"/>
        <v/>
      </c>
      <c r="X214" s="118">
        <f>SUM('5:6'!X214)</f>
        <v>0</v>
      </c>
      <c r="Y214" s="118">
        <f>SUM('5:6'!Y214)</f>
        <v>0</v>
      </c>
      <c r="Z214" s="118">
        <f>SUM('5:6'!Z214)</f>
        <v>0</v>
      </c>
      <c r="AA214" s="118">
        <f>SUM('5:6'!AA214)</f>
        <v>0</v>
      </c>
      <c r="AB214" s="338">
        <v>0.49</v>
      </c>
      <c r="AC214" s="370">
        <f t="shared" si="77"/>
        <v>0</v>
      </c>
      <c r="AD214" s="336"/>
      <c r="AE214" s="61"/>
      <c r="AF214" s="61"/>
      <c r="AG214" s="61"/>
      <c r="AH214" s="61"/>
      <c r="AI214" s="64"/>
      <c r="AJ214" s="64"/>
      <c r="AK214" s="64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</row>
    <row r="215" spans="1:53" ht="15.75">
      <c r="A215" s="23">
        <v>200027</v>
      </c>
      <c r="B215" s="68" t="s">
        <v>79</v>
      </c>
      <c r="C215" s="17" t="s">
        <v>65</v>
      </c>
      <c r="D215" s="18">
        <v>5.03</v>
      </c>
      <c r="E215" s="18"/>
      <c r="F215" s="6"/>
      <c r="G215" s="118">
        <f>SUM('5:6'!G215)</f>
        <v>0</v>
      </c>
      <c r="H215" s="330">
        <f t="shared" si="73"/>
        <v>0</v>
      </c>
      <c r="I215" s="118">
        <f>SUM('5:6'!I215)</f>
        <v>0</v>
      </c>
      <c r="J215" s="38" t="str">
        <f t="array" ref="J215">IF(ISERROR(G215/I215),"",G215/I215)</f>
        <v/>
      </c>
      <c r="K215" s="42">
        <f t="array" ref="K215">IF(ISERROR(G215/L215),"",G215/L215)</f>
        <v>0</v>
      </c>
      <c r="L215" s="107">
        <v>56</v>
      </c>
      <c r="M215" s="43">
        <f t="shared" si="82"/>
        <v>0</v>
      </c>
      <c r="N215" s="118">
        <f>SUM('5:6'!N215)</f>
        <v>0</v>
      </c>
      <c r="O215" s="118">
        <f>SUM('5:6'!O215)</f>
        <v>0</v>
      </c>
      <c r="P215" s="118">
        <f>SUM('5:6'!P215)</f>
        <v>0</v>
      </c>
      <c r="Q215" s="118">
        <f>SUM('5:6'!Q215)</f>
        <v>0</v>
      </c>
      <c r="R215" s="118">
        <f>SUM('5:6'!R215)</f>
        <v>0</v>
      </c>
      <c r="S215" s="118">
        <f>SUM('5:6'!S215)</f>
        <v>0</v>
      </c>
      <c r="T215" s="118">
        <f>SUM('5:6'!T215)</f>
        <v>0</v>
      </c>
      <c r="U215" s="118">
        <f>SUM('5:6'!U215)</f>
        <v>0</v>
      </c>
      <c r="V215" s="269">
        <f t="shared" si="83"/>
        <v>0</v>
      </c>
      <c r="W215" s="40" t="str">
        <f t="shared" si="84"/>
        <v/>
      </c>
      <c r="X215" s="118">
        <f>SUM('5:6'!X215)</f>
        <v>0</v>
      </c>
      <c r="Y215" s="118">
        <f>SUM('5:6'!Y215)</f>
        <v>0</v>
      </c>
      <c r="Z215" s="118">
        <f>SUM('5:6'!Z215)</f>
        <v>0</v>
      </c>
      <c r="AA215" s="118">
        <f>SUM('5:6'!AA215)</f>
        <v>0</v>
      </c>
      <c r="AB215" s="338">
        <v>0.18</v>
      </c>
      <c r="AC215" s="370">
        <f t="shared" si="77"/>
        <v>0</v>
      </c>
      <c r="AD215" s="336"/>
      <c r="AE215" s="61"/>
      <c r="AF215" s="61"/>
      <c r="AG215" s="61"/>
      <c r="AH215" s="61"/>
      <c r="AI215" s="64"/>
      <c r="AJ215" s="64"/>
      <c r="AK215" s="64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</row>
    <row r="216" spans="1:53" ht="15.75">
      <c r="A216" s="23">
        <v>200028</v>
      </c>
      <c r="B216" s="68" t="s">
        <v>79</v>
      </c>
      <c r="C216" s="17" t="s">
        <v>53</v>
      </c>
      <c r="D216" s="18">
        <v>5.03</v>
      </c>
      <c r="E216" s="18"/>
      <c r="F216" s="6"/>
      <c r="G216" s="118">
        <f>SUM('5:6'!G216)</f>
        <v>0</v>
      </c>
      <c r="H216" s="330">
        <f t="shared" si="73"/>
        <v>0</v>
      </c>
      <c r="I216" s="118">
        <f>SUM('5:6'!I216)</f>
        <v>0</v>
      </c>
      <c r="J216" s="38" t="str">
        <f t="array" ref="J216">IF(ISERROR(G216/I216),"",G216/I216)</f>
        <v/>
      </c>
      <c r="K216" s="42">
        <f t="array" ref="K216">IF(ISERROR(G216/L216),"",G216/L216)</f>
        <v>0</v>
      </c>
      <c r="L216" s="107">
        <v>56</v>
      </c>
      <c r="M216" s="43">
        <f t="shared" si="82"/>
        <v>0</v>
      </c>
      <c r="N216" s="118">
        <f>SUM('5:6'!N216)</f>
        <v>0</v>
      </c>
      <c r="O216" s="118">
        <f>SUM('5:6'!O216)</f>
        <v>0</v>
      </c>
      <c r="P216" s="118">
        <f>SUM('5:6'!P216)</f>
        <v>0</v>
      </c>
      <c r="Q216" s="118">
        <f>SUM('5:6'!Q216)</f>
        <v>0</v>
      </c>
      <c r="R216" s="118">
        <f>SUM('5:6'!R216)</f>
        <v>0</v>
      </c>
      <c r="S216" s="118">
        <f>SUM('5:6'!S216)</f>
        <v>0</v>
      </c>
      <c r="T216" s="118">
        <f>SUM('5:6'!T216)</f>
        <v>0</v>
      </c>
      <c r="U216" s="118">
        <f>SUM('5:6'!U216)</f>
        <v>0</v>
      </c>
      <c r="V216" s="269">
        <f t="shared" si="83"/>
        <v>0</v>
      </c>
      <c r="W216" s="40" t="str">
        <f t="shared" si="84"/>
        <v/>
      </c>
      <c r="X216" s="118">
        <f>SUM('5:6'!X216)</f>
        <v>0</v>
      </c>
      <c r="Y216" s="118">
        <f>SUM('5:6'!Y216)</f>
        <v>0</v>
      </c>
      <c r="Z216" s="118">
        <f>SUM('5:6'!Z216)</f>
        <v>0</v>
      </c>
      <c r="AA216" s="118">
        <f>SUM('5:6'!AA216)</f>
        <v>0</v>
      </c>
      <c r="AB216" s="338">
        <v>0.18</v>
      </c>
      <c r="AC216" s="370">
        <f t="shared" si="77"/>
        <v>0</v>
      </c>
      <c r="AD216" s="336"/>
      <c r="AE216" s="61"/>
      <c r="AF216" s="61"/>
      <c r="AG216" s="61"/>
      <c r="AH216" s="61"/>
      <c r="AI216" s="64"/>
      <c r="AJ216" s="64"/>
      <c r="AK216" s="64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</row>
    <row r="217" spans="1:53" ht="15.75">
      <c r="A217" s="23">
        <v>200029</v>
      </c>
      <c r="B217" s="68" t="s">
        <v>79</v>
      </c>
      <c r="C217" s="17" t="s">
        <v>66</v>
      </c>
      <c r="D217" s="18">
        <v>5.03</v>
      </c>
      <c r="E217" s="18"/>
      <c r="F217" s="6"/>
      <c r="G217" s="118">
        <f>SUM('5:6'!G217)</f>
        <v>0</v>
      </c>
      <c r="H217" s="330">
        <f t="shared" si="73"/>
        <v>0</v>
      </c>
      <c r="I217" s="118">
        <f>SUM('5:6'!I217)</f>
        <v>0</v>
      </c>
      <c r="J217" s="38" t="str">
        <f t="array" ref="J217">IF(ISERROR(G217/I217),"",G217/I217)</f>
        <v/>
      </c>
      <c r="K217" s="42">
        <f t="array" ref="K217">IF(ISERROR(G217/L217),"",G217/L217)</f>
        <v>0</v>
      </c>
      <c r="L217" s="107">
        <v>56</v>
      </c>
      <c r="M217" s="43">
        <f t="shared" si="82"/>
        <v>0</v>
      </c>
      <c r="N217" s="118">
        <f>SUM('5:6'!N217)</f>
        <v>0</v>
      </c>
      <c r="O217" s="118">
        <f>SUM('5:6'!O217)</f>
        <v>0</v>
      </c>
      <c r="P217" s="118">
        <f>SUM('5:6'!P217)</f>
        <v>0</v>
      </c>
      <c r="Q217" s="118">
        <f>SUM('5:6'!Q217)</f>
        <v>0</v>
      </c>
      <c r="R217" s="118">
        <f>SUM('5:6'!R217)</f>
        <v>0</v>
      </c>
      <c r="S217" s="118">
        <f>SUM('5:6'!S217)</f>
        <v>0</v>
      </c>
      <c r="T217" s="118">
        <f>SUM('5:6'!T217)</f>
        <v>0</v>
      </c>
      <c r="U217" s="118">
        <f>SUM('5:6'!U217)</f>
        <v>0</v>
      </c>
      <c r="V217" s="269">
        <f t="shared" si="83"/>
        <v>0</v>
      </c>
      <c r="W217" s="40" t="str">
        <f t="shared" si="84"/>
        <v/>
      </c>
      <c r="X217" s="118">
        <f>SUM('5:6'!X217)</f>
        <v>0</v>
      </c>
      <c r="Y217" s="118">
        <f>SUM('5:6'!Y217)</f>
        <v>0</v>
      </c>
      <c r="Z217" s="118">
        <f>SUM('5:6'!Z217)</f>
        <v>0</v>
      </c>
      <c r="AA217" s="118">
        <f>SUM('5:6'!AA217)</f>
        <v>0</v>
      </c>
      <c r="AB217" s="338">
        <v>0.18</v>
      </c>
      <c r="AC217" s="370">
        <f t="shared" si="77"/>
        <v>0</v>
      </c>
      <c r="AD217" s="336"/>
      <c r="AE217" s="61"/>
      <c r="AF217" s="61"/>
      <c r="AG217" s="61"/>
      <c r="AH217" s="61"/>
      <c r="AI217" s="64"/>
      <c r="AJ217" s="64"/>
      <c r="AK217" s="64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</row>
    <row r="218" spans="1:53" ht="15.75">
      <c r="A218" s="23">
        <v>200704</v>
      </c>
      <c r="B218" s="68" t="s">
        <v>79</v>
      </c>
      <c r="C218" s="17" t="s">
        <v>74</v>
      </c>
      <c r="D218" s="18">
        <v>5.03</v>
      </c>
      <c r="E218" s="18"/>
      <c r="F218" s="6"/>
      <c r="G218" s="118">
        <f>SUM('5:6'!G218)</f>
        <v>0</v>
      </c>
      <c r="H218" s="330">
        <f t="shared" si="73"/>
        <v>0</v>
      </c>
      <c r="I218" s="118">
        <f>SUM('5:6'!I218)</f>
        <v>0</v>
      </c>
      <c r="J218" s="38" t="str">
        <f t="array" ref="J218">IF(ISERROR(G218/I218),"",G218/I218)</f>
        <v/>
      </c>
      <c r="K218" s="42">
        <f t="array" ref="K218">IF(ISERROR(G218/L218),"",G218/L218)</f>
        <v>0</v>
      </c>
      <c r="L218" s="107">
        <v>56</v>
      </c>
      <c r="M218" s="43">
        <f t="shared" si="82"/>
        <v>0</v>
      </c>
      <c r="N218" s="118">
        <f>SUM('5:6'!N218)</f>
        <v>0</v>
      </c>
      <c r="O218" s="118">
        <f>SUM('5:6'!O218)</f>
        <v>0</v>
      </c>
      <c r="P218" s="118">
        <f>SUM('5:6'!P218)</f>
        <v>0</v>
      </c>
      <c r="Q218" s="118">
        <f>SUM('5:6'!Q218)</f>
        <v>0</v>
      </c>
      <c r="R218" s="118">
        <f>SUM('5:6'!R218)</f>
        <v>0</v>
      </c>
      <c r="S218" s="118">
        <f>SUM('5:6'!S218)</f>
        <v>0</v>
      </c>
      <c r="T218" s="118">
        <f>SUM('5:6'!T218)</f>
        <v>0</v>
      </c>
      <c r="U218" s="118">
        <f>SUM('5:6'!U218)</f>
        <v>0</v>
      </c>
      <c r="V218" s="269">
        <f t="shared" si="83"/>
        <v>0</v>
      </c>
      <c r="W218" s="40" t="str">
        <f t="shared" si="84"/>
        <v/>
      </c>
      <c r="X218" s="118">
        <f>SUM('5:6'!X218)</f>
        <v>0</v>
      </c>
      <c r="Y218" s="118">
        <f>SUM('5:6'!Y218)</f>
        <v>0</v>
      </c>
      <c r="Z218" s="118">
        <f>SUM('5:6'!Z218)</f>
        <v>0</v>
      </c>
      <c r="AA218" s="118">
        <f>SUM('5:6'!AA218)</f>
        <v>0</v>
      </c>
      <c r="AB218" s="338">
        <v>0.18</v>
      </c>
      <c r="AC218" s="370">
        <f t="shared" si="77"/>
        <v>0</v>
      </c>
      <c r="AD218" s="336"/>
      <c r="AE218" s="61"/>
      <c r="AF218" s="61"/>
      <c r="AG218" s="61"/>
      <c r="AH218" s="61"/>
      <c r="AI218" s="64"/>
      <c r="AJ218" s="64"/>
      <c r="AK218" s="64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</row>
    <row r="219" spans="1:53" ht="15.75">
      <c r="A219" s="23">
        <v>201286</v>
      </c>
      <c r="B219" s="68" t="s">
        <v>407</v>
      </c>
      <c r="C219" s="17" t="s">
        <v>408</v>
      </c>
      <c r="D219" s="18">
        <v>5.03</v>
      </c>
      <c r="E219" s="18"/>
      <c r="F219" s="6"/>
      <c r="G219" s="118">
        <f>SUM('5:6'!G219)</f>
        <v>0</v>
      </c>
      <c r="H219" s="330">
        <f t="shared" si="73"/>
        <v>0</v>
      </c>
      <c r="I219" s="118">
        <f>SUM('5:6'!I219)</f>
        <v>0</v>
      </c>
      <c r="J219" s="38"/>
      <c r="K219" s="42">
        <f t="array" ref="K219">IF(ISERROR(G219/L219),"",G219/L219)</f>
        <v>0</v>
      </c>
      <c r="L219" s="107">
        <v>54</v>
      </c>
      <c r="M219" s="43">
        <f t="shared" si="82"/>
        <v>0</v>
      </c>
      <c r="N219" s="118">
        <f>SUM('5:6'!N219)</f>
        <v>0</v>
      </c>
      <c r="O219" s="118">
        <f>SUM('5:6'!O219)</f>
        <v>0</v>
      </c>
      <c r="P219" s="118">
        <f>SUM('5:6'!P219)</f>
        <v>0</v>
      </c>
      <c r="Q219" s="118">
        <f>SUM('5:6'!Q219)</f>
        <v>0</v>
      </c>
      <c r="R219" s="118">
        <f>SUM('5:6'!R219)</f>
        <v>0</v>
      </c>
      <c r="S219" s="118">
        <f>SUM('5:6'!S219)</f>
        <v>0</v>
      </c>
      <c r="T219" s="118">
        <f>SUM('5:6'!T219)</f>
        <v>0</v>
      </c>
      <c r="U219" s="118">
        <f>SUM('5:6'!U219)</f>
        <v>0</v>
      </c>
      <c r="V219" s="269"/>
      <c r="W219" s="40"/>
      <c r="X219" s="118">
        <f>SUM('5:6'!X219)</f>
        <v>0</v>
      </c>
      <c r="Y219" s="118">
        <f>SUM('5:6'!Y219)</f>
        <v>0</v>
      </c>
      <c r="Z219" s="118">
        <f>SUM('5:6'!Z219)</f>
        <v>0</v>
      </c>
      <c r="AA219" s="118">
        <f>SUM('5:6'!AA219)</f>
        <v>0</v>
      </c>
      <c r="AB219" s="338">
        <v>0.19</v>
      </c>
      <c r="AC219" s="370">
        <f t="shared" si="77"/>
        <v>0</v>
      </c>
      <c r="AD219" s="336"/>
      <c r="AE219" s="61"/>
      <c r="AF219" s="61"/>
      <c r="AG219" s="61"/>
      <c r="AH219" s="61"/>
      <c r="AI219" s="64"/>
      <c r="AJ219" s="64"/>
      <c r="AK219" s="64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</row>
    <row r="220" spans="1:53" ht="15.75">
      <c r="A220" s="23">
        <v>201287</v>
      </c>
      <c r="B220" s="68" t="s">
        <v>407</v>
      </c>
      <c r="C220" s="17" t="s">
        <v>409</v>
      </c>
      <c r="D220" s="18">
        <v>5.03</v>
      </c>
      <c r="E220" s="18"/>
      <c r="F220" s="6"/>
      <c r="G220" s="118">
        <f>SUM('5:6'!G220)</f>
        <v>0</v>
      </c>
      <c r="H220" s="330">
        <f t="shared" si="73"/>
        <v>0</v>
      </c>
      <c r="I220" s="118">
        <f>SUM('5:6'!I220)</f>
        <v>0</v>
      </c>
      <c r="J220" s="38"/>
      <c r="K220" s="42">
        <f t="array" ref="K220">IF(ISERROR(G220/L220),"",G220/L220)</f>
        <v>0</v>
      </c>
      <c r="L220" s="107">
        <v>54</v>
      </c>
      <c r="M220" s="43">
        <f t="shared" si="82"/>
        <v>0</v>
      </c>
      <c r="N220" s="118">
        <f>SUM('5:6'!N220)</f>
        <v>0</v>
      </c>
      <c r="O220" s="118">
        <f>SUM('5:6'!O220)</f>
        <v>0</v>
      </c>
      <c r="P220" s="118">
        <f>SUM('5:6'!P220)</f>
        <v>0</v>
      </c>
      <c r="Q220" s="118">
        <f>SUM('5:6'!Q220)</f>
        <v>0</v>
      </c>
      <c r="R220" s="118">
        <f>SUM('5:6'!R220)</f>
        <v>0</v>
      </c>
      <c r="S220" s="118">
        <f>SUM('5:6'!S220)</f>
        <v>0</v>
      </c>
      <c r="T220" s="118">
        <f>SUM('5:6'!T220)</f>
        <v>0</v>
      </c>
      <c r="U220" s="118">
        <f>SUM('5:6'!U220)</f>
        <v>0</v>
      </c>
      <c r="V220" s="269"/>
      <c r="W220" s="40"/>
      <c r="X220" s="118">
        <f>SUM('5:6'!X220)</f>
        <v>0</v>
      </c>
      <c r="Y220" s="118">
        <f>SUM('5:6'!Y220)</f>
        <v>0</v>
      </c>
      <c r="Z220" s="118">
        <f>SUM('5:6'!Z220)</f>
        <v>0</v>
      </c>
      <c r="AA220" s="118">
        <f>SUM('5:6'!AA220)</f>
        <v>0</v>
      </c>
      <c r="AB220" s="338">
        <v>0.19</v>
      </c>
      <c r="AC220" s="370">
        <f t="shared" si="77"/>
        <v>0</v>
      </c>
      <c r="AD220" s="336"/>
      <c r="AE220" s="61"/>
      <c r="AF220" s="61"/>
      <c r="AG220" s="61"/>
      <c r="AH220" s="61"/>
      <c r="AI220" s="64"/>
      <c r="AJ220" s="64"/>
      <c r="AK220" s="64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</row>
    <row r="221" spans="1:53" ht="15.75">
      <c r="A221" s="23">
        <v>201288</v>
      </c>
      <c r="B221" s="236" t="s">
        <v>404</v>
      </c>
      <c r="C221" s="17" t="s">
        <v>411</v>
      </c>
      <c r="D221" s="18">
        <v>5.03</v>
      </c>
      <c r="E221" s="18"/>
      <c r="F221" s="6"/>
      <c r="G221" s="118">
        <f>SUM('5:6'!G221)</f>
        <v>0</v>
      </c>
      <c r="H221" s="330">
        <f t="shared" si="73"/>
        <v>0</v>
      </c>
      <c r="I221" s="118">
        <f>SUM('5:6'!I221)</f>
        <v>0</v>
      </c>
      <c r="J221" s="38"/>
      <c r="K221" s="42">
        <f t="array" ref="K221">IF(ISERROR(G221/L221),"",G221/L221)</f>
        <v>0</v>
      </c>
      <c r="L221" s="107">
        <v>54</v>
      </c>
      <c r="M221" s="43">
        <f t="shared" si="82"/>
        <v>0</v>
      </c>
      <c r="N221" s="118">
        <f>SUM('5:6'!N221)</f>
        <v>0</v>
      </c>
      <c r="O221" s="118">
        <f>SUM('5:6'!O221)</f>
        <v>0</v>
      </c>
      <c r="P221" s="118">
        <f>SUM('5:6'!P221)</f>
        <v>0</v>
      </c>
      <c r="Q221" s="118">
        <f>SUM('5:6'!Q221)</f>
        <v>0</v>
      </c>
      <c r="R221" s="118">
        <f>SUM('5:6'!R221)</f>
        <v>0</v>
      </c>
      <c r="S221" s="118">
        <f>SUM('5:6'!S221)</f>
        <v>0</v>
      </c>
      <c r="T221" s="118">
        <f>SUM('5:6'!T221)</f>
        <v>0</v>
      </c>
      <c r="U221" s="118">
        <f>SUM('5:6'!U221)</f>
        <v>0</v>
      </c>
      <c r="V221" s="269"/>
      <c r="W221" s="40"/>
      <c r="X221" s="118">
        <f>SUM('5:6'!X221)</f>
        <v>0</v>
      </c>
      <c r="Y221" s="118">
        <f>SUM('5:6'!Y221)</f>
        <v>0</v>
      </c>
      <c r="Z221" s="118">
        <f>SUM('5:6'!Z221)</f>
        <v>0</v>
      </c>
      <c r="AA221" s="118">
        <f>SUM('5:6'!AA221)</f>
        <v>0</v>
      </c>
      <c r="AB221" s="338">
        <v>0.19</v>
      </c>
      <c r="AC221" s="370">
        <f t="shared" si="77"/>
        <v>0</v>
      </c>
      <c r="AD221" s="336"/>
      <c r="AE221" s="61"/>
      <c r="AF221" s="61"/>
      <c r="AG221" s="61"/>
      <c r="AH221" s="61"/>
      <c r="AI221" s="64"/>
      <c r="AJ221" s="64"/>
      <c r="AK221" s="64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</row>
    <row r="222" spans="1:53" ht="15.75">
      <c r="A222" s="23">
        <v>201289</v>
      </c>
      <c r="B222" s="236" t="s">
        <v>404</v>
      </c>
      <c r="C222" s="17" t="s">
        <v>413</v>
      </c>
      <c r="D222" s="18">
        <v>5.03</v>
      </c>
      <c r="E222" s="18"/>
      <c r="F222" s="6"/>
      <c r="G222" s="118">
        <f>SUM('5:6'!G222)</f>
        <v>0</v>
      </c>
      <c r="H222" s="330">
        <f t="shared" si="73"/>
        <v>0</v>
      </c>
      <c r="I222" s="118">
        <f>SUM('5:6'!I222)</f>
        <v>0</v>
      </c>
      <c r="J222" s="38"/>
      <c r="K222" s="42">
        <f t="array" ref="K222">IF(ISERROR(G222/L222),"",G222/L222)</f>
        <v>0</v>
      </c>
      <c r="L222" s="107">
        <v>54</v>
      </c>
      <c r="M222" s="43">
        <f t="shared" si="82"/>
        <v>0</v>
      </c>
      <c r="N222" s="118">
        <f>SUM('5:6'!N222)</f>
        <v>0</v>
      </c>
      <c r="O222" s="118">
        <f>SUM('5:6'!O222)</f>
        <v>0</v>
      </c>
      <c r="P222" s="118">
        <f>SUM('5:6'!P222)</f>
        <v>0</v>
      </c>
      <c r="Q222" s="118">
        <f>SUM('5:6'!Q222)</f>
        <v>0</v>
      </c>
      <c r="R222" s="118">
        <f>SUM('5:6'!R222)</f>
        <v>0</v>
      </c>
      <c r="S222" s="118">
        <f>SUM('5:6'!S222)</f>
        <v>0</v>
      </c>
      <c r="T222" s="118">
        <f>SUM('5:6'!T222)</f>
        <v>0</v>
      </c>
      <c r="U222" s="118">
        <f>SUM('5:6'!U222)</f>
        <v>0</v>
      </c>
      <c r="V222" s="269"/>
      <c r="W222" s="40"/>
      <c r="X222" s="118">
        <f>SUM('5:6'!X222)</f>
        <v>0</v>
      </c>
      <c r="Y222" s="118">
        <f>SUM('5:6'!Y222)</f>
        <v>0</v>
      </c>
      <c r="Z222" s="118">
        <f>SUM('5:6'!Z222)</f>
        <v>0</v>
      </c>
      <c r="AA222" s="118">
        <f>SUM('5:6'!AA222)</f>
        <v>0</v>
      </c>
      <c r="AB222" s="338">
        <v>0.19</v>
      </c>
      <c r="AC222" s="370">
        <f t="shared" si="77"/>
        <v>0</v>
      </c>
      <c r="AD222" s="336"/>
      <c r="AE222" s="61"/>
      <c r="AF222" s="61"/>
      <c r="AG222" s="61"/>
      <c r="AH222" s="61"/>
      <c r="AI222" s="64"/>
      <c r="AJ222" s="64"/>
      <c r="AK222" s="64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</row>
    <row r="223" spans="1:53" ht="15.75">
      <c r="A223" s="23">
        <v>201077</v>
      </c>
      <c r="B223" s="236" t="s">
        <v>444</v>
      </c>
      <c r="C223" s="232" t="s">
        <v>384</v>
      </c>
      <c r="D223" s="18">
        <v>5.03</v>
      </c>
      <c r="E223" s="18"/>
      <c r="F223" s="6"/>
      <c r="G223" s="118">
        <f>SUM('5:6'!G223)</f>
        <v>0</v>
      </c>
      <c r="H223" s="330">
        <f t="shared" si="73"/>
        <v>0</v>
      </c>
      <c r="I223" s="118">
        <f>SUM('5:6'!I223)</f>
        <v>0</v>
      </c>
      <c r="J223" s="38"/>
      <c r="K223" s="42">
        <f t="array" ref="K223">IF(ISERROR(G223/L223),"",G223/L223)</f>
        <v>0</v>
      </c>
      <c r="L223" s="107">
        <v>3</v>
      </c>
      <c r="M223" s="43">
        <f t="shared" si="82"/>
        <v>0</v>
      </c>
      <c r="N223" s="118">
        <f>SUM('5:6'!N223)</f>
        <v>0</v>
      </c>
      <c r="O223" s="118">
        <f>SUM('5:6'!O223)</f>
        <v>0</v>
      </c>
      <c r="P223" s="118">
        <f>SUM('5:6'!P223)</f>
        <v>0</v>
      </c>
      <c r="Q223" s="118">
        <f>SUM('5:6'!Q223)</f>
        <v>0</v>
      </c>
      <c r="R223" s="118">
        <f>SUM('5:6'!R223)</f>
        <v>0</v>
      </c>
      <c r="S223" s="118">
        <f>SUM('5:6'!S223)</f>
        <v>0</v>
      </c>
      <c r="T223" s="118">
        <f>SUM('5:6'!T223)</f>
        <v>0</v>
      </c>
      <c r="U223" s="118">
        <f>SUM('5:6'!U223)</f>
        <v>0</v>
      </c>
      <c r="V223" s="269"/>
      <c r="W223" s="40"/>
      <c r="X223" s="118">
        <f>SUM('5:6'!X223)</f>
        <v>0</v>
      </c>
      <c r="Y223" s="118">
        <f>SUM('5:6'!Y223)</f>
        <v>0</v>
      </c>
      <c r="Z223" s="118">
        <f>SUM('5:6'!Z223)</f>
        <v>0</v>
      </c>
      <c r="AA223" s="118">
        <f>SUM('5:6'!AA223)</f>
        <v>0</v>
      </c>
      <c r="AB223" s="366">
        <v>0.94</v>
      </c>
      <c r="AC223" s="370">
        <f t="shared" si="77"/>
        <v>0</v>
      </c>
      <c r="AD223" s="336"/>
      <c r="AE223" s="61"/>
      <c r="AF223" s="61"/>
      <c r="AG223" s="61"/>
      <c r="AH223" s="61"/>
      <c r="AI223" s="64"/>
      <c r="AJ223" s="64"/>
      <c r="AK223" s="64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</row>
    <row r="224" spans="1:53" ht="15.75">
      <c r="A224" s="23">
        <v>201078</v>
      </c>
      <c r="B224" s="236" t="s">
        <v>444</v>
      </c>
      <c r="C224" s="232" t="s">
        <v>385</v>
      </c>
      <c r="D224" s="18">
        <v>5.03</v>
      </c>
      <c r="E224" s="18"/>
      <c r="F224" s="6"/>
      <c r="G224" s="118">
        <f>SUM('5:6'!G224)</f>
        <v>0</v>
      </c>
      <c r="H224" s="330">
        <f t="shared" si="73"/>
        <v>0</v>
      </c>
      <c r="I224" s="118">
        <f>SUM('5:6'!I224)</f>
        <v>0</v>
      </c>
      <c r="J224" s="38"/>
      <c r="K224" s="42">
        <f t="array" ref="K224">IF(ISERROR(G224/L224),"",G224/L224)</f>
        <v>0</v>
      </c>
      <c r="L224" s="107">
        <v>3</v>
      </c>
      <c r="M224" s="43">
        <f t="shared" si="82"/>
        <v>0</v>
      </c>
      <c r="N224" s="118">
        <f>SUM('5:6'!N224)</f>
        <v>0</v>
      </c>
      <c r="O224" s="118">
        <f>SUM('5:6'!O224)</f>
        <v>0</v>
      </c>
      <c r="P224" s="118">
        <f>SUM('5:6'!P224)</f>
        <v>0</v>
      </c>
      <c r="Q224" s="118">
        <f>SUM('5:6'!Q224)</f>
        <v>0</v>
      </c>
      <c r="R224" s="118">
        <f>SUM('5:6'!R224)</f>
        <v>0</v>
      </c>
      <c r="S224" s="118">
        <f>SUM('5:6'!S224)</f>
        <v>0</v>
      </c>
      <c r="T224" s="118">
        <f>SUM('5:6'!T224)</f>
        <v>0</v>
      </c>
      <c r="U224" s="118">
        <f>SUM('5:6'!U224)</f>
        <v>0</v>
      </c>
      <c r="V224" s="269"/>
      <c r="W224" s="40"/>
      <c r="X224" s="118">
        <f>SUM('5:6'!X224)</f>
        <v>0</v>
      </c>
      <c r="Y224" s="118">
        <f>SUM('5:6'!Y224)</f>
        <v>0</v>
      </c>
      <c r="Z224" s="118">
        <f>SUM('5:6'!Z224)</f>
        <v>0</v>
      </c>
      <c r="AA224" s="118">
        <f>SUM('5:6'!AA224)</f>
        <v>0</v>
      </c>
      <c r="AB224" s="366">
        <v>0.94</v>
      </c>
      <c r="AC224" s="370">
        <f t="shared" si="77"/>
        <v>0</v>
      </c>
      <c r="AD224" s="336"/>
      <c r="AE224" s="61"/>
      <c r="AF224" s="61"/>
      <c r="AG224" s="61"/>
      <c r="AH224" s="61"/>
      <c r="AI224" s="64"/>
      <c r="AJ224" s="64"/>
      <c r="AK224" s="64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</row>
    <row r="225" spans="1:53" ht="15.75">
      <c r="A225" s="23">
        <v>201079</v>
      </c>
      <c r="B225" s="236" t="s">
        <v>444</v>
      </c>
      <c r="C225" s="232" t="s">
        <v>386</v>
      </c>
      <c r="D225" s="18">
        <v>5.03</v>
      </c>
      <c r="E225" s="18"/>
      <c r="F225" s="6"/>
      <c r="G225" s="118">
        <f>SUM('5:6'!G225)</f>
        <v>0</v>
      </c>
      <c r="H225" s="330">
        <f t="shared" si="73"/>
        <v>0</v>
      </c>
      <c r="I225" s="118">
        <f>SUM('5:6'!I225)</f>
        <v>0</v>
      </c>
      <c r="J225" s="38"/>
      <c r="K225" s="42">
        <f t="array" ref="K225">IF(ISERROR(G225/L225),"",G225/L225)</f>
        <v>0</v>
      </c>
      <c r="L225" s="107">
        <v>3</v>
      </c>
      <c r="M225" s="43">
        <f t="shared" si="82"/>
        <v>0</v>
      </c>
      <c r="N225" s="118">
        <f>SUM('5:6'!N225)</f>
        <v>0</v>
      </c>
      <c r="O225" s="118">
        <f>SUM('5:6'!O225)</f>
        <v>0</v>
      </c>
      <c r="P225" s="118">
        <f>SUM('5:6'!P225)</f>
        <v>0</v>
      </c>
      <c r="Q225" s="118">
        <f>SUM('5:6'!Q225)</f>
        <v>0</v>
      </c>
      <c r="R225" s="118">
        <f>SUM('5:6'!R225)</f>
        <v>0</v>
      </c>
      <c r="S225" s="118">
        <f>SUM('5:6'!S225)</f>
        <v>0</v>
      </c>
      <c r="T225" s="118">
        <f>SUM('5:6'!T225)</f>
        <v>0</v>
      </c>
      <c r="U225" s="118">
        <f>SUM('5:6'!U225)</f>
        <v>0</v>
      </c>
      <c r="V225" s="269"/>
      <c r="W225" s="40"/>
      <c r="X225" s="118">
        <f>SUM('5:6'!X225)</f>
        <v>0</v>
      </c>
      <c r="Y225" s="118">
        <f>SUM('5:6'!Y225)</f>
        <v>0</v>
      </c>
      <c r="Z225" s="118">
        <f>SUM('5:6'!Z225)</f>
        <v>0</v>
      </c>
      <c r="AA225" s="118">
        <f>SUM('5:6'!AA225)</f>
        <v>0</v>
      </c>
      <c r="AB225" s="366">
        <v>0.94</v>
      </c>
      <c r="AC225" s="370">
        <f t="shared" si="77"/>
        <v>0</v>
      </c>
      <c r="AD225" s="336"/>
      <c r="AE225" s="61"/>
      <c r="AF225" s="61"/>
      <c r="AG225" s="61"/>
      <c r="AH225" s="61"/>
      <c r="AI225" s="64"/>
      <c r="AJ225" s="64"/>
      <c r="AK225" s="64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</row>
    <row r="226" spans="1:53" ht="15.75">
      <c r="A226" s="23">
        <v>201080</v>
      </c>
      <c r="B226" s="236" t="s">
        <v>444</v>
      </c>
      <c r="C226" s="232" t="s">
        <v>387</v>
      </c>
      <c r="D226" s="18">
        <v>5.03</v>
      </c>
      <c r="E226" s="18"/>
      <c r="F226" s="6"/>
      <c r="G226" s="118">
        <f>SUM('5:6'!G226)</f>
        <v>0</v>
      </c>
      <c r="H226" s="330">
        <f t="shared" si="73"/>
        <v>0</v>
      </c>
      <c r="I226" s="118">
        <f>SUM('5:6'!I226)</f>
        <v>0</v>
      </c>
      <c r="J226" s="38"/>
      <c r="K226" s="42">
        <f t="array" ref="K226">IF(ISERROR(G226/L226),"",G226/L226)</f>
        <v>0</v>
      </c>
      <c r="L226" s="107">
        <v>3</v>
      </c>
      <c r="M226" s="43">
        <f t="shared" si="82"/>
        <v>0</v>
      </c>
      <c r="N226" s="118">
        <f>SUM('5:6'!N226)</f>
        <v>0</v>
      </c>
      <c r="O226" s="118">
        <f>SUM('5:6'!O226)</f>
        <v>0</v>
      </c>
      <c r="P226" s="118">
        <f>SUM('5:6'!P226)</f>
        <v>0</v>
      </c>
      <c r="Q226" s="118">
        <f>SUM('5:6'!Q226)</f>
        <v>0</v>
      </c>
      <c r="R226" s="118">
        <f>SUM('5:6'!R226)</f>
        <v>0</v>
      </c>
      <c r="S226" s="118">
        <f>SUM('5:6'!S226)</f>
        <v>0</v>
      </c>
      <c r="T226" s="118">
        <f>SUM('5:6'!T226)</f>
        <v>0</v>
      </c>
      <c r="U226" s="118">
        <f>SUM('5:6'!U226)</f>
        <v>0</v>
      </c>
      <c r="V226" s="269"/>
      <c r="W226" s="40"/>
      <c r="X226" s="118">
        <f>SUM('5:6'!X226)</f>
        <v>0</v>
      </c>
      <c r="Y226" s="118">
        <f>SUM('5:6'!Y226)</f>
        <v>0</v>
      </c>
      <c r="Z226" s="118">
        <f>SUM('5:6'!Z226)</f>
        <v>0</v>
      </c>
      <c r="AA226" s="118">
        <f>SUM('5:6'!AA226)</f>
        <v>0</v>
      </c>
      <c r="AB226" s="366">
        <v>0.94</v>
      </c>
      <c r="AC226" s="370">
        <f t="shared" si="77"/>
        <v>0</v>
      </c>
      <c r="AD226" s="336"/>
      <c r="AE226" s="61"/>
      <c r="AF226" s="61"/>
      <c r="AG226" s="61"/>
      <c r="AH226" s="61"/>
      <c r="AI226" s="64"/>
      <c r="AJ226" s="64"/>
      <c r="AK226" s="64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</row>
    <row r="227" spans="1:53" ht="15.75">
      <c r="A227" s="20">
        <v>200534</v>
      </c>
      <c r="B227" s="69" t="s">
        <v>80</v>
      </c>
      <c r="C227" s="17" t="s">
        <v>61</v>
      </c>
      <c r="D227" s="18">
        <v>5.03</v>
      </c>
      <c r="E227" s="18"/>
      <c r="F227" s="6"/>
      <c r="G227" s="118">
        <f>SUM('5:6'!G227)</f>
        <v>0</v>
      </c>
      <c r="H227" s="330">
        <f t="shared" si="73"/>
        <v>0</v>
      </c>
      <c r="I227" s="118">
        <f>SUM('5:6'!I227)</f>
        <v>0</v>
      </c>
      <c r="J227" s="38" t="str">
        <f t="array" ref="J227">IF(ISERROR(G227/I227),"",G227/I227)</f>
        <v/>
      </c>
      <c r="K227" s="42">
        <f t="array" ref="K227">IF(ISERROR(G227/L227),"",G227/L227)</f>
        <v>0</v>
      </c>
      <c r="L227" s="107">
        <v>40</v>
      </c>
      <c r="M227" s="43">
        <f t="shared" si="82"/>
        <v>0</v>
      </c>
      <c r="N227" s="118">
        <f>SUM('5:6'!N227)</f>
        <v>0</v>
      </c>
      <c r="O227" s="118">
        <f>SUM('5:6'!O227)</f>
        <v>0</v>
      </c>
      <c r="P227" s="118">
        <f>SUM('5:6'!P227)</f>
        <v>0</v>
      </c>
      <c r="Q227" s="118">
        <f>SUM('5:6'!Q227)</f>
        <v>0</v>
      </c>
      <c r="R227" s="118">
        <f>SUM('5:6'!R227)</f>
        <v>0</v>
      </c>
      <c r="S227" s="118">
        <f>SUM('5:6'!S227)</f>
        <v>0</v>
      </c>
      <c r="T227" s="118">
        <f>SUM('5:6'!T227)</f>
        <v>0</v>
      </c>
      <c r="U227" s="118">
        <f>SUM('5:6'!U227)</f>
        <v>0</v>
      </c>
      <c r="V227" s="269">
        <f t="shared" ref="V227:V236" si="85">SUM(X227:AA227)</f>
        <v>0</v>
      </c>
      <c r="W227" s="40" t="str">
        <f t="shared" ref="W227:W236" si="86">IF(ISERROR(V227/G227),"",V227/G227)</f>
        <v/>
      </c>
      <c r="X227" s="118">
        <f>SUM('5:6'!X227)</f>
        <v>0</v>
      </c>
      <c r="Y227" s="118">
        <f>SUM('5:6'!Y227)</f>
        <v>0</v>
      </c>
      <c r="Z227" s="118">
        <f>SUM('5:6'!Z227)</f>
        <v>0</v>
      </c>
      <c r="AA227" s="118">
        <f>SUM('5:6'!AA227)</f>
        <v>0</v>
      </c>
      <c r="AB227" s="338">
        <v>0.19</v>
      </c>
      <c r="AC227" s="370">
        <f t="shared" si="77"/>
        <v>0</v>
      </c>
      <c r="AD227" s="336"/>
      <c r="AE227" s="61"/>
      <c r="AF227" s="61"/>
      <c r="AG227" s="61"/>
      <c r="AH227" s="61"/>
      <c r="AI227" s="64"/>
      <c r="AJ227" s="64"/>
      <c r="AK227" s="64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</row>
    <row r="228" spans="1:53" ht="15.75">
      <c r="A228" s="20">
        <v>200535</v>
      </c>
      <c r="B228" s="69" t="s">
        <v>80</v>
      </c>
      <c r="C228" s="17" t="s">
        <v>60</v>
      </c>
      <c r="D228" s="18">
        <v>5.03</v>
      </c>
      <c r="E228" s="18"/>
      <c r="F228" s="6"/>
      <c r="G228" s="118">
        <f>SUM('5:6'!G228)</f>
        <v>0</v>
      </c>
      <c r="H228" s="330">
        <f t="shared" si="73"/>
        <v>0</v>
      </c>
      <c r="I228" s="118">
        <f>SUM('5:6'!I228)</f>
        <v>0</v>
      </c>
      <c r="J228" s="38" t="str">
        <f t="array" ref="J228">IF(ISERROR(G228/I228),"",G228/I228)</f>
        <v/>
      </c>
      <c r="K228" s="42">
        <f t="array" ref="K228">IF(ISERROR(G228/L228),"",G228/L228)</f>
        <v>0</v>
      </c>
      <c r="L228" s="107">
        <v>40</v>
      </c>
      <c r="M228" s="43">
        <f t="shared" si="82"/>
        <v>0</v>
      </c>
      <c r="N228" s="118">
        <f>SUM('5:6'!N228)</f>
        <v>0</v>
      </c>
      <c r="O228" s="118">
        <f>SUM('5:6'!O228)</f>
        <v>0</v>
      </c>
      <c r="P228" s="118">
        <f>SUM('5:6'!P228)</f>
        <v>0</v>
      </c>
      <c r="Q228" s="118">
        <f>SUM('5:6'!Q228)</f>
        <v>0</v>
      </c>
      <c r="R228" s="118">
        <f>SUM('5:6'!R228)</f>
        <v>0</v>
      </c>
      <c r="S228" s="118">
        <f>SUM('5:6'!S228)</f>
        <v>0</v>
      </c>
      <c r="T228" s="118">
        <f>SUM('5:6'!T228)</f>
        <v>0</v>
      </c>
      <c r="U228" s="118">
        <f>SUM('5:6'!U228)</f>
        <v>0</v>
      </c>
      <c r="V228" s="269">
        <f t="shared" si="85"/>
        <v>0</v>
      </c>
      <c r="W228" s="40" t="str">
        <f t="shared" si="86"/>
        <v/>
      </c>
      <c r="X228" s="118">
        <f>SUM('5:6'!X228)</f>
        <v>0</v>
      </c>
      <c r="Y228" s="118">
        <f>SUM('5:6'!Y228)</f>
        <v>0</v>
      </c>
      <c r="Z228" s="118">
        <f>SUM('5:6'!Z228)</f>
        <v>0</v>
      </c>
      <c r="AA228" s="118">
        <f>SUM('5:6'!AA228)</f>
        <v>0</v>
      </c>
      <c r="AB228" s="338">
        <v>0.19</v>
      </c>
      <c r="AC228" s="370">
        <f t="shared" si="77"/>
        <v>0</v>
      </c>
      <c r="AD228" s="336"/>
      <c r="AE228" s="61"/>
      <c r="AF228" s="61"/>
      <c r="AG228" s="61"/>
      <c r="AH228" s="61"/>
      <c r="AI228" s="64"/>
      <c r="AJ228" s="64"/>
      <c r="AK228" s="64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</row>
    <row r="229" spans="1:53" ht="15.75">
      <c r="A229" s="20">
        <v>200536</v>
      </c>
      <c r="B229" s="69" t="s">
        <v>80</v>
      </c>
      <c r="C229" s="17" t="s">
        <v>65</v>
      </c>
      <c r="D229" s="18">
        <v>5.03</v>
      </c>
      <c r="E229" s="18"/>
      <c r="F229" s="6"/>
      <c r="G229" s="118">
        <f>SUM('5:6'!G229)</f>
        <v>0</v>
      </c>
      <c r="H229" s="330">
        <f t="shared" si="73"/>
        <v>0</v>
      </c>
      <c r="I229" s="118">
        <f>SUM('5:6'!I229)</f>
        <v>0</v>
      </c>
      <c r="J229" s="38" t="str">
        <f t="array" ref="J229">IF(ISERROR(G229/I229),"",G229/I229)</f>
        <v/>
      </c>
      <c r="K229" s="42">
        <f t="array" ref="K229">IF(ISERROR(G229/L229),"",G229/L229)</f>
        <v>0</v>
      </c>
      <c r="L229" s="107">
        <v>40</v>
      </c>
      <c r="M229" s="43">
        <f t="shared" si="82"/>
        <v>0</v>
      </c>
      <c r="N229" s="118">
        <f>SUM('5:6'!N229)</f>
        <v>0</v>
      </c>
      <c r="O229" s="118">
        <f>SUM('5:6'!O229)</f>
        <v>0</v>
      </c>
      <c r="P229" s="118">
        <f>SUM('5:6'!P229)</f>
        <v>0</v>
      </c>
      <c r="Q229" s="118">
        <f>SUM('5:6'!Q229)</f>
        <v>0</v>
      </c>
      <c r="R229" s="118">
        <f>SUM('5:6'!R229)</f>
        <v>0</v>
      </c>
      <c r="S229" s="118">
        <f>SUM('5:6'!S229)</f>
        <v>0</v>
      </c>
      <c r="T229" s="118">
        <f>SUM('5:6'!T229)</f>
        <v>0</v>
      </c>
      <c r="U229" s="118">
        <f>SUM('5:6'!U229)</f>
        <v>0</v>
      </c>
      <c r="V229" s="269">
        <f t="shared" si="85"/>
        <v>0</v>
      </c>
      <c r="W229" s="40" t="str">
        <f t="shared" si="86"/>
        <v/>
      </c>
      <c r="X229" s="118">
        <f>SUM('5:6'!X229)</f>
        <v>0</v>
      </c>
      <c r="Y229" s="118">
        <f>SUM('5:6'!Y229)</f>
        <v>0</v>
      </c>
      <c r="Z229" s="118">
        <f>SUM('5:6'!Z229)</f>
        <v>0</v>
      </c>
      <c r="AA229" s="118">
        <f>SUM('5:6'!AA229)</f>
        <v>0</v>
      </c>
      <c r="AB229" s="338">
        <v>0.19</v>
      </c>
      <c r="AC229" s="370">
        <f t="shared" si="77"/>
        <v>0</v>
      </c>
      <c r="AD229" s="336"/>
      <c r="AE229" s="61"/>
      <c r="AF229" s="61"/>
      <c r="AG229" s="61"/>
      <c r="AH229" s="61"/>
      <c r="AI229" s="64"/>
      <c r="AJ229" s="64"/>
      <c r="AK229" s="64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</row>
    <row r="230" spans="1:53" ht="15.75">
      <c r="A230" s="20">
        <v>200437</v>
      </c>
      <c r="B230" s="69" t="s">
        <v>81</v>
      </c>
      <c r="C230" s="17" t="s">
        <v>82</v>
      </c>
      <c r="D230" s="18">
        <v>5.03</v>
      </c>
      <c r="E230" s="18"/>
      <c r="F230" s="6"/>
      <c r="G230" s="118">
        <f>SUM('5:6'!G230)</f>
        <v>0</v>
      </c>
      <c r="H230" s="330">
        <f t="shared" si="73"/>
        <v>0</v>
      </c>
      <c r="I230" s="118">
        <f>SUM('5:6'!I230)</f>
        <v>0</v>
      </c>
      <c r="J230" s="38" t="str">
        <f t="array" ref="J230">IF(ISERROR(G230/I230),"",G230/I230)</f>
        <v/>
      </c>
      <c r="K230" s="42">
        <f t="array" ref="K230">IF(ISERROR(G230/L230),"",G230/L230)</f>
        <v>0</v>
      </c>
      <c r="L230" s="107">
        <v>50</v>
      </c>
      <c r="M230" s="43">
        <f t="shared" si="82"/>
        <v>0</v>
      </c>
      <c r="N230" s="118">
        <f>SUM('5:6'!N230)</f>
        <v>0</v>
      </c>
      <c r="O230" s="118">
        <f>SUM('5:6'!O230)</f>
        <v>0</v>
      </c>
      <c r="P230" s="118">
        <f>SUM('5:6'!P230)</f>
        <v>0</v>
      </c>
      <c r="Q230" s="118">
        <f>SUM('5:6'!Q230)</f>
        <v>0</v>
      </c>
      <c r="R230" s="118">
        <f>SUM('5:6'!R230)</f>
        <v>0</v>
      </c>
      <c r="S230" s="118">
        <f>SUM('5:6'!S230)</f>
        <v>0</v>
      </c>
      <c r="T230" s="118">
        <f>SUM('5:6'!T230)</f>
        <v>0</v>
      </c>
      <c r="U230" s="118">
        <f>SUM('5:6'!U230)</f>
        <v>0</v>
      </c>
      <c r="V230" s="269">
        <f t="shared" si="85"/>
        <v>0</v>
      </c>
      <c r="W230" s="40" t="str">
        <f t="shared" si="86"/>
        <v/>
      </c>
      <c r="X230" s="118">
        <f>SUM('5:6'!X230)</f>
        <v>0</v>
      </c>
      <c r="Y230" s="118">
        <f>SUM('5:6'!Y230)</f>
        <v>0</v>
      </c>
      <c r="Z230" s="118">
        <f>SUM('5:6'!Z230)</f>
        <v>0</v>
      </c>
      <c r="AA230" s="118">
        <f>SUM('5:6'!AA230)</f>
        <v>0</v>
      </c>
      <c r="AB230" s="338">
        <v>0.21</v>
      </c>
      <c r="AC230" s="370">
        <f t="shared" si="77"/>
        <v>0</v>
      </c>
      <c r="AD230" s="336"/>
      <c r="AE230" s="61"/>
      <c r="AF230" s="61"/>
      <c r="AG230" s="61"/>
      <c r="AH230" s="61"/>
      <c r="AI230" s="64"/>
      <c r="AJ230" s="64"/>
      <c r="AK230" s="64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</row>
    <row r="231" spans="1:53" ht="15.75">
      <c r="A231" s="20">
        <v>200438</v>
      </c>
      <c r="B231" s="69" t="s">
        <v>81</v>
      </c>
      <c r="C231" s="17" t="s">
        <v>60</v>
      </c>
      <c r="D231" s="18">
        <v>5.03</v>
      </c>
      <c r="E231" s="18"/>
      <c r="F231" s="6"/>
      <c r="G231" s="118">
        <f>SUM('5:6'!G231)</f>
        <v>0</v>
      </c>
      <c r="H231" s="330">
        <f t="shared" si="73"/>
        <v>0</v>
      </c>
      <c r="I231" s="118">
        <f>SUM('5:6'!I231)</f>
        <v>0</v>
      </c>
      <c r="J231" s="38" t="str">
        <f t="array" ref="J231">IF(ISERROR(G231/I231),"",G231/I231)</f>
        <v/>
      </c>
      <c r="K231" s="42">
        <f t="array" ref="K231">IF(ISERROR(G231/L231),"",G231/L231)</f>
        <v>0</v>
      </c>
      <c r="L231" s="107">
        <v>50</v>
      </c>
      <c r="M231" s="43">
        <f t="shared" si="82"/>
        <v>0</v>
      </c>
      <c r="N231" s="118">
        <f>SUM('5:6'!N231)</f>
        <v>0</v>
      </c>
      <c r="O231" s="118">
        <f>SUM('5:6'!O231)</f>
        <v>0</v>
      </c>
      <c r="P231" s="118">
        <f>SUM('5:6'!P231)</f>
        <v>0</v>
      </c>
      <c r="Q231" s="118">
        <f>SUM('5:6'!Q231)</f>
        <v>0</v>
      </c>
      <c r="R231" s="118">
        <f>SUM('5:6'!R231)</f>
        <v>0</v>
      </c>
      <c r="S231" s="118">
        <f>SUM('5:6'!S231)</f>
        <v>0</v>
      </c>
      <c r="T231" s="118">
        <f>SUM('5:6'!T231)</f>
        <v>0</v>
      </c>
      <c r="U231" s="118">
        <f>SUM('5:6'!U231)</f>
        <v>0</v>
      </c>
      <c r="V231" s="269">
        <f t="shared" si="85"/>
        <v>0</v>
      </c>
      <c r="W231" s="40" t="str">
        <f t="shared" si="86"/>
        <v/>
      </c>
      <c r="X231" s="118">
        <f>SUM('5:6'!X231)</f>
        <v>0</v>
      </c>
      <c r="Y231" s="118">
        <f>SUM('5:6'!Y231)</f>
        <v>0</v>
      </c>
      <c r="Z231" s="118">
        <f>SUM('5:6'!Z231)</f>
        <v>0</v>
      </c>
      <c r="AA231" s="118">
        <f>SUM('5:6'!AA231)</f>
        <v>0</v>
      </c>
      <c r="AB231" s="338">
        <v>0.21</v>
      </c>
      <c r="AC231" s="370">
        <f t="shared" si="77"/>
        <v>0</v>
      </c>
      <c r="AD231" s="336"/>
      <c r="AE231" s="61"/>
      <c r="AF231" s="61"/>
      <c r="AG231" s="61"/>
      <c r="AH231" s="61"/>
      <c r="AI231" s="64"/>
      <c r="AJ231" s="64"/>
      <c r="AK231" s="64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</row>
    <row r="232" spans="1:53" ht="15.75">
      <c r="A232" s="20">
        <v>200439</v>
      </c>
      <c r="B232" s="69" t="s">
        <v>81</v>
      </c>
      <c r="C232" s="17" t="s">
        <v>61</v>
      </c>
      <c r="D232" s="18">
        <v>5.03</v>
      </c>
      <c r="E232" s="18"/>
      <c r="F232" s="6"/>
      <c r="G232" s="118">
        <f>SUM('5:6'!G232)</f>
        <v>0</v>
      </c>
      <c r="H232" s="330">
        <f t="shared" si="73"/>
        <v>0</v>
      </c>
      <c r="I232" s="118">
        <f>SUM('5:6'!I232)</f>
        <v>0</v>
      </c>
      <c r="J232" s="38" t="str">
        <f t="array" ref="J232">IF(ISERROR(G232/I232),"",G232/I232)</f>
        <v/>
      </c>
      <c r="K232" s="42">
        <f t="array" ref="K232">IF(ISERROR(G232/L232),"",G232/L232)</f>
        <v>0</v>
      </c>
      <c r="L232" s="107">
        <v>50</v>
      </c>
      <c r="M232" s="43">
        <f t="shared" si="82"/>
        <v>0</v>
      </c>
      <c r="N232" s="118">
        <f>SUM('5:6'!N232)</f>
        <v>0</v>
      </c>
      <c r="O232" s="118">
        <f>SUM('5:6'!O232)</f>
        <v>0</v>
      </c>
      <c r="P232" s="118">
        <f>SUM('5:6'!P232)</f>
        <v>0</v>
      </c>
      <c r="Q232" s="118">
        <f>SUM('5:6'!Q232)</f>
        <v>0</v>
      </c>
      <c r="R232" s="118">
        <f>SUM('5:6'!R232)</f>
        <v>0</v>
      </c>
      <c r="S232" s="118">
        <f>SUM('5:6'!S232)</f>
        <v>0</v>
      </c>
      <c r="T232" s="118">
        <f>SUM('5:6'!T232)</f>
        <v>0</v>
      </c>
      <c r="U232" s="118">
        <f>SUM('5:6'!U232)</f>
        <v>0</v>
      </c>
      <c r="V232" s="269">
        <f t="shared" si="85"/>
        <v>0</v>
      </c>
      <c r="W232" s="40" t="str">
        <f t="shared" si="86"/>
        <v/>
      </c>
      <c r="X232" s="118">
        <f>SUM('5:6'!X232)</f>
        <v>0</v>
      </c>
      <c r="Y232" s="118">
        <f>SUM('5:6'!Y232)</f>
        <v>0</v>
      </c>
      <c r="Z232" s="118">
        <f>SUM('5:6'!Z232)</f>
        <v>0</v>
      </c>
      <c r="AA232" s="118">
        <f>SUM('5:6'!AA232)</f>
        <v>0</v>
      </c>
      <c r="AB232" s="338">
        <v>0.21</v>
      </c>
      <c r="AC232" s="370">
        <f t="shared" si="77"/>
        <v>0</v>
      </c>
      <c r="AD232" s="336"/>
      <c r="AE232" s="61"/>
      <c r="AF232" s="61"/>
      <c r="AG232" s="61"/>
      <c r="AH232" s="61"/>
      <c r="AI232" s="64"/>
      <c r="AJ232" s="64"/>
      <c r="AK232" s="64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</row>
    <row r="233" spans="1:53" ht="15.75">
      <c r="A233" s="20">
        <v>200440</v>
      </c>
      <c r="B233" s="69" t="s">
        <v>81</v>
      </c>
      <c r="C233" s="17" t="s">
        <v>65</v>
      </c>
      <c r="D233" s="18">
        <v>5.03</v>
      </c>
      <c r="E233" s="18"/>
      <c r="F233" s="6"/>
      <c r="G233" s="118">
        <f>SUM('5:6'!G233)</f>
        <v>0</v>
      </c>
      <c r="H233" s="330">
        <f t="shared" si="73"/>
        <v>0</v>
      </c>
      <c r="I233" s="118">
        <f>SUM('5:6'!I233)</f>
        <v>0</v>
      </c>
      <c r="J233" s="38" t="str">
        <f t="array" ref="J233">IF(ISERROR(G233/I233),"",G233/I233)</f>
        <v/>
      </c>
      <c r="K233" s="42">
        <f t="array" ref="K233">IF(ISERROR(G233/L233),"",G233/L233)</f>
        <v>0</v>
      </c>
      <c r="L233" s="107">
        <v>50</v>
      </c>
      <c r="M233" s="43">
        <f t="shared" si="82"/>
        <v>0</v>
      </c>
      <c r="N233" s="118">
        <f>SUM('5:6'!N233)</f>
        <v>0</v>
      </c>
      <c r="O233" s="118">
        <f>SUM('5:6'!O233)</f>
        <v>0</v>
      </c>
      <c r="P233" s="118">
        <f>SUM('5:6'!P233)</f>
        <v>0</v>
      </c>
      <c r="Q233" s="118">
        <f>SUM('5:6'!Q233)</f>
        <v>0</v>
      </c>
      <c r="R233" s="118">
        <f>SUM('5:6'!R233)</f>
        <v>0</v>
      </c>
      <c r="S233" s="118">
        <f>SUM('5:6'!S233)</f>
        <v>0</v>
      </c>
      <c r="T233" s="118">
        <f>SUM('5:6'!T233)</f>
        <v>0</v>
      </c>
      <c r="U233" s="118">
        <f>SUM('5:6'!U233)</f>
        <v>0</v>
      </c>
      <c r="V233" s="269">
        <f t="shared" si="85"/>
        <v>0</v>
      </c>
      <c r="W233" s="40" t="str">
        <f t="shared" si="86"/>
        <v/>
      </c>
      <c r="X233" s="118">
        <f>SUM('5:6'!X233)</f>
        <v>0</v>
      </c>
      <c r="Y233" s="118">
        <f>SUM('5:6'!Y233)</f>
        <v>0</v>
      </c>
      <c r="Z233" s="118">
        <f>SUM('5:6'!Z233)</f>
        <v>0</v>
      </c>
      <c r="AA233" s="118">
        <f>SUM('5:6'!AA233)</f>
        <v>0</v>
      </c>
      <c r="AB233" s="338">
        <v>0.21</v>
      </c>
      <c r="AC233" s="370">
        <f t="shared" si="77"/>
        <v>0</v>
      </c>
      <c r="AD233" s="336"/>
      <c r="AE233" s="61"/>
      <c r="AF233" s="61"/>
      <c r="AG233" s="61"/>
      <c r="AH233" s="61"/>
      <c r="AI233" s="64"/>
      <c r="AJ233" s="64"/>
      <c r="AK233" s="64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</row>
    <row r="234" spans="1:53" ht="15.75">
      <c r="A234" s="20">
        <v>200051</v>
      </c>
      <c r="B234" s="69" t="s">
        <v>83</v>
      </c>
      <c r="C234" s="17" t="s">
        <v>73</v>
      </c>
      <c r="D234" s="18">
        <v>5.03</v>
      </c>
      <c r="E234" s="18"/>
      <c r="F234" s="6"/>
      <c r="G234" s="118">
        <f>SUM('5:6'!G234)</f>
        <v>0</v>
      </c>
      <c r="H234" s="330">
        <f t="shared" si="73"/>
        <v>0</v>
      </c>
      <c r="I234" s="118">
        <f>SUM('5:6'!I234)</f>
        <v>0</v>
      </c>
      <c r="J234" s="38" t="str">
        <f t="array" ref="J234">IF(ISERROR(G234/I234),"",G234/I234)</f>
        <v/>
      </c>
      <c r="K234" s="42">
        <f t="array" ref="K234">IF(ISERROR(G234/L234),"",G234/L234)</f>
        <v>0</v>
      </c>
      <c r="L234" s="107">
        <v>50</v>
      </c>
      <c r="M234" s="43">
        <f t="shared" si="82"/>
        <v>0</v>
      </c>
      <c r="N234" s="118">
        <f>SUM('5:6'!N234)</f>
        <v>0</v>
      </c>
      <c r="O234" s="118">
        <f>SUM('5:6'!O234)</f>
        <v>0</v>
      </c>
      <c r="P234" s="118">
        <f>SUM('5:6'!P234)</f>
        <v>0</v>
      </c>
      <c r="Q234" s="118">
        <f>SUM('5:6'!Q234)</f>
        <v>0</v>
      </c>
      <c r="R234" s="118">
        <f>SUM('5:6'!R234)</f>
        <v>0</v>
      </c>
      <c r="S234" s="118">
        <f>SUM('5:6'!S234)</f>
        <v>0</v>
      </c>
      <c r="T234" s="118">
        <f>SUM('5:6'!T234)</f>
        <v>0</v>
      </c>
      <c r="U234" s="118">
        <f>SUM('5:6'!U234)</f>
        <v>0</v>
      </c>
      <c r="V234" s="269">
        <f t="shared" si="85"/>
        <v>0</v>
      </c>
      <c r="W234" s="40" t="str">
        <f t="shared" si="86"/>
        <v/>
      </c>
      <c r="X234" s="118">
        <f>SUM('5:6'!X234)</f>
        <v>0</v>
      </c>
      <c r="Y234" s="118">
        <f>SUM('5:6'!Y234)</f>
        <v>0</v>
      </c>
      <c r="Z234" s="118">
        <f>SUM('5:6'!Z234)</f>
        <v>0</v>
      </c>
      <c r="AA234" s="118">
        <f>SUM('5:6'!AA234)</f>
        <v>0</v>
      </c>
      <c r="AB234" s="338">
        <v>0.21</v>
      </c>
      <c r="AC234" s="370">
        <f t="shared" si="77"/>
        <v>0</v>
      </c>
      <c r="AD234" s="336"/>
      <c r="AE234" s="61"/>
      <c r="AF234" s="61"/>
      <c r="AG234" s="61"/>
      <c r="AH234" s="61"/>
      <c r="AI234" s="64"/>
      <c r="AJ234" s="64"/>
      <c r="AK234" s="64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</row>
    <row r="235" spans="1:53" ht="15.75">
      <c r="A235" s="20">
        <v>200052</v>
      </c>
      <c r="B235" s="69" t="s">
        <v>83</v>
      </c>
      <c r="C235" s="17" t="s">
        <v>61</v>
      </c>
      <c r="D235" s="18">
        <v>5.03</v>
      </c>
      <c r="E235" s="18"/>
      <c r="F235" s="6"/>
      <c r="G235" s="118">
        <f>SUM('5:6'!G235)</f>
        <v>0</v>
      </c>
      <c r="H235" s="330">
        <f t="shared" si="73"/>
        <v>0</v>
      </c>
      <c r="I235" s="118">
        <f>SUM('5:6'!I235)</f>
        <v>0</v>
      </c>
      <c r="J235" s="38" t="str">
        <f t="array" ref="J235">IF(ISERROR(G235/I235),"",G235/I235)</f>
        <v/>
      </c>
      <c r="K235" s="42">
        <f t="array" ref="K235">IF(ISERROR(G235/L235),"",G235/L235)</f>
        <v>0</v>
      </c>
      <c r="L235" s="107">
        <v>50</v>
      </c>
      <c r="M235" s="43">
        <f t="shared" si="82"/>
        <v>0</v>
      </c>
      <c r="N235" s="118">
        <f>SUM('5:6'!N235)</f>
        <v>0</v>
      </c>
      <c r="O235" s="118">
        <f>SUM('5:6'!O235)</f>
        <v>0</v>
      </c>
      <c r="P235" s="118">
        <f>SUM('5:6'!P235)</f>
        <v>0</v>
      </c>
      <c r="Q235" s="118">
        <f>SUM('5:6'!Q235)</f>
        <v>0</v>
      </c>
      <c r="R235" s="118">
        <f>SUM('5:6'!R235)</f>
        <v>0</v>
      </c>
      <c r="S235" s="118">
        <f>SUM('5:6'!S235)</f>
        <v>0</v>
      </c>
      <c r="T235" s="118">
        <f>SUM('5:6'!T235)</f>
        <v>0</v>
      </c>
      <c r="U235" s="118">
        <f>SUM('5:6'!U235)</f>
        <v>0</v>
      </c>
      <c r="V235" s="269">
        <f t="shared" si="85"/>
        <v>0</v>
      </c>
      <c r="W235" s="40" t="str">
        <f t="shared" si="86"/>
        <v/>
      </c>
      <c r="X235" s="118">
        <f>SUM('5:6'!X235)</f>
        <v>0</v>
      </c>
      <c r="Y235" s="118">
        <f>SUM('5:6'!Y235)</f>
        <v>0</v>
      </c>
      <c r="Z235" s="118">
        <f>SUM('5:6'!Z235)</f>
        <v>0</v>
      </c>
      <c r="AA235" s="118">
        <f>SUM('5:6'!AA235)</f>
        <v>0</v>
      </c>
      <c r="AB235" s="338">
        <v>0.21</v>
      </c>
      <c r="AC235" s="370">
        <f t="shared" si="77"/>
        <v>0</v>
      </c>
      <c r="AD235" s="336"/>
      <c r="AE235" s="61"/>
      <c r="AF235" s="61"/>
      <c r="AG235" s="61"/>
      <c r="AH235" s="61"/>
      <c r="AI235" s="64"/>
      <c r="AJ235" s="64"/>
      <c r="AK235" s="64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</row>
    <row r="236" spans="1:53" ht="15.75">
      <c r="A236" s="20">
        <v>200054</v>
      </c>
      <c r="B236" s="69" t="s">
        <v>83</v>
      </c>
      <c r="C236" s="17" t="s">
        <v>77</v>
      </c>
      <c r="D236" s="18">
        <v>5.03</v>
      </c>
      <c r="E236" s="18"/>
      <c r="F236" s="6"/>
      <c r="G236" s="118">
        <f>SUM('5:6'!G236)</f>
        <v>0</v>
      </c>
      <c r="H236" s="330">
        <f t="shared" si="73"/>
        <v>0</v>
      </c>
      <c r="I236" s="118">
        <f>SUM('5:6'!I236)</f>
        <v>0</v>
      </c>
      <c r="J236" s="38" t="str">
        <f t="array" ref="J236">IF(ISERROR(G236/I236),"",G236/I236)</f>
        <v/>
      </c>
      <c r="K236" s="42">
        <f t="array" ref="K236">IF(ISERROR(G236/L236),"",G236/L236)</f>
        <v>0</v>
      </c>
      <c r="L236" s="107">
        <v>50</v>
      </c>
      <c r="M236" s="43">
        <f t="shared" si="82"/>
        <v>0</v>
      </c>
      <c r="N236" s="118">
        <f>SUM('5:6'!N236)</f>
        <v>0</v>
      </c>
      <c r="O236" s="118">
        <f>SUM('5:6'!O236)</f>
        <v>0</v>
      </c>
      <c r="P236" s="118">
        <f>SUM('5:6'!P236)</f>
        <v>0</v>
      </c>
      <c r="Q236" s="118">
        <f>SUM('5:6'!Q236)</f>
        <v>0</v>
      </c>
      <c r="R236" s="118">
        <f>SUM('5:6'!R236)</f>
        <v>0</v>
      </c>
      <c r="S236" s="118">
        <f>SUM('5:6'!S236)</f>
        <v>0</v>
      </c>
      <c r="T236" s="118">
        <f>SUM('5:6'!T236)</f>
        <v>0</v>
      </c>
      <c r="U236" s="118">
        <f>SUM('5:6'!U236)</f>
        <v>0</v>
      </c>
      <c r="V236" s="269">
        <f t="shared" si="85"/>
        <v>0</v>
      </c>
      <c r="W236" s="40" t="str">
        <f t="shared" si="86"/>
        <v/>
      </c>
      <c r="X236" s="118">
        <f>SUM('5:6'!X236)</f>
        <v>0</v>
      </c>
      <c r="Y236" s="118">
        <f>SUM('5:6'!Y236)</f>
        <v>0</v>
      </c>
      <c r="Z236" s="118">
        <f>SUM('5:6'!Z236)</f>
        <v>0</v>
      </c>
      <c r="AA236" s="118">
        <f>SUM('5:6'!AA236)</f>
        <v>0</v>
      </c>
      <c r="AB236" s="338">
        <v>0.21</v>
      </c>
      <c r="AC236" s="370">
        <f t="shared" si="77"/>
        <v>0</v>
      </c>
      <c r="AD236" s="336"/>
      <c r="AE236" s="61"/>
      <c r="AF236" s="61"/>
      <c r="AG236" s="61"/>
      <c r="AH236" s="61"/>
      <c r="AI236" s="64"/>
      <c r="AJ236" s="64"/>
      <c r="AK236" s="64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</row>
    <row r="237" spans="1:53" ht="15.75">
      <c r="A237" s="20">
        <v>201403</v>
      </c>
      <c r="B237" s="242" t="s">
        <v>458</v>
      </c>
      <c r="C237" s="232" t="s">
        <v>456</v>
      </c>
      <c r="D237" s="18">
        <v>5.03</v>
      </c>
      <c r="E237" s="18"/>
      <c r="F237" s="6"/>
      <c r="G237" s="118">
        <f>SUM('5:6'!G237)</f>
        <v>0</v>
      </c>
      <c r="H237" s="330">
        <f t="shared" si="73"/>
        <v>0</v>
      </c>
      <c r="I237" s="118">
        <f>SUM('5:6'!I237)</f>
        <v>0</v>
      </c>
      <c r="J237" s="38"/>
      <c r="K237" s="42"/>
      <c r="L237" s="107">
        <v>50</v>
      </c>
      <c r="M237" s="43"/>
      <c r="N237" s="118"/>
      <c r="O237" s="118"/>
      <c r="P237" s="118"/>
      <c r="Q237" s="118"/>
      <c r="R237" s="118"/>
      <c r="S237" s="118"/>
      <c r="T237" s="118"/>
      <c r="U237" s="118"/>
      <c r="V237" s="269"/>
      <c r="W237" s="40"/>
      <c r="X237" s="118"/>
      <c r="Y237" s="118"/>
      <c r="Z237" s="118"/>
      <c r="AA237" s="118"/>
      <c r="AB237" s="338">
        <v>0.21</v>
      </c>
      <c r="AC237" s="370">
        <f t="shared" si="77"/>
        <v>0</v>
      </c>
      <c r="AD237" s="336"/>
      <c r="AE237" s="61"/>
      <c r="AF237" s="61"/>
      <c r="AG237" s="61"/>
      <c r="AH237" s="61"/>
      <c r="AI237" s="64"/>
      <c r="AJ237" s="64"/>
      <c r="AK237" s="64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</row>
    <row r="238" spans="1:53" ht="15.75">
      <c r="A238" s="20">
        <v>201290</v>
      </c>
      <c r="B238" s="242" t="s">
        <v>423</v>
      </c>
      <c r="C238" s="232" t="s">
        <v>421</v>
      </c>
      <c r="D238" s="18">
        <v>5</v>
      </c>
      <c r="E238" s="18"/>
      <c r="F238" s="6"/>
      <c r="G238" s="118">
        <f>SUM('5:6'!G238)</f>
        <v>0</v>
      </c>
      <c r="H238" s="330">
        <f t="shared" si="73"/>
        <v>0</v>
      </c>
      <c r="I238" s="118">
        <f>SUM('5:6'!I238)</f>
        <v>0</v>
      </c>
      <c r="J238" s="38"/>
      <c r="K238" s="42">
        <f t="array" ref="K238">IF(ISERROR(G238/L238),"",G238/L238)</f>
        <v>0</v>
      </c>
      <c r="L238" s="107">
        <v>50</v>
      </c>
      <c r="M238" s="43">
        <f t="shared" ref="M238:M249" si="87">IF(ISERROR(I238-K238),"",I238-K238)</f>
        <v>0</v>
      </c>
      <c r="N238" s="118">
        <f>SUM('5:6'!N238)</f>
        <v>0</v>
      </c>
      <c r="O238" s="118">
        <f>SUM('5:6'!O238)</f>
        <v>0</v>
      </c>
      <c r="P238" s="118">
        <f>SUM('5:6'!P238)</f>
        <v>0</v>
      </c>
      <c r="Q238" s="118">
        <f>SUM('5:6'!Q238)</f>
        <v>0</v>
      </c>
      <c r="R238" s="118">
        <f>SUM('5:6'!R238)</f>
        <v>0</v>
      </c>
      <c r="S238" s="118">
        <f>SUM('5:6'!S238)</f>
        <v>0</v>
      </c>
      <c r="T238" s="118">
        <f>SUM('5:6'!T238)</f>
        <v>0</v>
      </c>
      <c r="U238" s="118">
        <f>SUM('5:6'!U238)</f>
        <v>0</v>
      </c>
      <c r="V238" s="269"/>
      <c r="W238" s="40"/>
      <c r="X238" s="118">
        <f>SUM('5:6'!X238)</f>
        <v>0</v>
      </c>
      <c r="Y238" s="118">
        <f>SUM('5:6'!Y238)</f>
        <v>0</v>
      </c>
      <c r="Z238" s="118">
        <f>SUM('5:6'!Z238)</f>
        <v>0</v>
      </c>
      <c r="AA238" s="118">
        <f>SUM('5:6'!AA238)</f>
        <v>0</v>
      </c>
      <c r="AB238" s="366">
        <v>0.21</v>
      </c>
      <c r="AC238" s="370">
        <f t="shared" si="77"/>
        <v>0</v>
      </c>
      <c r="AD238" s="336"/>
      <c r="AE238" s="61"/>
      <c r="AF238" s="61"/>
      <c r="AG238" s="61"/>
      <c r="AH238" s="61"/>
      <c r="AI238" s="64"/>
      <c r="AJ238" s="64"/>
      <c r="AK238" s="64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</row>
    <row r="239" spans="1:53" ht="15.75">
      <c r="A239" s="20">
        <v>200113</v>
      </c>
      <c r="B239" s="69" t="s">
        <v>84</v>
      </c>
      <c r="C239" s="17" t="s">
        <v>64</v>
      </c>
      <c r="D239" s="18">
        <v>5.03</v>
      </c>
      <c r="E239" s="18"/>
      <c r="F239" s="6"/>
      <c r="G239" s="118">
        <f>SUM('5:6'!G239)</f>
        <v>0</v>
      </c>
      <c r="H239" s="330">
        <f t="shared" si="73"/>
        <v>0</v>
      </c>
      <c r="I239" s="118">
        <f>SUM('5:6'!I239)</f>
        <v>0</v>
      </c>
      <c r="J239" s="38" t="str">
        <f t="array" ref="J239">IF(ISERROR(G239/I239),"",G239/I239)</f>
        <v/>
      </c>
      <c r="K239" s="42">
        <f t="array" ref="K239">IF(ISERROR(G239/L239),"",G239/L239)</f>
        <v>0</v>
      </c>
      <c r="L239" s="107">
        <v>21.5</v>
      </c>
      <c r="M239" s="43">
        <f t="shared" si="87"/>
        <v>0</v>
      </c>
      <c r="N239" s="118">
        <f>SUM('5:6'!N239)</f>
        <v>0</v>
      </c>
      <c r="O239" s="118">
        <f>SUM('5:6'!O239)</f>
        <v>0</v>
      </c>
      <c r="P239" s="118">
        <f>SUM('5:6'!P239)</f>
        <v>0</v>
      </c>
      <c r="Q239" s="118">
        <f>SUM('5:6'!Q239)</f>
        <v>0</v>
      </c>
      <c r="R239" s="118">
        <f>SUM('5:6'!R239)</f>
        <v>0</v>
      </c>
      <c r="S239" s="118">
        <f>SUM('5:6'!S239)</f>
        <v>0</v>
      </c>
      <c r="T239" s="118">
        <f>SUM('5:6'!T239)</f>
        <v>0</v>
      </c>
      <c r="U239" s="118">
        <f>SUM('5:6'!U239)</f>
        <v>0</v>
      </c>
      <c r="V239" s="269">
        <f t="shared" ref="V239:V240" si="88">SUM(X239:AA239)</f>
        <v>0</v>
      </c>
      <c r="W239" s="40" t="str">
        <f t="shared" ref="W239:W240" si="89">IF(ISERROR(V239/G239),"",V239/G239)</f>
        <v/>
      </c>
      <c r="X239" s="118">
        <f>SUM('5:6'!X239)</f>
        <v>0</v>
      </c>
      <c r="Y239" s="118">
        <f>SUM('5:6'!Y239)</f>
        <v>0</v>
      </c>
      <c r="Z239" s="118">
        <f>SUM('5:6'!Z239)</f>
        <v>0</v>
      </c>
      <c r="AA239" s="118">
        <f>SUM('5:6'!AA239)</f>
        <v>0</v>
      </c>
      <c r="AB239" s="338">
        <v>0.49</v>
      </c>
      <c r="AC239" s="370">
        <f t="shared" si="77"/>
        <v>0</v>
      </c>
      <c r="AD239" s="336"/>
      <c r="AE239" s="61"/>
      <c r="AF239" s="61"/>
      <c r="AG239" s="61"/>
      <c r="AH239" s="61"/>
      <c r="AI239" s="64"/>
      <c r="AJ239" s="64"/>
      <c r="AK239" s="64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</row>
    <row r="240" spans="1:53" ht="15.75">
      <c r="A240" s="20">
        <v>200114</v>
      </c>
      <c r="B240" s="69" t="s">
        <v>84</v>
      </c>
      <c r="C240" s="17" t="s">
        <v>65</v>
      </c>
      <c r="D240" s="18">
        <v>5.03</v>
      </c>
      <c r="E240" s="18"/>
      <c r="F240" s="6"/>
      <c r="G240" s="118">
        <f>SUM('5:6'!G240)</f>
        <v>0</v>
      </c>
      <c r="H240" s="330">
        <f t="shared" si="73"/>
        <v>0</v>
      </c>
      <c r="I240" s="118">
        <f>SUM('5:6'!I240)</f>
        <v>0</v>
      </c>
      <c r="J240" s="38" t="str">
        <f t="array" ref="J240">IF(ISERROR(G240/I240),"",G240/I240)</f>
        <v/>
      </c>
      <c r="K240" s="42">
        <f t="array" ref="K240">IF(ISERROR(G240/L240),"",G240/L240)</f>
        <v>0</v>
      </c>
      <c r="L240" s="107">
        <v>21.5</v>
      </c>
      <c r="M240" s="43">
        <f t="shared" si="87"/>
        <v>0</v>
      </c>
      <c r="N240" s="118">
        <f>SUM('5:6'!N240)</f>
        <v>0</v>
      </c>
      <c r="O240" s="118">
        <f>SUM('5:6'!O240)</f>
        <v>0</v>
      </c>
      <c r="P240" s="118">
        <f>SUM('5:6'!P240)</f>
        <v>0</v>
      </c>
      <c r="Q240" s="118">
        <f>SUM('5:6'!Q240)</f>
        <v>0</v>
      </c>
      <c r="R240" s="118">
        <f>SUM('5:6'!R240)</f>
        <v>0</v>
      </c>
      <c r="S240" s="118">
        <f>SUM('5:6'!S240)</f>
        <v>0</v>
      </c>
      <c r="T240" s="118">
        <f>SUM('5:6'!T240)</f>
        <v>0</v>
      </c>
      <c r="U240" s="118">
        <f>SUM('5:6'!U240)</f>
        <v>0</v>
      </c>
      <c r="V240" s="269">
        <f t="shared" si="88"/>
        <v>0</v>
      </c>
      <c r="W240" s="40" t="str">
        <f t="shared" si="89"/>
        <v/>
      </c>
      <c r="X240" s="118">
        <f>SUM('5:6'!X240)</f>
        <v>0</v>
      </c>
      <c r="Y240" s="118">
        <f>SUM('5:6'!Y240)</f>
        <v>0</v>
      </c>
      <c r="Z240" s="118">
        <f>SUM('5:6'!Z240)</f>
        <v>0</v>
      </c>
      <c r="AA240" s="118">
        <f>SUM('5:6'!AA240)</f>
        <v>0</v>
      </c>
      <c r="AB240" s="338">
        <v>0.49</v>
      </c>
      <c r="AC240" s="370">
        <f t="shared" si="77"/>
        <v>0</v>
      </c>
      <c r="AD240" s="336"/>
      <c r="AE240" s="61"/>
      <c r="AF240" s="61"/>
      <c r="AG240" s="61"/>
      <c r="AH240" s="61"/>
      <c r="AI240" s="64"/>
      <c r="AJ240" s="64"/>
      <c r="AK240" s="64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</row>
    <row r="241" spans="1:53" ht="15.75">
      <c r="A241" s="20"/>
      <c r="B241" s="242" t="s">
        <v>380</v>
      </c>
      <c r="C241" s="232" t="s">
        <v>381</v>
      </c>
      <c r="D241" s="18"/>
      <c r="E241" s="18"/>
      <c r="F241" s="6"/>
      <c r="G241" s="118">
        <f>SUM('5:6'!G241)</f>
        <v>0</v>
      </c>
      <c r="H241" s="330">
        <f t="shared" si="73"/>
        <v>0</v>
      </c>
      <c r="I241" s="118">
        <f>SUM('5:6'!I241)</f>
        <v>0</v>
      </c>
      <c r="J241" s="38"/>
      <c r="K241" s="42"/>
      <c r="L241" s="107"/>
      <c r="M241" s="43">
        <f t="shared" si="87"/>
        <v>0</v>
      </c>
      <c r="N241" s="118">
        <f>SUM('5:6'!N241)</f>
        <v>0</v>
      </c>
      <c r="O241" s="118">
        <f>SUM('5:6'!O241)</f>
        <v>0</v>
      </c>
      <c r="P241" s="118">
        <f>SUM('5:6'!P241)</f>
        <v>0</v>
      </c>
      <c r="Q241" s="118">
        <f>SUM('5:6'!Q241)</f>
        <v>0</v>
      </c>
      <c r="R241" s="118">
        <f>SUM('5:6'!R241)</f>
        <v>0</v>
      </c>
      <c r="S241" s="118">
        <f>SUM('5:6'!S241)</f>
        <v>0</v>
      </c>
      <c r="T241" s="118">
        <f>SUM('5:6'!T241)</f>
        <v>0</v>
      </c>
      <c r="U241" s="118">
        <f>SUM('5:6'!U241)</f>
        <v>0</v>
      </c>
      <c r="V241" s="269"/>
      <c r="W241" s="40"/>
      <c r="X241" s="118">
        <f>SUM('5:6'!X241)</f>
        <v>0</v>
      </c>
      <c r="Y241" s="118">
        <f>SUM('5:6'!Y241)</f>
        <v>0</v>
      </c>
      <c r="Z241" s="118">
        <f>SUM('5:6'!Z241)</f>
        <v>0</v>
      </c>
      <c r="AA241" s="118">
        <f>SUM('5:6'!AA241)</f>
        <v>0</v>
      </c>
      <c r="AB241" s="338"/>
      <c r="AC241" s="370">
        <f t="shared" si="77"/>
        <v>0</v>
      </c>
      <c r="AD241" s="336"/>
      <c r="AE241" s="61"/>
      <c r="AF241" s="61"/>
      <c r="AG241" s="61"/>
      <c r="AH241" s="61"/>
      <c r="AI241" s="64"/>
      <c r="AJ241" s="64"/>
      <c r="AK241" s="64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</row>
    <row r="242" spans="1:53" ht="15.75">
      <c r="A242" s="22">
        <v>200617</v>
      </c>
      <c r="B242" s="70" t="s">
        <v>85</v>
      </c>
      <c r="C242" s="17" t="s">
        <v>60</v>
      </c>
      <c r="D242" s="18">
        <v>5.0599999999999996</v>
      </c>
      <c r="E242" s="18"/>
      <c r="F242" s="6"/>
      <c r="G242" s="118">
        <f>SUM('5:6'!G242)</f>
        <v>0</v>
      </c>
      <c r="H242" s="330">
        <f t="shared" si="73"/>
        <v>0</v>
      </c>
      <c r="I242" s="118">
        <f>SUM('5:6'!I242)</f>
        <v>0</v>
      </c>
      <c r="J242" s="38" t="str">
        <f t="array" ref="J242">IF(ISERROR(G242/I242),"",G242/I242)</f>
        <v/>
      </c>
      <c r="K242" s="42" t="str">
        <f t="array" ref="K242">IF(ISERROR(G242/L242),"",G242/L242)</f>
        <v/>
      </c>
      <c r="L242" s="107"/>
      <c r="M242" s="43" t="str">
        <f t="shared" si="87"/>
        <v/>
      </c>
      <c r="N242" s="118">
        <f>SUM('5:6'!N242)</f>
        <v>0</v>
      </c>
      <c r="O242" s="118">
        <f>SUM('5:6'!O242)</f>
        <v>0</v>
      </c>
      <c r="P242" s="118">
        <f>SUM('5:6'!P242)</f>
        <v>0</v>
      </c>
      <c r="Q242" s="118">
        <f>SUM('5:6'!Q242)</f>
        <v>0</v>
      </c>
      <c r="R242" s="118">
        <f>SUM('5:6'!R242)</f>
        <v>0</v>
      </c>
      <c r="S242" s="118">
        <f>SUM('5:6'!S242)</f>
        <v>0</v>
      </c>
      <c r="T242" s="118">
        <f>SUM('5:6'!T242)</f>
        <v>0</v>
      </c>
      <c r="U242" s="118">
        <f>SUM('5:6'!U242)</f>
        <v>0</v>
      </c>
      <c r="V242" s="269">
        <f t="shared" ref="V242:V245" si="90">SUM(X242:AA242)</f>
        <v>0</v>
      </c>
      <c r="W242" s="40" t="str">
        <f t="shared" ref="W242:W245" si="91">IF(ISERROR(V242/G242),"",V242/G242)</f>
        <v/>
      </c>
      <c r="X242" s="118">
        <f>SUM('5:6'!X242)</f>
        <v>0</v>
      </c>
      <c r="Y242" s="118">
        <f>SUM('5:6'!Y242)</f>
        <v>0</v>
      </c>
      <c r="Z242" s="118">
        <f>SUM('5:6'!Z242)</f>
        <v>0</v>
      </c>
      <c r="AA242" s="118">
        <f>SUM('5:6'!AA242)</f>
        <v>0</v>
      </c>
      <c r="AB242" s="338">
        <v>0.43</v>
      </c>
      <c r="AC242" s="370">
        <f t="shared" si="77"/>
        <v>0</v>
      </c>
      <c r="AD242" s="336"/>
      <c r="AE242" s="61"/>
      <c r="AF242" s="61"/>
      <c r="AG242" s="61"/>
      <c r="AH242" s="61"/>
      <c r="AI242" s="64"/>
      <c r="AJ242" s="64"/>
      <c r="AK242" s="64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</row>
    <row r="243" spans="1:53" ht="15.75">
      <c r="A243" s="22">
        <v>200618</v>
      </c>
      <c r="B243" s="70" t="s">
        <v>85</v>
      </c>
      <c r="C243" s="17" t="s">
        <v>74</v>
      </c>
      <c r="D243" s="18">
        <v>5.0599999999999996</v>
      </c>
      <c r="E243" s="18"/>
      <c r="F243" s="6"/>
      <c r="G243" s="118">
        <f>SUM('5:6'!G243)</f>
        <v>0</v>
      </c>
      <c r="H243" s="330">
        <f t="shared" si="73"/>
        <v>0</v>
      </c>
      <c r="I243" s="118">
        <f>SUM('5:6'!I243)</f>
        <v>0</v>
      </c>
      <c r="J243" s="38" t="str">
        <f t="array" ref="J243">IF(ISERROR(G243/I243),"",G243/I243)</f>
        <v/>
      </c>
      <c r="K243" s="42" t="str">
        <f t="array" ref="K243">IF(ISERROR(G243/L243),"",G243/L243)</f>
        <v/>
      </c>
      <c r="L243" s="107"/>
      <c r="M243" s="43" t="str">
        <f t="shared" si="87"/>
        <v/>
      </c>
      <c r="N243" s="118">
        <f>SUM('5:6'!N243)</f>
        <v>0</v>
      </c>
      <c r="O243" s="118">
        <f>SUM('5:6'!O243)</f>
        <v>0</v>
      </c>
      <c r="P243" s="118">
        <f>SUM('5:6'!P243)</f>
        <v>0</v>
      </c>
      <c r="Q243" s="118">
        <f>SUM('5:6'!Q243)</f>
        <v>0</v>
      </c>
      <c r="R243" s="118">
        <f>SUM('5:6'!R243)</f>
        <v>0</v>
      </c>
      <c r="S243" s="118">
        <f>SUM('5:6'!S243)</f>
        <v>0</v>
      </c>
      <c r="T243" s="118">
        <f>SUM('5:6'!T243)</f>
        <v>0</v>
      </c>
      <c r="U243" s="118">
        <f>SUM('5:6'!U243)</f>
        <v>0</v>
      </c>
      <c r="V243" s="269">
        <f t="shared" si="90"/>
        <v>0</v>
      </c>
      <c r="W243" s="40" t="str">
        <f t="shared" si="91"/>
        <v/>
      </c>
      <c r="X243" s="118">
        <f>SUM('5:6'!X243)</f>
        <v>0</v>
      </c>
      <c r="Y243" s="118">
        <f>SUM('5:6'!Y243)</f>
        <v>0</v>
      </c>
      <c r="Z243" s="118">
        <f>SUM('5:6'!Z243)</f>
        <v>0</v>
      </c>
      <c r="AA243" s="118">
        <f>SUM('5:6'!AA243)</f>
        <v>0</v>
      </c>
      <c r="AB243" s="338">
        <v>0.43</v>
      </c>
      <c r="AC243" s="370">
        <f t="shared" si="77"/>
        <v>0</v>
      </c>
      <c r="AD243" s="336"/>
      <c r="AE243" s="61"/>
      <c r="AF243" s="61"/>
      <c r="AG243" s="61"/>
      <c r="AH243" s="61"/>
      <c r="AI243" s="64"/>
      <c r="AJ243" s="64"/>
      <c r="AK243" s="64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</row>
    <row r="244" spans="1:53" ht="15.75">
      <c r="A244" s="22">
        <v>200619</v>
      </c>
      <c r="B244" s="70" t="s">
        <v>85</v>
      </c>
      <c r="C244" s="17" t="s">
        <v>65</v>
      </c>
      <c r="D244" s="18">
        <v>5.0599999999999996</v>
      </c>
      <c r="E244" s="18"/>
      <c r="F244" s="6"/>
      <c r="G244" s="118">
        <f>SUM('5:6'!G244)</f>
        <v>0</v>
      </c>
      <c r="H244" s="330">
        <f t="shared" si="73"/>
        <v>0</v>
      </c>
      <c r="I244" s="118">
        <f>SUM('5:6'!I244)</f>
        <v>0</v>
      </c>
      <c r="J244" s="38" t="str">
        <f t="array" ref="J244">IF(ISERROR(G244/I244),"",G244/I244)</f>
        <v/>
      </c>
      <c r="K244" s="42" t="str">
        <f t="array" ref="K244">IF(ISERROR(G244/L244),"",G244/L244)</f>
        <v/>
      </c>
      <c r="L244" s="107"/>
      <c r="M244" s="43" t="str">
        <f t="shared" si="87"/>
        <v/>
      </c>
      <c r="N244" s="118">
        <f>SUM('5:6'!N244)</f>
        <v>0</v>
      </c>
      <c r="O244" s="118">
        <f>SUM('5:6'!O244)</f>
        <v>0</v>
      </c>
      <c r="P244" s="118">
        <f>SUM('5:6'!P244)</f>
        <v>0</v>
      </c>
      <c r="Q244" s="118">
        <f>SUM('5:6'!Q244)</f>
        <v>0</v>
      </c>
      <c r="R244" s="118">
        <f>SUM('5:6'!R244)</f>
        <v>0</v>
      </c>
      <c r="S244" s="118">
        <f>SUM('5:6'!S244)</f>
        <v>0</v>
      </c>
      <c r="T244" s="118">
        <f>SUM('5:6'!T244)</f>
        <v>0</v>
      </c>
      <c r="U244" s="118">
        <f>SUM('5:6'!U244)</f>
        <v>0</v>
      </c>
      <c r="V244" s="269">
        <f t="shared" si="90"/>
        <v>0</v>
      </c>
      <c r="W244" s="40" t="str">
        <f t="shared" si="91"/>
        <v/>
      </c>
      <c r="X244" s="118">
        <f>SUM('5:6'!X244)</f>
        <v>0</v>
      </c>
      <c r="Y244" s="118">
        <f>SUM('5:6'!Y244)</f>
        <v>0</v>
      </c>
      <c r="Z244" s="118">
        <f>SUM('5:6'!Z244)</f>
        <v>0</v>
      </c>
      <c r="AA244" s="118">
        <f>SUM('5:6'!AA244)</f>
        <v>0</v>
      </c>
      <c r="AB244" s="338">
        <v>0.43</v>
      </c>
      <c r="AC244" s="370">
        <f t="shared" si="77"/>
        <v>0</v>
      </c>
      <c r="AD244" s="336"/>
      <c r="AE244" s="61"/>
      <c r="AF244" s="61"/>
      <c r="AG244" s="61"/>
      <c r="AH244" s="61"/>
      <c r="AI244" s="64"/>
      <c r="AJ244" s="64"/>
      <c r="AK244" s="64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</row>
    <row r="245" spans="1:53" ht="15" customHeight="1">
      <c r="A245" s="22">
        <v>200620</v>
      </c>
      <c r="B245" s="70" t="s">
        <v>85</v>
      </c>
      <c r="C245" s="17" t="s">
        <v>61</v>
      </c>
      <c r="D245" s="18">
        <v>5.0599999999999996</v>
      </c>
      <c r="E245" s="18"/>
      <c r="F245" s="6"/>
      <c r="G245" s="118">
        <f>SUM('5:6'!G245)</f>
        <v>0</v>
      </c>
      <c r="H245" s="330">
        <f t="shared" si="73"/>
        <v>0</v>
      </c>
      <c r="I245" s="118">
        <f>SUM('5:6'!I245)</f>
        <v>0</v>
      </c>
      <c r="J245" s="38" t="str">
        <f t="array" ref="J245">IF(ISERROR(G245/I245),"",G245/I245)</f>
        <v/>
      </c>
      <c r="K245" s="42" t="str">
        <f t="array" ref="K245">IF(ISERROR(G245/L245),"",G245/L245)</f>
        <v/>
      </c>
      <c r="L245" s="107"/>
      <c r="M245" s="43" t="str">
        <f t="shared" si="87"/>
        <v/>
      </c>
      <c r="N245" s="118">
        <f>SUM('5:6'!N245)</f>
        <v>0</v>
      </c>
      <c r="O245" s="118">
        <f>SUM('5:6'!O245)</f>
        <v>0</v>
      </c>
      <c r="P245" s="118">
        <f>SUM('5:6'!P245)</f>
        <v>0</v>
      </c>
      <c r="Q245" s="118">
        <f>SUM('5:6'!Q245)</f>
        <v>0</v>
      </c>
      <c r="R245" s="118">
        <f>SUM('5:6'!R245)</f>
        <v>0</v>
      </c>
      <c r="S245" s="118">
        <f>SUM('5:6'!S245)</f>
        <v>0</v>
      </c>
      <c r="T245" s="118">
        <f>SUM('5:6'!T245)</f>
        <v>0</v>
      </c>
      <c r="U245" s="118">
        <f>SUM('5:6'!U245)</f>
        <v>0</v>
      </c>
      <c r="V245" s="269">
        <f t="shared" si="90"/>
        <v>0</v>
      </c>
      <c r="W245" s="40" t="str">
        <f t="shared" si="91"/>
        <v/>
      </c>
      <c r="X245" s="118">
        <f>SUM('5:6'!X245)</f>
        <v>0</v>
      </c>
      <c r="Y245" s="118">
        <f>SUM('5:6'!Y245)</f>
        <v>0</v>
      </c>
      <c r="Z245" s="118">
        <f>SUM('5:6'!Z245)</f>
        <v>0</v>
      </c>
      <c r="AA245" s="118">
        <f>SUM('5:6'!AA245)</f>
        <v>0</v>
      </c>
      <c r="AB245" s="338">
        <v>0.43</v>
      </c>
      <c r="AC245" s="370">
        <f t="shared" si="77"/>
        <v>0</v>
      </c>
      <c r="AD245" s="336"/>
      <c r="AE245" s="61"/>
      <c r="AF245" s="61"/>
      <c r="AG245" s="61"/>
      <c r="AH245" s="61"/>
      <c r="AI245" s="64"/>
      <c r="AJ245" s="64"/>
      <c r="AK245" s="64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</row>
    <row r="246" spans="1:53" ht="15.75">
      <c r="A246" s="22"/>
      <c r="B246" s="249" t="s">
        <v>398</v>
      </c>
      <c r="C246" s="232" t="s">
        <v>394</v>
      </c>
      <c r="D246" s="18"/>
      <c r="E246" s="18"/>
      <c r="F246" s="6"/>
      <c r="G246" s="118">
        <f>SUM('5:6'!G246)</f>
        <v>0</v>
      </c>
      <c r="H246" s="330">
        <f t="shared" si="73"/>
        <v>0</v>
      </c>
      <c r="I246" s="118">
        <f>SUM('5:6'!I246)</f>
        <v>0</v>
      </c>
      <c r="J246" s="38"/>
      <c r="K246" s="42">
        <f t="array" ref="K246">IF(ISERROR(G246/L246),"",G246/L246)</f>
        <v>0</v>
      </c>
      <c r="L246" s="107">
        <v>24</v>
      </c>
      <c r="M246" s="43">
        <f t="shared" si="87"/>
        <v>0</v>
      </c>
      <c r="N246" s="118">
        <f>SUM('5:6'!N246)</f>
        <v>0</v>
      </c>
      <c r="O246" s="118">
        <f>SUM('5:6'!O246)</f>
        <v>0</v>
      </c>
      <c r="P246" s="118">
        <f>SUM('5:6'!P246)</f>
        <v>0</v>
      </c>
      <c r="Q246" s="118">
        <f>SUM('5:6'!Q246)</f>
        <v>0</v>
      </c>
      <c r="R246" s="118">
        <f>SUM('5:6'!R246)</f>
        <v>0</v>
      </c>
      <c r="S246" s="118">
        <f>SUM('5:6'!S246)</f>
        <v>0</v>
      </c>
      <c r="T246" s="118">
        <f>SUM('5:6'!T246)</f>
        <v>0</v>
      </c>
      <c r="U246" s="118">
        <f>SUM('5:6'!U246)</f>
        <v>0</v>
      </c>
      <c r="V246" s="269"/>
      <c r="W246" s="40"/>
      <c r="X246" s="118">
        <f>SUM('5:6'!X246)</f>
        <v>0</v>
      </c>
      <c r="Y246" s="118">
        <f>SUM('5:6'!Y246)</f>
        <v>0</v>
      </c>
      <c r="Z246" s="118">
        <f>SUM('5:6'!Z246)</f>
        <v>0</v>
      </c>
      <c r="AA246" s="118">
        <f>SUM('5:6'!AA246)</f>
        <v>0</v>
      </c>
      <c r="AB246" s="338">
        <v>0.43</v>
      </c>
      <c r="AC246" s="370">
        <f t="shared" si="77"/>
        <v>0</v>
      </c>
      <c r="AD246" s="336"/>
      <c r="AE246" s="61"/>
      <c r="AF246" s="61"/>
      <c r="AG246" s="61"/>
      <c r="AH246" s="61"/>
      <c r="AI246" s="64"/>
      <c r="AJ246" s="64"/>
      <c r="AK246" s="64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</row>
    <row r="247" spans="1:53" ht="15.75">
      <c r="A247" s="22"/>
      <c r="B247" s="249" t="s">
        <v>398</v>
      </c>
      <c r="C247" s="232" t="s">
        <v>389</v>
      </c>
      <c r="D247" s="18"/>
      <c r="E247" s="18"/>
      <c r="F247" s="6"/>
      <c r="G247" s="118">
        <f>SUM('5:6'!G247)</f>
        <v>0</v>
      </c>
      <c r="H247" s="330">
        <f t="shared" si="73"/>
        <v>0</v>
      </c>
      <c r="I247" s="118">
        <f>SUM('5:6'!I247)</f>
        <v>0</v>
      </c>
      <c r="J247" s="38"/>
      <c r="K247" s="42">
        <f t="array" ref="K247">IF(ISERROR(G247/L247),"",G247/L247)</f>
        <v>0</v>
      </c>
      <c r="L247" s="107">
        <v>24</v>
      </c>
      <c r="M247" s="43">
        <f t="shared" si="87"/>
        <v>0</v>
      </c>
      <c r="N247" s="118">
        <f>SUM('5:6'!N247)</f>
        <v>0</v>
      </c>
      <c r="O247" s="118">
        <f>SUM('5:6'!O247)</f>
        <v>0</v>
      </c>
      <c r="P247" s="118">
        <f>SUM('5:6'!P247)</f>
        <v>0</v>
      </c>
      <c r="Q247" s="118">
        <f>SUM('5:6'!Q247)</f>
        <v>0</v>
      </c>
      <c r="R247" s="118">
        <f>SUM('5:6'!R247)</f>
        <v>0</v>
      </c>
      <c r="S247" s="118">
        <f>SUM('5:6'!S247)</f>
        <v>0</v>
      </c>
      <c r="T247" s="118">
        <f>SUM('5:6'!T247)</f>
        <v>0</v>
      </c>
      <c r="U247" s="118">
        <f>SUM('5:6'!U247)</f>
        <v>0</v>
      </c>
      <c r="V247" s="269"/>
      <c r="W247" s="40"/>
      <c r="X247" s="118">
        <f>SUM('5:6'!X247)</f>
        <v>0</v>
      </c>
      <c r="Y247" s="118">
        <f>SUM('5:6'!Y247)</f>
        <v>0</v>
      </c>
      <c r="Z247" s="118">
        <f>SUM('5:6'!Z247)</f>
        <v>0</v>
      </c>
      <c r="AA247" s="118">
        <f>SUM('5:6'!AA247)</f>
        <v>0</v>
      </c>
      <c r="AB247" s="338">
        <v>0.43</v>
      </c>
      <c r="AC247" s="370">
        <f t="shared" si="77"/>
        <v>0</v>
      </c>
      <c r="AD247" s="336"/>
      <c r="AE247" s="61"/>
      <c r="AF247" s="61"/>
      <c r="AG247" s="61"/>
      <c r="AH247" s="61"/>
      <c r="AI247" s="64"/>
      <c r="AJ247" s="64"/>
      <c r="AK247" s="64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</row>
    <row r="248" spans="1:53" ht="15.75">
      <c r="A248" s="22"/>
      <c r="B248" s="249" t="s">
        <v>398</v>
      </c>
      <c r="C248" s="232" t="s">
        <v>390</v>
      </c>
      <c r="D248" s="18"/>
      <c r="E248" s="18"/>
      <c r="F248" s="6"/>
      <c r="G248" s="118">
        <f>SUM('5:6'!G248)</f>
        <v>0</v>
      </c>
      <c r="H248" s="330">
        <f t="shared" si="73"/>
        <v>0</v>
      </c>
      <c r="I248" s="118">
        <f>SUM('5:6'!I248)</f>
        <v>0</v>
      </c>
      <c r="J248" s="38"/>
      <c r="K248" s="42">
        <f t="array" ref="K248">IF(ISERROR(G248/L248),"",G248/L248)</f>
        <v>0</v>
      </c>
      <c r="L248" s="107">
        <v>24</v>
      </c>
      <c r="M248" s="43">
        <f t="shared" si="87"/>
        <v>0</v>
      </c>
      <c r="N248" s="118">
        <f>SUM('5:6'!N248)</f>
        <v>0</v>
      </c>
      <c r="O248" s="118">
        <f>SUM('5:6'!O248)</f>
        <v>0</v>
      </c>
      <c r="P248" s="118">
        <f>SUM('5:6'!P248)</f>
        <v>0</v>
      </c>
      <c r="Q248" s="118">
        <f>SUM('5:6'!Q248)</f>
        <v>0</v>
      </c>
      <c r="R248" s="118">
        <f>SUM('5:6'!R248)</f>
        <v>0</v>
      </c>
      <c r="S248" s="118">
        <f>SUM('5:6'!S248)</f>
        <v>0</v>
      </c>
      <c r="T248" s="118">
        <f>SUM('5:6'!T248)</f>
        <v>0</v>
      </c>
      <c r="U248" s="118">
        <f>SUM('5:6'!U248)</f>
        <v>0</v>
      </c>
      <c r="V248" s="269"/>
      <c r="W248" s="40"/>
      <c r="X248" s="118">
        <f>SUM('5:6'!X248)</f>
        <v>0</v>
      </c>
      <c r="Y248" s="118">
        <f>SUM('5:6'!Y248)</f>
        <v>0</v>
      </c>
      <c r="Z248" s="118">
        <f>SUM('5:6'!Z248)</f>
        <v>0</v>
      </c>
      <c r="AA248" s="118">
        <f>SUM('5:6'!AA248)</f>
        <v>0</v>
      </c>
      <c r="AB248" s="338">
        <v>0.43</v>
      </c>
      <c r="AC248" s="370">
        <f t="shared" si="77"/>
        <v>0</v>
      </c>
      <c r="AD248" s="336"/>
      <c r="AE248" s="61"/>
      <c r="AF248" s="61"/>
      <c r="AG248" s="61"/>
      <c r="AH248" s="61"/>
      <c r="AI248" s="64"/>
      <c r="AJ248" s="64"/>
      <c r="AK248" s="64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</row>
    <row r="249" spans="1:53" ht="15.75">
      <c r="A249" s="22"/>
      <c r="B249" s="249" t="s">
        <v>398</v>
      </c>
      <c r="C249" s="232" t="s">
        <v>391</v>
      </c>
      <c r="D249" s="18"/>
      <c r="E249" s="18"/>
      <c r="F249" s="6"/>
      <c r="G249" s="118">
        <f>SUM('5:6'!G249)</f>
        <v>0</v>
      </c>
      <c r="H249" s="330">
        <f t="shared" si="73"/>
        <v>0</v>
      </c>
      <c r="I249" s="118">
        <f>SUM('5:6'!I249)</f>
        <v>0</v>
      </c>
      <c r="J249" s="38"/>
      <c r="K249" s="42">
        <f t="array" ref="K249">IF(ISERROR(G249/L249),"",G249/L249)</f>
        <v>0</v>
      </c>
      <c r="L249" s="107">
        <v>24</v>
      </c>
      <c r="M249" s="43">
        <f t="shared" si="87"/>
        <v>0</v>
      </c>
      <c r="N249" s="118">
        <f>SUM('5:6'!N249)</f>
        <v>0</v>
      </c>
      <c r="O249" s="118">
        <f>SUM('5:6'!O249)</f>
        <v>0</v>
      </c>
      <c r="P249" s="118">
        <f>SUM('5:6'!P249)</f>
        <v>0</v>
      </c>
      <c r="Q249" s="118">
        <f>SUM('5:6'!Q249)</f>
        <v>0</v>
      </c>
      <c r="R249" s="118">
        <f>SUM('5:6'!R249)</f>
        <v>0</v>
      </c>
      <c r="S249" s="118">
        <f>SUM('5:6'!S249)</f>
        <v>0</v>
      </c>
      <c r="T249" s="118">
        <f>SUM('5:6'!T249)</f>
        <v>0</v>
      </c>
      <c r="U249" s="118">
        <f>SUM('5:6'!U249)</f>
        <v>0</v>
      </c>
      <c r="V249" s="269"/>
      <c r="W249" s="40"/>
      <c r="X249" s="118">
        <f>SUM('5:6'!X249)</f>
        <v>0</v>
      </c>
      <c r="Y249" s="118">
        <f>SUM('5:6'!Y249)</f>
        <v>0</v>
      </c>
      <c r="Z249" s="118">
        <f>SUM('5:6'!Z249)</f>
        <v>0</v>
      </c>
      <c r="AA249" s="118">
        <f>SUM('5:6'!AA249)</f>
        <v>0</v>
      </c>
      <c r="AB249" s="338">
        <v>0.43</v>
      </c>
      <c r="AC249" s="370">
        <f t="shared" si="77"/>
        <v>0</v>
      </c>
      <c r="AD249" s="336"/>
      <c r="AE249" s="61"/>
      <c r="AF249" s="61"/>
      <c r="AG249" s="61"/>
      <c r="AH249" s="61"/>
      <c r="AI249" s="64"/>
      <c r="AJ249" s="64"/>
      <c r="AK249" s="64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</row>
    <row r="250" spans="1:53" ht="15.75">
      <c r="A250" s="22">
        <v>201074</v>
      </c>
      <c r="B250" s="249" t="s">
        <v>430</v>
      </c>
      <c r="C250" s="232" t="s">
        <v>432</v>
      </c>
      <c r="D250" s="18"/>
      <c r="E250" s="18"/>
      <c r="F250" s="6"/>
      <c r="G250" s="118">
        <f>SUM('5:6'!G250)</f>
        <v>0</v>
      </c>
      <c r="H250" s="330">
        <f t="shared" si="73"/>
        <v>0</v>
      </c>
      <c r="I250" s="118">
        <f>SUM('5:6'!I250)</f>
        <v>0</v>
      </c>
      <c r="J250" s="38"/>
      <c r="K250" s="42"/>
      <c r="L250" s="107">
        <v>4</v>
      </c>
      <c r="M250" s="43"/>
      <c r="N250" s="38"/>
      <c r="O250" s="118"/>
      <c r="P250" s="118"/>
      <c r="Q250" s="118"/>
      <c r="R250" s="118"/>
      <c r="S250" s="118"/>
      <c r="T250" s="118"/>
      <c r="U250" s="118"/>
      <c r="V250" s="269"/>
      <c r="W250" s="40"/>
      <c r="X250" s="118"/>
      <c r="Y250" s="118"/>
      <c r="Z250" s="118"/>
      <c r="AA250" s="118"/>
      <c r="AB250" s="366">
        <v>0.69</v>
      </c>
      <c r="AC250" s="370">
        <f t="shared" si="77"/>
        <v>0</v>
      </c>
      <c r="AD250" s="336"/>
      <c r="AE250" s="61"/>
      <c r="AF250" s="61"/>
      <c r="AG250" s="61"/>
      <c r="AH250" s="61"/>
      <c r="AI250" s="64"/>
      <c r="AJ250" s="64"/>
      <c r="AK250" s="64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</row>
    <row r="251" spans="1:53" ht="15.75">
      <c r="A251" s="22">
        <v>201075</v>
      </c>
      <c r="B251" s="249" t="s">
        <v>430</v>
      </c>
      <c r="C251" s="232" t="s">
        <v>434</v>
      </c>
      <c r="D251" s="18"/>
      <c r="E251" s="18"/>
      <c r="F251" s="6"/>
      <c r="G251" s="118">
        <f>SUM('5:6'!G251)</f>
        <v>0</v>
      </c>
      <c r="H251" s="330">
        <f t="shared" si="73"/>
        <v>0</v>
      </c>
      <c r="I251" s="118">
        <f>SUM('5:6'!I251)</f>
        <v>0</v>
      </c>
      <c r="J251" s="38"/>
      <c r="K251" s="42"/>
      <c r="L251" s="107">
        <v>4</v>
      </c>
      <c r="M251" s="43"/>
      <c r="N251" s="38"/>
      <c r="O251" s="118"/>
      <c r="P251" s="118"/>
      <c r="Q251" s="118"/>
      <c r="R251" s="118"/>
      <c r="S251" s="118"/>
      <c r="T251" s="118"/>
      <c r="U251" s="118"/>
      <c r="V251" s="269"/>
      <c r="W251" s="40"/>
      <c r="X251" s="118"/>
      <c r="Y251" s="118"/>
      <c r="Z251" s="118"/>
      <c r="AA251" s="118"/>
      <c r="AB251" s="366">
        <v>0.69</v>
      </c>
      <c r="AC251" s="370">
        <f t="shared" si="77"/>
        <v>0</v>
      </c>
      <c r="AD251" s="336"/>
      <c r="AE251" s="61"/>
      <c r="AF251" s="61"/>
      <c r="AG251" s="61"/>
      <c r="AH251" s="61"/>
      <c r="AI251" s="64"/>
      <c r="AJ251" s="64"/>
      <c r="AK251" s="64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</row>
    <row r="252" spans="1:53" ht="15.75">
      <c r="A252" s="22">
        <v>201076</v>
      </c>
      <c r="B252" s="249" t="s">
        <v>430</v>
      </c>
      <c r="C252" s="232" t="s">
        <v>436</v>
      </c>
      <c r="D252" s="18"/>
      <c r="E252" s="18"/>
      <c r="F252" s="6"/>
      <c r="G252" s="118">
        <f>SUM('5:6'!G252)</f>
        <v>0</v>
      </c>
      <c r="H252" s="330">
        <f t="shared" si="73"/>
        <v>0</v>
      </c>
      <c r="I252" s="118">
        <f>SUM('5:6'!I252)</f>
        <v>0</v>
      </c>
      <c r="J252" s="38"/>
      <c r="K252" s="42"/>
      <c r="L252" s="107">
        <v>4</v>
      </c>
      <c r="M252" s="43"/>
      <c r="N252" s="38"/>
      <c r="O252" s="118"/>
      <c r="P252" s="118"/>
      <c r="Q252" s="118"/>
      <c r="R252" s="118"/>
      <c r="S252" s="118"/>
      <c r="T252" s="118"/>
      <c r="U252" s="118"/>
      <c r="V252" s="269"/>
      <c r="W252" s="40"/>
      <c r="X252" s="118"/>
      <c r="Y252" s="118"/>
      <c r="Z252" s="118"/>
      <c r="AA252" s="118"/>
      <c r="AB252" s="366">
        <v>0.69</v>
      </c>
      <c r="AC252" s="370">
        <f t="shared" si="77"/>
        <v>0</v>
      </c>
      <c r="AD252" s="336"/>
      <c r="AE252" s="61"/>
      <c r="AF252" s="61"/>
      <c r="AG252" s="61"/>
      <c r="AH252" s="61"/>
      <c r="AI252" s="64"/>
      <c r="AJ252" s="64"/>
      <c r="AK252" s="64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</row>
    <row r="253" spans="1:53" ht="15.75">
      <c r="A253" s="22">
        <v>201071</v>
      </c>
      <c r="B253" s="235" t="s">
        <v>383</v>
      </c>
      <c r="C253" s="17" t="s">
        <v>356</v>
      </c>
      <c r="D253" s="18"/>
      <c r="E253" s="18"/>
      <c r="F253" s="6"/>
      <c r="G253" s="118">
        <f>SUM('5:6'!G253)</f>
        <v>0</v>
      </c>
      <c r="H253" s="330">
        <f t="shared" si="73"/>
        <v>0</v>
      </c>
      <c r="I253" s="118">
        <f>SUM('5:6'!I253)</f>
        <v>0</v>
      </c>
      <c r="J253" s="38"/>
      <c r="K253" s="42"/>
      <c r="L253" s="107">
        <v>4</v>
      </c>
      <c r="M253" s="43"/>
      <c r="N253" s="38"/>
      <c r="O253" s="118">
        <f>SUM('5:6'!O253)</f>
        <v>0</v>
      </c>
      <c r="P253" s="118">
        <f>SUM('5:6'!P253)</f>
        <v>0</v>
      </c>
      <c r="Q253" s="118">
        <f>SUM('5:6'!Q253)</f>
        <v>0</v>
      </c>
      <c r="R253" s="118">
        <f>SUM('5:6'!R253)</f>
        <v>0</v>
      </c>
      <c r="S253" s="118">
        <f>SUM('5:6'!S253)</f>
        <v>0</v>
      </c>
      <c r="T253" s="118">
        <f>SUM('5:6'!T253)</f>
        <v>0</v>
      </c>
      <c r="U253" s="118">
        <f>SUM('5:6'!U253)</f>
        <v>0</v>
      </c>
      <c r="V253" s="269"/>
      <c r="W253" s="40"/>
      <c r="X253" s="118">
        <f>SUM('5:6'!X253)</f>
        <v>0</v>
      </c>
      <c r="Y253" s="118">
        <f>SUM('5:6'!Y253)</f>
        <v>0</v>
      </c>
      <c r="Z253" s="118">
        <f>SUM('5:6'!Z253)</f>
        <v>0</v>
      </c>
      <c r="AA253" s="118">
        <f>SUM('5:6'!AA253)</f>
        <v>0</v>
      </c>
      <c r="AB253" s="338">
        <v>0.95</v>
      </c>
      <c r="AC253" s="370">
        <f t="shared" si="77"/>
        <v>0</v>
      </c>
      <c r="AD253" s="336"/>
      <c r="AE253" s="61"/>
      <c r="AF253" s="61"/>
      <c r="AG253" s="61"/>
      <c r="AH253" s="61"/>
      <c r="AI253" s="64"/>
      <c r="AJ253" s="64"/>
      <c r="AK253" s="64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</row>
    <row r="254" spans="1:53" ht="15.75">
      <c r="A254" s="22">
        <v>201072</v>
      </c>
      <c r="B254" s="235" t="s">
        <v>383</v>
      </c>
      <c r="C254" s="17" t="s">
        <v>358</v>
      </c>
      <c r="D254" s="18"/>
      <c r="E254" s="18"/>
      <c r="F254" s="6"/>
      <c r="G254" s="118">
        <f>SUM('5:6'!G254)</f>
        <v>0</v>
      </c>
      <c r="H254" s="330">
        <f t="shared" si="73"/>
        <v>0</v>
      </c>
      <c r="I254" s="118">
        <f>SUM('5:6'!I254)</f>
        <v>0</v>
      </c>
      <c r="J254" s="38"/>
      <c r="K254" s="42"/>
      <c r="L254" s="107">
        <v>4</v>
      </c>
      <c r="M254" s="43"/>
      <c r="N254" s="38"/>
      <c r="O254" s="118">
        <f>SUM('5:6'!O254)</f>
        <v>0</v>
      </c>
      <c r="P254" s="118">
        <f>SUM('5:6'!P254)</f>
        <v>0</v>
      </c>
      <c r="Q254" s="118">
        <f>SUM('5:6'!Q254)</f>
        <v>0</v>
      </c>
      <c r="R254" s="118">
        <f>SUM('5:6'!R254)</f>
        <v>0</v>
      </c>
      <c r="S254" s="118">
        <f>SUM('5:6'!S254)</f>
        <v>0</v>
      </c>
      <c r="T254" s="118">
        <f>SUM('5:6'!T254)</f>
        <v>0</v>
      </c>
      <c r="U254" s="118">
        <f>SUM('5:6'!U254)</f>
        <v>0</v>
      </c>
      <c r="V254" s="269"/>
      <c r="W254" s="40"/>
      <c r="X254" s="118">
        <f>SUM('5:6'!X254)</f>
        <v>0</v>
      </c>
      <c r="Y254" s="118">
        <f>SUM('5:6'!Y254)</f>
        <v>0</v>
      </c>
      <c r="Z254" s="118">
        <f>SUM('5:6'!Z254)</f>
        <v>0</v>
      </c>
      <c r="AA254" s="118">
        <f>SUM('5:6'!AA254)</f>
        <v>0</v>
      </c>
      <c r="AB254" s="338">
        <v>0.95</v>
      </c>
      <c r="AC254" s="370">
        <f t="shared" si="77"/>
        <v>0</v>
      </c>
      <c r="AD254" s="336"/>
      <c r="AE254" s="61"/>
      <c r="AF254" s="61"/>
      <c r="AG254" s="61"/>
      <c r="AH254" s="61"/>
      <c r="AI254" s="64"/>
      <c r="AJ254" s="64"/>
      <c r="AK254" s="64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</row>
    <row r="255" spans="1:53" ht="15.75">
      <c r="A255" s="22">
        <v>201073</v>
      </c>
      <c r="B255" s="235" t="s">
        <v>383</v>
      </c>
      <c r="C255" s="17" t="s">
        <v>360</v>
      </c>
      <c r="D255" s="18"/>
      <c r="E255" s="18"/>
      <c r="F255" s="6"/>
      <c r="G255" s="118">
        <f>SUM('5:6'!G255)</f>
        <v>0</v>
      </c>
      <c r="H255" s="330">
        <f t="shared" si="73"/>
        <v>0</v>
      </c>
      <c r="I255" s="118">
        <f>SUM('5:6'!I255)</f>
        <v>0</v>
      </c>
      <c r="J255" s="38"/>
      <c r="K255" s="42"/>
      <c r="L255" s="107">
        <v>4</v>
      </c>
      <c r="M255" s="43"/>
      <c r="N255" s="38"/>
      <c r="O255" s="118">
        <f>SUM('5:6'!O255)</f>
        <v>0</v>
      </c>
      <c r="P255" s="118">
        <f>SUM('5:6'!P255)</f>
        <v>0</v>
      </c>
      <c r="Q255" s="118">
        <f>SUM('5:6'!Q255)</f>
        <v>0</v>
      </c>
      <c r="R255" s="118">
        <f>SUM('5:6'!R255)</f>
        <v>0</v>
      </c>
      <c r="S255" s="118">
        <f>SUM('5:6'!S255)</f>
        <v>0</v>
      </c>
      <c r="T255" s="118">
        <f>SUM('5:6'!T255)</f>
        <v>0</v>
      </c>
      <c r="U255" s="118">
        <f>SUM('5:6'!U255)</f>
        <v>0</v>
      </c>
      <c r="V255" s="269"/>
      <c r="W255" s="40"/>
      <c r="X255" s="118">
        <f>SUM('5:6'!X255)</f>
        <v>0</v>
      </c>
      <c r="Y255" s="118">
        <f>SUM('5:6'!Y255)</f>
        <v>0</v>
      </c>
      <c r="Z255" s="118">
        <f>SUM('5:6'!Z255)</f>
        <v>0</v>
      </c>
      <c r="AA255" s="118">
        <f>SUM('5:6'!AA255)</f>
        <v>0</v>
      </c>
      <c r="AB255" s="338">
        <v>0.95</v>
      </c>
      <c r="AC255" s="370">
        <f t="shared" si="77"/>
        <v>0</v>
      </c>
      <c r="AD255" s="336"/>
      <c r="AE255" s="61"/>
      <c r="AF255" s="61"/>
      <c r="AG255" s="61"/>
      <c r="AH255" s="61"/>
      <c r="AI255" s="64"/>
      <c r="AJ255" s="64"/>
      <c r="AK255" s="64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</row>
    <row r="256" spans="1:53" ht="15.75">
      <c r="A256" s="584" t="s">
        <v>86</v>
      </c>
      <c r="B256" s="584"/>
      <c r="C256" s="326" t="s">
        <v>71</v>
      </c>
      <c r="D256" s="27"/>
      <c r="E256" s="27"/>
      <c r="F256" s="39"/>
      <c r="G256" s="119">
        <f>SUM(G199:G255)</f>
        <v>333</v>
      </c>
      <c r="H256" s="37">
        <f>SUM(H199:H255)</f>
        <v>1691.6399999999999</v>
      </c>
      <c r="I256" s="37">
        <f>SUM(I199:I255)</f>
        <v>16</v>
      </c>
      <c r="J256" s="38">
        <f t="array" ref="J256">IF(ISERROR(G256/I256),"",G256/I256)</f>
        <v>20.8125</v>
      </c>
      <c r="K256" s="37">
        <f>SUM(K199:K255)</f>
        <v>15.857142857142858</v>
      </c>
      <c r="L256" s="123"/>
      <c r="M256" s="114">
        <f t="shared" ref="M256:V256" si="92">SUM(M199:M255)</f>
        <v>0.14285714285714235</v>
      </c>
      <c r="N256" s="37">
        <f t="shared" si="92"/>
        <v>0</v>
      </c>
      <c r="O256" s="116">
        <f t="shared" si="92"/>
        <v>0</v>
      </c>
      <c r="P256" s="116">
        <f t="shared" si="92"/>
        <v>0</v>
      </c>
      <c r="Q256" s="116">
        <f t="shared" si="92"/>
        <v>0</v>
      </c>
      <c r="R256" s="116">
        <f t="shared" si="92"/>
        <v>0</v>
      </c>
      <c r="S256" s="117">
        <f t="shared" si="92"/>
        <v>0</v>
      </c>
      <c r="T256" s="116">
        <f t="shared" si="92"/>
        <v>0</v>
      </c>
      <c r="U256" s="116">
        <f t="shared" si="92"/>
        <v>0</v>
      </c>
      <c r="V256" s="269">
        <f t="shared" si="92"/>
        <v>0</v>
      </c>
      <c r="W256" s="40">
        <f t="shared" ref="W256:W263" si="93">IF(ISERROR(V256/G256),"",V256/G256)</f>
        <v>0</v>
      </c>
      <c r="X256" s="117">
        <f>SUM(X199:X255)</f>
        <v>0</v>
      </c>
      <c r="Y256" s="117">
        <f>SUM(Y199:Y255)</f>
        <v>0</v>
      </c>
      <c r="Z256" s="117">
        <f>SUM(Z199:Z255)</f>
        <v>0</v>
      </c>
      <c r="AA256" s="117">
        <f>SUM(AA199:AA255)</f>
        <v>0</v>
      </c>
      <c r="AB256" s="338"/>
      <c r="AC256" s="116">
        <f>SUM(AC199:AC255)</f>
        <v>163.17000000000002</v>
      </c>
      <c r="AD256" s="336"/>
      <c r="AE256" s="83"/>
      <c r="AF256" s="83"/>
      <c r="AG256" s="83"/>
      <c r="AH256" s="83"/>
      <c r="AI256" s="64"/>
      <c r="AJ256" s="64"/>
      <c r="AK256" s="64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</row>
    <row r="257" spans="1:53" ht="15.75">
      <c r="A257" s="17">
        <v>200065</v>
      </c>
      <c r="B257" s="68" t="s">
        <v>87</v>
      </c>
      <c r="C257" s="17" t="s">
        <v>53</v>
      </c>
      <c r="D257" s="18">
        <v>5.03</v>
      </c>
      <c r="E257" s="18"/>
      <c r="F257" s="6"/>
      <c r="G257" s="118">
        <f>SUM('5:6'!G257)</f>
        <v>0</v>
      </c>
      <c r="H257" s="330">
        <f>D257*G257</f>
        <v>0</v>
      </c>
      <c r="I257" s="118">
        <f>SUM('5:6'!I257)</f>
        <v>0</v>
      </c>
      <c r="J257" s="38" t="str">
        <f t="array" ref="J257">IF(ISERROR(G257/I257),"",G257/I257)</f>
        <v/>
      </c>
      <c r="K257" s="42">
        <f t="array" ref="K257">IF(ISERROR(G257/L257),"",G257/L257)</f>
        <v>0</v>
      </c>
      <c r="L257" s="107">
        <v>8.8000000000000007</v>
      </c>
      <c r="M257" s="43">
        <f t="shared" ref="M257:M264" si="94">IF(ISERROR(I257-K257),"",I257-K257)</f>
        <v>0</v>
      </c>
      <c r="N257" s="38">
        <f t="shared" ref="N257:N264" si="95">SUM(O257:U257)</f>
        <v>0</v>
      </c>
      <c r="O257" s="118">
        <f>SUM('5:6'!O257)</f>
        <v>0</v>
      </c>
      <c r="P257" s="118">
        <f>SUM('5:6'!P257)</f>
        <v>0</v>
      </c>
      <c r="Q257" s="118">
        <f>SUM('5:6'!Q257)</f>
        <v>0</v>
      </c>
      <c r="R257" s="118">
        <f>SUM('5:6'!R257)</f>
        <v>0</v>
      </c>
      <c r="S257" s="118">
        <f>SUM('5:6'!S257)</f>
        <v>0</v>
      </c>
      <c r="T257" s="118">
        <f>SUM('5:6'!T257)</f>
        <v>0</v>
      </c>
      <c r="U257" s="118">
        <f>SUM('5:6'!U257)</f>
        <v>0</v>
      </c>
      <c r="V257" s="269">
        <f t="shared" ref="V257:V263" si="96">SUM(X257:AA257)</f>
        <v>0</v>
      </c>
      <c r="W257" s="40" t="str">
        <f t="shared" si="93"/>
        <v/>
      </c>
      <c r="X257" s="118">
        <f>SUM('5:6'!X257)</f>
        <v>0</v>
      </c>
      <c r="Y257" s="118">
        <f>SUM('5:6'!Y257)</f>
        <v>0</v>
      </c>
      <c r="Z257" s="118">
        <f>SUM('5:6'!Z257)</f>
        <v>0</v>
      </c>
      <c r="AA257" s="118">
        <f>SUM('5:6'!AA257)</f>
        <v>0</v>
      </c>
      <c r="AB257" s="338">
        <v>1.18</v>
      </c>
      <c r="AC257" s="370">
        <f t="shared" ref="AC257:AC290" si="97">AB257*G257</f>
        <v>0</v>
      </c>
      <c r="AD257" s="336"/>
      <c r="AE257" s="61"/>
      <c r="AF257" s="61"/>
      <c r="AG257" s="61"/>
      <c r="AH257" s="61"/>
      <c r="AI257" s="64"/>
      <c r="AJ257" s="64"/>
      <c r="AK257" s="64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</row>
    <row r="258" spans="1:53" ht="15.75">
      <c r="A258" s="17">
        <v>200067</v>
      </c>
      <c r="B258" s="68" t="s">
        <v>87</v>
      </c>
      <c r="C258" s="17" t="s">
        <v>60</v>
      </c>
      <c r="D258" s="18">
        <v>5.03</v>
      </c>
      <c r="E258" s="18"/>
      <c r="F258" s="6"/>
      <c r="G258" s="118">
        <f>SUM('5:6'!G258)</f>
        <v>0</v>
      </c>
      <c r="H258" s="330">
        <f t="shared" ref="H258:H290" si="98">D258*G258</f>
        <v>0</v>
      </c>
      <c r="I258" s="118">
        <f>SUM('5:6'!I258)</f>
        <v>0</v>
      </c>
      <c r="J258" s="38" t="str">
        <f t="array" ref="J258">IF(ISERROR(G258/I258),"",G258/I258)</f>
        <v/>
      </c>
      <c r="K258" s="42">
        <f t="array" ref="K258">IF(ISERROR(G258/L258),"",G258/L258)</f>
        <v>0</v>
      </c>
      <c r="L258" s="107">
        <v>8.8000000000000007</v>
      </c>
      <c r="M258" s="43">
        <f t="shared" si="94"/>
        <v>0</v>
      </c>
      <c r="N258" s="38">
        <f t="shared" si="95"/>
        <v>0</v>
      </c>
      <c r="O258" s="118">
        <f>SUM('5:6'!O258)</f>
        <v>0</v>
      </c>
      <c r="P258" s="118">
        <f>SUM('5:6'!P258)</f>
        <v>0</v>
      </c>
      <c r="Q258" s="118">
        <f>SUM('5:6'!Q258)</f>
        <v>0</v>
      </c>
      <c r="R258" s="118">
        <f>SUM('5:6'!R258)</f>
        <v>0</v>
      </c>
      <c r="S258" s="118">
        <f>SUM('5:6'!S258)</f>
        <v>0</v>
      </c>
      <c r="T258" s="118">
        <f>SUM('5:6'!T258)</f>
        <v>0</v>
      </c>
      <c r="U258" s="118">
        <f>SUM('5:6'!U258)</f>
        <v>0</v>
      </c>
      <c r="V258" s="269">
        <f t="shared" si="96"/>
        <v>0</v>
      </c>
      <c r="W258" s="40" t="str">
        <f t="shared" si="93"/>
        <v/>
      </c>
      <c r="X258" s="118">
        <f>SUM('5:6'!X258)</f>
        <v>0</v>
      </c>
      <c r="Y258" s="118">
        <f>SUM('5:6'!Y258)</f>
        <v>0</v>
      </c>
      <c r="Z258" s="118">
        <f>SUM('5:6'!Z258)</f>
        <v>0</v>
      </c>
      <c r="AA258" s="118">
        <f>SUM('5:6'!AA258)</f>
        <v>0</v>
      </c>
      <c r="AB258" s="338">
        <v>1.18</v>
      </c>
      <c r="AC258" s="370">
        <f t="shared" si="97"/>
        <v>0</v>
      </c>
      <c r="AD258" s="336"/>
      <c r="AE258" s="61"/>
      <c r="AF258" s="61"/>
      <c r="AG258" s="61"/>
      <c r="AH258" s="61"/>
      <c r="AI258" s="64"/>
      <c r="AJ258" s="64"/>
      <c r="AK258" s="64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</row>
    <row r="259" spans="1:53" ht="15.75">
      <c r="A259" s="17">
        <v>200068</v>
      </c>
      <c r="B259" s="68" t="s">
        <v>87</v>
      </c>
      <c r="C259" s="17" t="s">
        <v>74</v>
      </c>
      <c r="D259" s="18">
        <v>5.03</v>
      </c>
      <c r="E259" s="18"/>
      <c r="F259" s="6"/>
      <c r="G259" s="118">
        <f>SUM('5:6'!G259)</f>
        <v>0</v>
      </c>
      <c r="H259" s="330">
        <f t="shared" si="98"/>
        <v>0</v>
      </c>
      <c r="I259" s="118">
        <f>SUM('5:6'!I259)</f>
        <v>0</v>
      </c>
      <c r="J259" s="38" t="str">
        <f t="array" ref="J259">IF(ISERROR(G259/I259),"",G259/I259)</f>
        <v/>
      </c>
      <c r="K259" s="42">
        <f t="array" ref="K259">IF(ISERROR(G259/L259),"",G259/L259)</f>
        <v>0</v>
      </c>
      <c r="L259" s="107">
        <v>8.8000000000000007</v>
      </c>
      <c r="M259" s="43">
        <f t="shared" si="94"/>
        <v>0</v>
      </c>
      <c r="N259" s="38">
        <f t="shared" si="95"/>
        <v>0</v>
      </c>
      <c r="O259" s="118">
        <f>SUM('5:6'!O259)</f>
        <v>0</v>
      </c>
      <c r="P259" s="118">
        <f>SUM('5:6'!P259)</f>
        <v>0</v>
      </c>
      <c r="Q259" s="118">
        <f>SUM('5:6'!Q259)</f>
        <v>0</v>
      </c>
      <c r="R259" s="118">
        <f>SUM('5:6'!R259)</f>
        <v>0</v>
      </c>
      <c r="S259" s="118">
        <f>SUM('5:6'!S259)</f>
        <v>0</v>
      </c>
      <c r="T259" s="118">
        <f>SUM('5:6'!T259)</f>
        <v>0</v>
      </c>
      <c r="U259" s="118">
        <f>SUM('5:6'!U259)</f>
        <v>0</v>
      </c>
      <c r="V259" s="269">
        <f t="shared" si="96"/>
        <v>0</v>
      </c>
      <c r="W259" s="40" t="str">
        <f t="shared" si="93"/>
        <v/>
      </c>
      <c r="X259" s="118">
        <f>SUM('5:6'!X259)</f>
        <v>0</v>
      </c>
      <c r="Y259" s="118">
        <f>SUM('5:6'!Y259)</f>
        <v>0</v>
      </c>
      <c r="Z259" s="118">
        <f>SUM('5:6'!Z259)</f>
        <v>0</v>
      </c>
      <c r="AA259" s="118">
        <f>SUM('5:6'!AA259)</f>
        <v>0</v>
      </c>
      <c r="AB259" s="338">
        <v>1.18</v>
      </c>
      <c r="AC259" s="370">
        <f t="shared" si="97"/>
        <v>0</v>
      </c>
      <c r="AD259" s="336"/>
      <c r="AE259" s="61"/>
      <c r="AF259" s="61"/>
      <c r="AG259" s="61"/>
      <c r="AH259" s="61"/>
      <c r="AI259" s="64"/>
      <c r="AJ259" s="64"/>
      <c r="AK259" s="64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</row>
    <row r="260" spans="1:53" ht="15.75">
      <c r="A260" s="24">
        <v>200064</v>
      </c>
      <c r="B260" s="72" t="s">
        <v>88</v>
      </c>
      <c r="C260" s="17" t="s">
        <v>53</v>
      </c>
      <c r="D260" s="18">
        <v>5.03</v>
      </c>
      <c r="E260" s="18"/>
      <c r="F260" s="6"/>
      <c r="G260" s="118">
        <f>SUM('5:6'!G260)</f>
        <v>0</v>
      </c>
      <c r="H260" s="330">
        <f t="shared" si="98"/>
        <v>0</v>
      </c>
      <c r="I260" s="118">
        <f>SUM('5:6'!I260)</f>
        <v>0</v>
      </c>
      <c r="J260" s="38" t="str">
        <f t="array" ref="J260">IF(ISERROR(G260/I260),"",G260/I260)</f>
        <v/>
      </c>
      <c r="K260" s="42">
        <f t="array" ref="K260">IF(ISERROR(G260/L260),"",G260/L260)</f>
        <v>0</v>
      </c>
      <c r="L260" s="107">
        <v>9.3000000000000007</v>
      </c>
      <c r="M260" s="43">
        <f t="shared" si="94"/>
        <v>0</v>
      </c>
      <c r="N260" s="38">
        <f t="shared" si="95"/>
        <v>0</v>
      </c>
      <c r="O260" s="118">
        <f>SUM('5:6'!O260)</f>
        <v>0</v>
      </c>
      <c r="P260" s="118">
        <f>SUM('5:6'!P260)</f>
        <v>0</v>
      </c>
      <c r="Q260" s="118">
        <f>SUM('5:6'!Q260)</f>
        <v>0</v>
      </c>
      <c r="R260" s="118">
        <f>SUM('5:6'!R260)</f>
        <v>0</v>
      </c>
      <c r="S260" s="118">
        <f>SUM('5:6'!S260)</f>
        <v>0</v>
      </c>
      <c r="T260" s="118">
        <f>SUM('5:6'!T260)</f>
        <v>0</v>
      </c>
      <c r="U260" s="118">
        <f>SUM('5:6'!U260)</f>
        <v>0</v>
      </c>
      <c r="V260" s="269">
        <f t="shared" si="96"/>
        <v>0</v>
      </c>
      <c r="W260" s="40" t="str">
        <f t="shared" si="93"/>
        <v/>
      </c>
      <c r="X260" s="118">
        <f>SUM('5:6'!X260)</f>
        <v>0</v>
      </c>
      <c r="Y260" s="118">
        <f>SUM('5:6'!Y260)</f>
        <v>0</v>
      </c>
      <c r="Z260" s="118">
        <f>SUM('5:6'!Z260)</f>
        <v>0</v>
      </c>
      <c r="AA260" s="118">
        <f>SUM('5:6'!AA260)</f>
        <v>0</v>
      </c>
      <c r="AB260" s="338">
        <v>1.1100000000000001</v>
      </c>
      <c r="AC260" s="370">
        <f t="shared" si="97"/>
        <v>0</v>
      </c>
      <c r="AD260" s="336"/>
      <c r="AE260" s="61"/>
      <c r="AF260" s="61"/>
      <c r="AG260" s="61"/>
      <c r="AH260" s="61"/>
      <c r="AI260" s="64"/>
      <c r="AJ260" s="64"/>
      <c r="AK260" s="64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</row>
    <row r="261" spans="1:53" ht="15.75">
      <c r="A261" s="24">
        <v>200058</v>
      </c>
      <c r="B261" s="72" t="s">
        <v>88</v>
      </c>
      <c r="C261" s="17" t="s">
        <v>72</v>
      </c>
      <c r="D261" s="18">
        <v>5.03</v>
      </c>
      <c r="E261" s="18"/>
      <c r="F261" s="6"/>
      <c r="G261" s="118">
        <f>SUM('5:6'!G261)</f>
        <v>0</v>
      </c>
      <c r="H261" s="330">
        <f t="shared" si="98"/>
        <v>0</v>
      </c>
      <c r="I261" s="118">
        <f>SUM('5:6'!I261)</f>
        <v>0</v>
      </c>
      <c r="J261" s="38" t="str">
        <f t="array" ref="J261">IF(ISERROR(G261/I261),"",G261/I261)</f>
        <v/>
      </c>
      <c r="K261" s="42">
        <f t="array" ref="K261">IF(ISERROR(G261/L261),"",G261/L261)</f>
        <v>0</v>
      </c>
      <c r="L261" s="107">
        <v>9.3000000000000007</v>
      </c>
      <c r="M261" s="43">
        <f t="shared" si="94"/>
        <v>0</v>
      </c>
      <c r="N261" s="38">
        <f t="shared" si="95"/>
        <v>0</v>
      </c>
      <c r="O261" s="118">
        <f>SUM('5:6'!O261)</f>
        <v>0</v>
      </c>
      <c r="P261" s="118">
        <f>SUM('5:6'!P261)</f>
        <v>0</v>
      </c>
      <c r="Q261" s="118">
        <f>SUM('5:6'!Q261)</f>
        <v>0</v>
      </c>
      <c r="R261" s="118">
        <f>SUM('5:6'!R261)</f>
        <v>0</v>
      </c>
      <c r="S261" s="118">
        <f>SUM('5:6'!S261)</f>
        <v>0</v>
      </c>
      <c r="T261" s="118">
        <f>SUM('5:6'!T261)</f>
        <v>0</v>
      </c>
      <c r="U261" s="118">
        <f>SUM('5:6'!U261)</f>
        <v>0</v>
      </c>
      <c r="V261" s="269">
        <f t="shared" si="96"/>
        <v>0</v>
      </c>
      <c r="W261" s="40" t="str">
        <f t="shared" si="93"/>
        <v/>
      </c>
      <c r="X261" s="118">
        <f>SUM('5:6'!X261)</f>
        <v>0</v>
      </c>
      <c r="Y261" s="118">
        <f>SUM('5:6'!Y261)</f>
        <v>0</v>
      </c>
      <c r="Z261" s="118">
        <f>SUM('5:6'!Z261)</f>
        <v>0</v>
      </c>
      <c r="AA261" s="118">
        <f>SUM('5:6'!AA261)</f>
        <v>0</v>
      </c>
      <c r="AB261" s="338">
        <v>1.1100000000000001</v>
      </c>
      <c r="AC261" s="370">
        <f t="shared" si="97"/>
        <v>0</v>
      </c>
      <c r="AD261" s="336"/>
      <c r="AE261" s="61"/>
      <c r="AF261" s="61"/>
      <c r="AG261" s="61"/>
      <c r="AH261" s="61"/>
      <c r="AI261" s="64"/>
      <c r="AJ261" s="64"/>
      <c r="AK261" s="64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</row>
    <row r="262" spans="1:53" ht="15.75">
      <c r="A262" s="24">
        <v>200061</v>
      </c>
      <c r="B262" s="72" t="s">
        <v>88</v>
      </c>
      <c r="C262" s="17" t="s">
        <v>60</v>
      </c>
      <c r="D262" s="18">
        <v>5.03</v>
      </c>
      <c r="E262" s="18"/>
      <c r="F262" s="6"/>
      <c r="G262" s="118">
        <f>SUM('5:6'!G262)</f>
        <v>0</v>
      </c>
      <c r="H262" s="330">
        <f t="shared" si="98"/>
        <v>0</v>
      </c>
      <c r="I262" s="118">
        <f>SUM('5:6'!I262)</f>
        <v>0</v>
      </c>
      <c r="J262" s="38" t="str">
        <f t="array" ref="J262">IF(ISERROR(G262/I262),"",G262/I262)</f>
        <v/>
      </c>
      <c r="K262" s="42">
        <f t="array" ref="K262">IF(ISERROR(G262/L262),"",G262/L262)</f>
        <v>0</v>
      </c>
      <c r="L262" s="107">
        <v>9.3000000000000007</v>
      </c>
      <c r="M262" s="43">
        <f t="shared" si="94"/>
        <v>0</v>
      </c>
      <c r="N262" s="38">
        <f t="shared" si="95"/>
        <v>0</v>
      </c>
      <c r="O262" s="118">
        <f>SUM('5:6'!O262)</f>
        <v>0</v>
      </c>
      <c r="P262" s="118">
        <f>SUM('5:6'!P262)</f>
        <v>0</v>
      </c>
      <c r="Q262" s="118">
        <f>SUM('5:6'!Q262)</f>
        <v>0</v>
      </c>
      <c r="R262" s="118">
        <f>SUM('5:6'!R262)</f>
        <v>0</v>
      </c>
      <c r="S262" s="118">
        <f>SUM('5:6'!S262)</f>
        <v>0</v>
      </c>
      <c r="T262" s="118">
        <f>SUM('5:6'!T262)</f>
        <v>0</v>
      </c>
      <c r="U262" s="118">
        <f>SUM('5:6'!U262)</f>
        <v>0</v>
      </c>
      <c r="V262" s="269">
        <f t="shared" si="96"/>
        <v>0</v>
      </c>
      <c r="W262" s="40" t="str">
        <f t="shared" si="93"/>
        <v/>
      </c>
      <c r="X262" s="118">
        <f>SUM('5:6'!X262)</f>
        <v>0</v>
      </c>
      <c r="Y262" s="118">
        <f>SUM('5:6'!Y262)</f>
        <v>0</v>
      </c>
      <c r="Z262" s="118">
        <f>SUM('5:6'!Z262)</f>
        <v>0</v>
      </c>
      <c r="AA262" s="118">
        <f>SUM('5:6'!AA262)</f>
        <v>0</v>
      </c>
      <c r="AB262" s="338">
        <v>1.1100000000000001</v>
      </c>
      <c r="AC262" s="370">
        <f t="shared" si="97"/>
        <v>0</v>
      </c>
      <c r="AD262" s="336"/>
      <c r="AE262" s="61"/>
      <c r="AF262" s="61"/>
      <c r="AG262" s="61"/>
      <c r="AH262" s="61"/>
      <c r="AI262" s="64"/>
      <c r="AJ262" s="64"/>
      <c r="AK262" s="64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</row>
    <row r="263" spans="1:53" ht="15.75">
      <c r="A263" s="24">
        <v>200060</v>
      </c>
      <c r="B263" s="72" t="s">
        <v>88</v>
      </c>
      <c r="C263" s="17" t="s">
        <v>66</v>
      </c>
      <c r="D263" s="18">
        <v>5.03</v>
      </c>
      <c r="E263" s="18"/>
      <c r="F263" s="6"/>
      <c r="G263" s="118">
        <f>SUM('5:6'!G263)</f>
        <v>0</v>
      </c>
      <c r="H263" s="330">
        <f t="shared" si="98"/>
        <v>0</v>
      </c>
      <c r="I263" s="118">
        <f>SUM('5:6'!I263)</f>
        <v>0</v>
      </c>
      <c r="J263" s="38" t="str">
        <f t="array" ref="J263">IF(ISERROR(G263/I263),"",G263/I263)</f>
        <v/>
      </c>
      <c r="K263" s="42">
        <f t="array" ref="K263">IF(ISERROR(G263/L263),"",G263/L263)</f>
        <v>0</v>
      </c>
      <c r="L263" s="107">
        <v>9.3000000000000007</v>
      </c>
      <c r="M263" s="43">
        <f t="shared" si="94"/>
        <v>0</v>
      </c>
      <c r="N263" s="38">
        <f t="shared" si="95"/>
        <v>0</v>
      </c>
      <c r="O263" s="118">
        <f>SUM('5:6'!O263)</f>
        <v>0</v>
      </c>
      <c r="P263" s="118">
        <f>SUM('5:6'!P263)</f>
        <v>0</v>
      </c>
      <c r="Q263" s="118">
        <f>SUM('5:6'!Q263)</f>
        <v>0</v>
      </c>
      <c r="R263" s="118">
        <f>SUM('5:6'!R263)</f>
        <v>0</v>
      </c>
      <c r="S263" s="118">
        <f>SUM('5:6'!S263)</f>
        <v>0</v>
      </c>
      <c r="T263" s="118">
        <f>SUM('5:6'!T263)</f>
        <v>0</v>
      </c>
      <c r="U263" s="118">
        <f>SUM('5:6'!U263)</f>
        <v>0</v>
      </c>
      <c r="V263" s="269">
        <f t="shared" si="96"/>
        <v>0</v>
      </c>
      <c r="W263" s="40" t="str">
        <f t="shared" si="93"/>
        <v/>
      </c>
      <c r="X263" s="118">
        <f>SUM('5:6'!X263)</f>
        <v>0</v>
      </c>
      <c r="Y263" s="118">
        <f>SUM('5:6'!Y263)</f>
        <v>0</v>
      </c>
      <c r="Z263" s="118">
        <f>SUM('5:6'!Z263)</f>
        <v>0</v>
      </c>
      <c r="AA263" s="118">
        <f>SUM('5:6'!AA263)</f>
        <v>0</v>
      </c>
      <c r="AB263" s="338">
        <v>1.1100000000000001</v>
      </c>
      <c r="AC263" s="370">
        <f t="shared" si="97"/>
        <v>0</v>
      </c>
      <c r="AD263" s="336"/>
      <c r="AE263" s="61"/>
      <c r="AF263" s="61"/>
      <c r="AG263" s="61"/>
      <c r="AH263" s="61"/>
      <c r="AI263" s="64"/>
      <c r="AJ263" s="64"/>
      <c r="AK263" s="64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</row>
    <row r="264" spans="1:53" ht="15.75">
      <c r="A264" s="24">
        <v>300389</v>
      </c>
      <c r="B264" s="72" t="s">
        <v>183</v>
      </c>
      <c r="C264" s="17" t="s">
        <v>184</v>
      </c>
      <c r="D264" s="18">
        <v>5.03</v>
      </c>
      <c r="E264" s="18"/>
      <c r="F264" s="6"/>
      <c r="G264" s="118">
        <f>SUM('5:6'!G264)</f>
        <v>0</v>
      </c>
      <c r="H264" s="330">
        <f t="shared" si="98"/>
        <v>0</v>
      </c>
      <c r="I264" s="118">
        <f>SUM('5:6'!I264)</f>
        <v>0</v>
      </c>
      <c r="J264" s="38"/>
      <c r="K264" s="42">
        <f t="array" ref="K264">IF(ISERROR(G264/L264),"",G264/L264)</f>
        <v>0</v>
      </c>
      <c r="L264" s="107">
        <v>9.3000000000000007</v>
      </c>
      <c r="M264" s="43">
        <f t="shared" si="94"/>
        <v>0</v>
      </c>
      <c r="N264" s="38">
        <f t="shared" si="95"/>
        <v>0</v>
      </c>
      <c r="O264" s="118">
        <f>SUM('5:6'!O264)</f>
        <v>0</v>
      </c>
      <c r="P264" s="118">
        <f>SUM('5:6'!P264)</f>
        <v>0</v>
      </c>
      <c r="Q264" s="118">
        <f>SUM('5:6'!Q264)</f>
        <v>0</v>
      </c>
      <c r="R264" s="118">
        <f>SUM('5:6'!R264)</f>
        <v>0</v>
      </c>
      <c r="S264" s="118">
        <f>SUM('5:6'!S264)</f>
        <v>0</v>
      </c>
      <c r="T264" s="118">
        <f>SUM('5:6'!T264)</f>
        <v>0</v>
      </c>
      <c r="U264" s="118">
        <f>SUM('5:6'!U264)</f>
        <v>0</v>
      </c>
      <c r="V264" s="270"/>
      <c r="W264" s="40"/>
      <c r="X264" s="118">
        <f>SUM('5:6'!X264)</f>
        <v>0</v>
      </c>
      <c r="Y264" s="118">
        <f>SUM('5:6'!Y264)</f>
        <v>0</v>
      </c>
      <c r="Z264" s="118">
        <f>SUM('5:6'!Z264)</f>
        <v>0</v>
      </c>
      <c r="AA264" s="118">
        <f>SUM('5:6'!AA264)</f>
        <v>0</v>
      </c>
      <c r="AB264" s="338">
        <v>0.84</v>
      </c>
      <c r="AC264" s="370">
        <f t="shared" si="97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5.75">
      <c r="A265" s="24">
        <v>200556</v>
      </c>
      <c r="B265" s="72" t="s">
        <v>168</v>
      </c>
      <c r="C265" s="17" t="s">
        <v>53</v>
      </c>
      <c r="D265" s="18">
        <v>5.03</v>
      </c>
      <c r="E265" s="18"/>
      <c r="F265" s="6"/>
      <c r="G265" s="118">
        <f>SUM('5:6'!G265)</f>
        <v>0</v>
      </c>
      <c r="H265" s="330">
        <f t="shared" si="98"/>
        <v>0</v>
      </c>
      <c r="I265" s="118">
        <f>SUM('5:6'!I265)</f>
        <v>0</v>
      </c>
      <c r="J265" s="38" t="str">
        <f t="array" ref="J265">IF(ISERROR(G265/I265),"",G265/I265)</f>
        <v/>
      </c>
      <c r="K265" s="42">
        <f t="array" ref="K265">IF(ISERROR(G265/L265),"",G265/L265)</f>
        <v>0</v>
      </c>
      <c r="L265" s="107">
        <v>8</v>
      </c>
      <c r="M265" s="43">
        <f>IF(ISERROR(I265-K265),"",I265-K265)</f>
        <v>0</v>
      </c>
      <c r="N265" s="38">
        <f>SUM(O265:U265)</f>
        <v>0</v>
      </c>
      <c r="O265" s="118">
        <f>SUM('5:6'!O265)</f>
        <v>0</v>
      </c>
      <c r="P265" s="118">
        <f>SUM('5:6'!P265)</f>
        <v>0</v>
      </c>
      <c r="Q265" s="118">
        <f>SUM('5:6'!Q265)</f>
        <v>0</v>
      </c>
      <c r="R265" s="118">
        <f>SUM('5:6'!R265)</f>
        <v>0</v>
      </c>
      <c r="S265" s="118">
        <f>SUM('5:6'!S265)</f>
        <v>0</v>
      </c>
      <c r="T265" s="118">
        <f>SUM('5:6'!T265)</f>
        <v>0</v>
      </c>
      <c r="U265" s="118">
        <f>SUM('5:6'!U265)</f>
        <v>0</v>
      </c>
      <c r="V265" s="270">
        <f>SUM(X265:AA265)</f>
        <v>0</v>
      </c>
      <c r="W265" s="40" t="str">
        <f>IF(ISERROR(V265/G265),"",V265/G265)</f>
        <v/>
      </c>
      <c r="X265" s="118">
        <f>SUM('5:6'!X265)</f>
        <v>0</v>
      </c>
      <c r="Y265" s="118">
        <f>SUM('5:6'!Y265)</f>
        <v>0</v>
      </c>
      <c r="Z265" s="118">
        <f>SUM('5:6'!Z265)</f>
        <v>0</v>
      </c>
      <c r="AA265" s="118">
        <f>SUM('5:6'!AA265)</f>
        <v>0</v>
      </c>
      <c r="AB265" s="338">
        <v>1.06</v>
      </c>
      <c r="AC265" s="370">
        <f t="shared" si="97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5.75">
      <c r="A266" s="24">
        <v>200557</v>
      </c>
      <c r="B266" s="72" t="s">
        <v>168</v>
      </c>
      <c r="C266" s="17" t="s">
        <v>55</v>
      </c>
      <c r="D266" s="18">
        <v>5.03</v>
      </c>
      <c r="E266" s="18"/>
      <c r="F266" s="6"/>
      <c r="G266" s="118">
        <f>SUM('5:6'!G266)</f>
        <v>0</v>
      </c>
      <c r="H266" s="330">
        <f t="shared" si="98"/>
        <v>0</v>
      </c>
      <c r="I266" s="118">
        <f>SUM('5:6'!I266)</f>
        <v>0</v>
      </c>
      <c r="J266" s="38" t="str">
        <f t="array" ref="J266">IF(ISERROR(G266/I266),"",G266/I266)</f>
        <v/>
      </c>
      <c r="K266" s="42">
        <f t="array" ref="K266">IF(ISERROR(G266/L266),"",G266/L266)</f>
        <v>0</v>
      </c>
      <c r="L266" s="107">
        <v>8</v>
      </c>
      <c r="M266" s="43">
        <f>IF(ISERROR(I266-K266),"",I266-K266)</f>
        <v>0</v>
      </c>
      <c r="N266" s="38">
        <f>SUM(O266:U266)</f>
        <v>0</v>
      </c>
      <c r="O266" s="118">
        <f>SUM('5:6'!O266)</f>
        <v>0</v>
      </c>
      <c r="P266" s="118">
        <f>SUM('5:6'!P266)</f>
        <v>0</v>
      </c>
      <c r="Q266" s="118">
        <f>SUM('5:6'!Q266)</f>
        <v>0</v>
      </c>
      <c r="R266" s="118">
        <f>SUM('5:6'!R266)</f>
        <v>0</v>
      </c>
      <c r="S266" s="118">
        <f>SUM('5:6'!S266)</f>
        <v>0</v>
      </c>
      <c r="T266" s="118">
        <f>SUM('5:6'!T266)</f>
        <v>0</v>
      </c>
      <c r="U266" s="118">
        <f>SUM('5:6'!U266)</f>
        <v>0</v>
      </c>
      <c r="V266" s="270">
        <f>SUM(X266:AA266)</f>
        <v>0</v>
      </c>
      <c r="W266" s="40" t="str">
        <f>IF(ISERROR(V266/G266),"",V266/G266)</f>
        <v/>
      </c>
      <c r="X266" s="118">
        <f>SUM('5:6'!X266)</f>
        <v>0</v>
      </c>
      <c r="Y266" s="118">
        <f>SUM('5:6'!Y266)</f>
        <v>0</v>
      </c>
      <c r="Z266" s="118">
        <f>SUM('5:6'!Z266)</f>
        <v>0</v>
      </c>
      <c r="AA266" s="118">
        <f>SUM('5:6'!AA266)</f>
        <v>0</v>
      </c>
      <c r="AB266" s="338">
        <v>1.06</v>
      </c>
      <c r="AC266" s="370">
        <f t="shared" si="97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5.75">
      <c r="A267" s="24">
        <v>200558</v>
      </c>
      <c r="B267" s="72" t="s">
        <v>168</v>
      </c>
      <c r="C267" s="17" t="s">
        <v>60</v>
      </c>
      <c r="D267" s="18">
        <v>5.03</v>
      </c>
      <c r="E267" s="18"/>
      <c r="F267" s="6"/>
      <c r="G267" s="118">
        <f>SUM('5:6'!G267)</f>
        <v>0</v>
      </c>
      <c r="H267" s="330">
        <f t="shared" si="98"/>
        <v>0</v>
      </c>
      <c r="I267" s="118">
        <f>SUM('5:6'!I267)</f>
        <v>0</v>
      </c>
      <c r="J267" s="38" t="str">
        <f t="array" ref="J267">IF(ISERROR(G267/I267),"",G267/I267)</f>
        <v/>
      </c>
      <c r="K267" s="42">
        <f t="array" ref="K267">IF(ISERROR(G267/L267),"",G267/L267)</f>
        <v>0</v>
      </c>
      <c r="L267" s="107">
        <v>8</v>
      </c>
      <c r="M267" s="43">
        <f>IF(ISERROR(I267-K267),"",I267-K267)</f>
        <v>0</v>
      </c>
      <c r="N267" s="38">
        <f>SUM(O267:U267)</f>
        <v>0</v>
      </c>
      <c r="O267" s="118">
        <f>SUM('5:6'!O267)</f>
        <v>0</v>
      </c>
      <c r="P267" s="118">
        <f>SUM('5:6'!P267)</f>
        <v>0</v>
      </c>
      <c r="Q267" s="118">
        <f>SUM('5:6'!Q267)</f>
        <v>0</v>
      </c>
      <c r="R267" s="118">
        <f>SUM('5:6'!R267)</f>
        <v>0</v>
      </c>
      <c r="S267" s="118">
        <f>SUM('5:6'!S267)</f>
        <v>0</v>
      </c>
      <c r="T267" s="118">
        <f>SUM('5:6'!T267)</f>
        <v>0</v>
      </c>
      <c r="U267" s="118">
        <f>SUM('5:6'!U267)</f>
        <v>0</v>
      </c>
      <c r="V267" s="270">
        <f>SUM(X267:AA267)</f>
        <v>0</v>
      </c>
      <c r="W267" s="40" t="str">
        <f>IF(ISERROR(V267/G267),"",V267/G267)</f>
        <v/>
      </c>
      <c r="X267" s="118">
        <f>SUM('5:6'!X267)</f>
        <v>0</v>
      </c>
      <c r="Y267" s="118">
        <f>SUM('5:6'!Y267)</f>
        <v>0</v>
      </c>
      <c r="Z267" s="118">
        <f>SUM('5:6'!Z267)</f>
        <v>0</v>
      </c>
      <c r="AA267" s="118">
        <f>SUM('5:6'!AA267)</f>
        <v>0</v>
      </c>
      <c r="AB267" s="338">
        <v>1.06</v>
      </c>
      <c r="AC267" s="370">
        <f t="shared" si="97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5.75">
      <c r="A268" s="24">
        <v>200559</v>
      </c>
      <c r="B268" s="72" t="s">
        <v>168</v>
      </c>
      <c r="C268" s="246" t="s">
        <v>90</v>
      </c>
      <c r="D268" s="18">
        <v>5.03</v>
      </c>
      <c r="E268" s="18"/>
      <c r="F268" s="6"/>
      <c r="G268" s="118">
        <f>SUM('5:6'!G268)</f>
        <v>0</v>
      </c>
      <c r="H268" s="330">
        <f t="shared" si="98"/>
        <v>0</v>
      </c>
      <c r="I268" s="118">
        <f>SUM('5:6'!I268)</f>
        <v>0</v>
      </c>
      <c r="J268" s="38" t="str">
        <f t="array" ref="J268">IF(ISERROR(G268/I268),"",G268/I268)</f>
        <v/>
      </c>
      <c r="K268" s="42">
        <f t="array" ref="K268">IF(ISERROR(G268/L268),"",G268/L268)</f>
        <v>0</v>
      </c>
      <c r="L268" s="107">
        <v>8</v>
      </c>
      <c r="M268" s="43">
        <f>IF(ISERROR(I268-K268),"",I268-K268)</f>
        <v>0</v>
      </c>
      <c r="N268" s="38">
        <f>SUM(O268:U268)</f>
        <v>0</v>
      </c>
      <c r="O268" s="118">
        <f>SUM('5:6'!O268)</f>
        <v>0</v>
      </c>
      <c r="P268" s="118">
        <f>SUM('5:6'!P268)</f>
        <v>0</v>
      </c>
      <c r="Q268" s="118">
        <f>SUM('5:6'!Q268)</f>
        <v>0</v>
      </c>
      <c r="R268" s="118">
        <f>SUM('5:6'!R268)</f>
        <v>0</v>
      </c>
      <c r="S268" s="118">
        <f>SUM('5:6'!S268)</f>
        <v>0</v>
      </c>
      <c r="T268" s="118">
        <f>SUM('5:6'!T268)</f>
        <v>0</v>
      </c>
      <c r="U268" s="118">
        <f>SUM('5:6'!U268)</f>
        <v>0</v>
      </c>
      <c r="V268" s="270">
        <f>SUM(X268:AA268)</f>
        <v>0</v>
      </c>
      <c r="W268" s="40" t="str">
        <f>IF(ISERROR(V268/G268),"",V268/G268)</f>
        <v/>
      </c>
      <c r="X268" s="118">
        <f>SUM('5:6'!X268)</f>
        <v>0</v>
      </c>
      <c r="Y268" s="118">
        <f>SUM('5:6'!Y268)</f>
        <v>0</v>
      </c>
      <c r="Z268" s="118">
        <f>SUM('5:6'!Z268)</f>
        <v>0</v>
      </c>
      <c r="AA268" s="118">
        <f>SUM('5:6'!AA268)</f>
        <v>0</v>
      </c>
      <c r="AB268" s="338">
        <v>1.06</v>
      </c>
      <c r="AC268" s="370">
        <f t="shared" si="97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5.75">
      <c r="A269" s="24">
        <v>200556</v>
      </c>
      <c r="B269" s="72" t="s">
        <v>89</v>
      </c>
      <c r="C269" s="17" t="s">
        <v>53</v>
      </c>
      <c r="D269" s="18">
        <v>5.03</v>
      </c>
      <c r="E269" s="18"/>
      <c r="F269" s="6"/>
      <c r="G269" s="118">
        <f>SUM('5:6'!G269)</f>
        <v>0</v>
      </c>
      <c r="H269" s="330">
        <f t="shared" si="98"/>
        <v>0</v>
      </c>
      <c r="I269" s="118">
        <f>SUM('5:6'!I269)</f>
        <v>0</v>
      </c>
      <c r="J269" s="38" t="str">
        <f t="array" ref="J269">IF(ISERROR(G269/I269),"",G269/I269)</f>
        <v/>
      </c>
      <c r="K269" s="42">
        <f t="array" ref="K269">IF(ISERROR(G269/L269),"",G269/L269)</f>
        <v>0</v>
      </c>
      <c r="L269" s="107">
        <v>10</v>
      </c>
      <c r="M269" s="43">
        <f t="shared" ref="M269:M284" si="99">IF(ISERROR(I269-K269),"",I269-K269)</f>
        <v>0</v>
      </c>
      <c r="N269" s="38">
        <f t="shared" ref="N269:N284" si="100">SUM(O269:U269)</f>
        <v>0</v>
      </c>
      <c r="O269" s="118">
        <f>SUM('5:6'!O269)</f>
        <v>0</v>
      </c>
      <c r="P269" s="118">
        <f>SUM('5:6'!P269)</f>
        <v>0</v>
      </c>
      <c r="Q269" s="118">
        <f>SUM('5:6'!Q269)</f>
        <v>0</v>
      </c>
      <c r="R269" s="118">
        <f>SUM('5:6'!R269)</f>
        <v>0</v>
      </c>
      <c r="S269" s="118">
        <f>SUM('5:6'!S269)</f>
        <v>0</v>
      </c>
      <c r="T269" s="118">
        <f>SUM('5:6'!T269)</f>
        <v>0</v>
      </c>
      <c r="U269" s="118">
        <f>SUM('5:6'!U269)</f>
        <v>0</v>
      </c>
      <c r="V269" s="269">
        <f t="shared" ref="V269:V276" si="101">SUM(X269:AA269)</f>
        <v>0</v>
      </c>
      <c r="W269" s="40" t="str">
        <f t="shared" ref="W269:W276" si="102">IF(ISERROR(V269/G269),"",V269/G269)</f>
        <v/>
      </c>
      <c r="X269" s="118">
        <f>SUM('5:6'!X269)</f>
        <v>0</v>
      </c>
      <c r="Y269" s="118">
        <f>SUM('5:6'!Y269)</f>
        <v>0</v>
      </c>
      <c r="Z269" s="118">
        <f>SUM('5:6'!Z269)</f>
        <v>0</v>
      </c>
      <c r="AA269" s="118">
        <f>SUM('5:6'!AA269)</f>
        <v>0</v>
      </c>
      <c r="AB269" s="338">
        <v>1.04</v>
      </c>
      <c r="AC269" s="370">
        <f t="shared" si="97"/>
        <v>0</v>
      </c>
      <c r="AD269" s="336"/>
      <c r="AE269" s="61"/>
      <c r="AF269" s="61"/>
      <c r="AG269" s="61"/>
      <c r="AH269" s="61"/>
      <c r="AI269" s="64"/>
      <c r="AJ269" s="64"/>
      <c r="AK269" s="64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</row>
    <row r="270" spans="1:53" ht="15.75">
      <c r="A270" s="24">
        <v>200557</v>
      </c>
      <c r="B270" s="72" t="s">
        <v>89</v>
      </c>
      <c r="C270" s="17" t="s">
        <v>72</v>
      </c>
      <c r="D270" s="18">
        <v>5.03</v>
      </c>
      <c r="E270" s="18"/>
      <c r="F270" s="6"/>
      <c r="G270" s="118">
        <f>SUM('5:6'!G270)</f>
        <v>0</v>
      </c>
      <c r="H270" s="330">
        <f t="shared" si="98"/>
        <v>0</v>
      </c>
      <c r="I270" s="118">
        <f>SUM('5:6'!I270)</f>
        <v>0</v>
      </c>
      <c r="J270" s="38" t="str">
        <f t="array" ref="J270">IF(ISERROR(G270/I270),"",G270/I270)</f>
        <v/>
      </c>
      <c r="K270" s="42" t="str">
        <f t="array" ref="K270">IF(ISERROR(G270/L270),"",G270/L270)</f>
        <v/>
      </c>
      <c r="L270" s="107"/>
      <c r="M270" s="43" t="str">
        <f t="shared" si="99"/>
        <v/>
      </c>
      <c r="N270" s="38">
        <f t="shared" si="100"/>
        <v>0</v>
      </c>
      <c r="O270" s="118">
        <f>SUM('5:6'!O270)</f>
        <v>0</v>
      </c>
      <c r="P270" s="118">
        <f>SUM('5:6'!P270)</f>
        <v>0</v>
      </c>
      <c r="Q270" s="118">
        <f>SUM('5:6'!Q270)</f>
        <v>0</v>
      </c>
      <c r="R270" s="118">
        <f>SUM('5:6'!R270)</f>
        <v>0</v>
      </c>
      <c r="S270" s="118">
        <f>SUM('5:6'!S270)</f>
        <v>0</v>
      </c>
      <c r="T270" s="118">
        <f>SUM('5:6'!T270)</f>
        <v>0</v>
      </c>
      <c r="U270" s="118">
        <f>SUM('5:6'!U270)</f>
        <v>0</v>
      </c>
      <c r="V270" s="269">
        <f t="shared" si="101"/>
        <v>0</v>
      </c>
      <c r="W270" s="40" t="str">
        <f t="shared" si="102"/>
        <v/>
      </c>
      <c r="X270" s="118">
        <f>SUM('5:6'!X270)</f>
        <v>0</v>
      </c>
      <c r="Y270" s="118">
        <f>SUM('5:6'!Y270)</f>
        <v>0</v>
      </c>
      <c r="Z270" s="118">
        <f>SUM('5:6'!Z270)</f>
        <v>0</v>
      </c>
      <c r="AA270" s="118">
        <f>SUM('5:6'!AA270)</f>
        <v>0</v>
      </c>
      <c r="AB270" s="338">
        <v>1.04</v>
      </c>
      <c r="AC270" s="370">
        <f t="shared" si="97"/>
        <v>0</v>
      </c>
      <c r="AD270" s="336"/>
      <c r="AE270" s="61"/>
      <c r="AF270" s="61"/>
      <c r="AG270" s="61"/>
      <c r="AH270" s="61"/>
      <c r="AI270" s="64"/>
      <c r="AJ270" s="64"/>
      <c r="AK270" s="64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</row>
    <row r="271" spans="1:53" ht="15.75">
      <c r="A271" s="24">
        <v>200558</v>
      </c>
      <c r="B271" s="72" t="s">
        <v>89</v>
      </c>
      <c r="C271" s="17" t="s">
        <v>60</v>
      </c>
      <c r="D271" s="18">
        <v>5.03</v>
      </c>
      <c r="E271" s="18"/>
      <c r="F271" s="6"/>
      <c r="G271" s="118">
        <f>SUM('5:6'!G271)</f>
        <v>0</v>
      </c>
      <c r="H271" s="330">
        <f t="shared" si="98"/>
        <v>0</v>
      </c>
      <c r="I271" s="118">
        <f>SUM('5:6'!I271)</f>
        <v>0</v>
      </c>
      <c r="J271" s="38" t="str">
        <f t="array" ref="J271">IF(ISERROR(G271/I271),"",G271/I271)</f>
        <v/>
      </c>
      <c r="K271" s="42" t="str">
        <f t="array" ref="K271">IF(ISERROR(G271/L271),"",G271/L271)</f>
        <v/>
      </c>
      <c r="L271" s="107"/>
      <c r="M271" s="43" t="str">
        <f t="shared" si="99"/>
        <v/>
      </c>
      <c r="N271" s="38">
        <f t="shared" si="100"/>
        <v>0</v>
      </c>
      <c r="O271" s="118">
        <f>SUM('5:6'!O271)</f>
        <v>0</v>
      </c>
      <c r="P271" s="118">
        <f>SUM('5:6'!P271)</f>
        <v>0</v>
      </c>
      <c r="Q271" s="118">
        <f>SUM('5:6'!Q271)</f>
        <v>0</v>
      </c>
      <c r="R271" s="118">
        <f>SUM('5:6'!R271)</f>
        <v>0</v>
      </c>
      <c r="S271" s="118">
        <f>SUM('5:6'!S271)</f>
        <v>0</v>
      </c>
      <c r="T271" s="118">
        <f>SUM('5:6'!T271)</f>
        <v>0</v>
      </c>
      <c r="U271" s="118">
        <f>SUM('5:6'!U271)</f>
        <v>0</v>
      </c>
      <c r="V271" s="269">
        <f t="shared" si="101"/>
        <v>0</v>
      </c>
      <c r="W271" s="40" t="str">
        <f t="shared" si="102"/>
        <v/>
      </c>
      <c r="X271" s="118">
        <f>SUM('5:6'!X271)</f>
        <v>0</v>
      </c>
      <c r="Y271" s="118">
        <f>SUM('5:6'!Y271)</f>
        <v>0</v>
      </c>
      <c r="Z271" s="118">
        <f>SUM('5:6'!Z271)</f>
        <v>0</v>
      </c>
      <c r="AA271" s="118">
        <f>SUM('5:6'!AA271)</f>
        <v>0</v>
      </c>
      <c r="AB271" s="338">
        <v>1.04</v>
      </c>
      <c r="AC271" s="370">
        <f t="shared" si="97"/>
        <v>0</v>
      </c>
      <c r="AD271" s="336"/>
      <c r="AE271" s="61"/>
      <c r="AF271" s="61"/>
      <c r="AG271" s="61"/>
      <c r="AH271" s="61"/>
      <c r="AI271" s="64"/>
      <c r="AJ271" s="64"/>
      <c r="AK271" s="64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</row>
    <row r="272" spans="1:53" ht="15.75">
      <c r="A272" s="24">
        <v>200559</v>
      </c>
      <c r="B272" s="72" t="s">
        <v>89</v>
      </c>
      <c r="C272" s="17" t="s">
        <v>66</v>
      </c>
      <c r="D272" s="18">
        <v>5.03</v>
      </c>
      <c r="E272" s="18"/>
      <c r="F272" s="6"/>
      <c r="G272" s="118">
        <f>SUM('5:6'!G272)</f>
        <v>0</v>
      </c>
      <c r="H272" s="330">
        <f t="shared" si="98"/>
        <v>0</v>
      </c>
      <c r="I272" s="118">
        <f>SUM('5:6'!I272)</f>
        <v>0</v>
      </c>
      <c r="J272" s="38" t="str">
        <f t="array" ref="J272">IF(ISERROR(G272/I272),"",G272/I272)</f>
        <v/>
      </c>
      <c r="K272" s="42" t="str">
        <f t="array" ref="K272">IF(ISERROR(G272/L272),"",G272/L272)</f>
        <v/>
      </c>
      <c r="L272" s="107"/>
      <c r="M272" s="43" t="str">
        <f t="shared" si="99"/>
        <v/>
      </c>
      <c r="N272" s="38">
        <f t="shared" si="100"/>
        <v>0</v>
      </c>
      <c r="O272" s="118">
        <f>SUM('5:6'!O272)</f>
        <v>0</v>
      </c>
      <c r="P272" s="118">
        <f>SUM('5:6'!P272)</f>
        <v>0</v>
      </c>
      <c r="Q272" s="118">
        <f>SUM('5:6'!Q272)</f>
        <v>0</v>
      </c>
      <c r="R272" s="118">
        <f>SUM('5:6'!R272)</f>
        <v>0</v>
      </c>
      <c r="S272" s="118">
        <f>SUM('5:6'!S272)</f>
        <v>0</v>
      </c>
      <c r="T272" s="118">
        <f>SUM('5:6'!T272)</f>
        <v>0</v>
      </c>
      <c r="U272" s="118">
        <f>SUM('5:6'!U272)</f>
        <v>0</v>
      </c>
      <c r="V272" s="269">
        <f t="shared" si="101"/>
        <v>0</v>
      </c>
      <c r="W272" s="40" t="str">
        <f t="shared" si="102"/>
        <v/>
      </c>
      <c r="X272" s="118">
        <f>SUM('5:6'!X272)</f>
        <v>0</v>
      </c>
      <c r="Y272" s="118">
        <f>SUM('5:6'!Y272)</f>
        <v>0</v>
      </c>
      <c r="Z272" s="118">
        <f>SUM('5:6'!Z272)</f>
        <v>0</v>
      </c>
      <c r="AA272" s="118">
        <f>SUM('5:6'!AA272)</f>
        <v>0</v>
      </c>
      <c r="AB272" s="338">
        <v>1.04</v>
      </c>
      <c r="AC272" s="370">
        <f t="shared" si="97"/>
        <v>0</v>
      </c>
      <c r="AD272" s="336"/>
      <c r="AE272" s="61"/>
      <c r="AF272" s="61"/>
      <c r="AG272" s="61"/>
      <c r="AH272" s="61"/>
      <c r="AI272" s="64"/>
      <c r="AJ272" s="64"/>
      <c r="AK272" s="64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</row>
    <row r="273" spans="1:53" ht="15.75">
      <c r="A273" s="17">
        <v>200947</v>
      </c>
      <c r="B273" s="68" t="s">
        <v>91</v>
      </c>
      <c r="C273" s="17" t="s">
        <v>55</v>
      </c>
      <c r="D273" s="18">
        <v>9.36</v>
      </c>
      <c r="E273" s="18"/>
      <c r="F273" s="6"/>
      <c r="G273" s="118">
        <f>SUM('5:6'!G273)</f>
        <v>0</v>
      </c>
      <c r="H273" s="330">
        <f t="shared" si="98"/>
        <v>0</v>
      </c>
      <c r="I273" s="118">
        <f>SUM('5:6'!I273)</f>
        <v>0</v>
      </c>
      <c r="J273" s="38" t="str">
        <f t="array" ref="J273">IF(ISERROR(G273/I273),"",G273/I273)</f>
        <v/>
      </c>
      <c r="K273" s="42">
        <f t="array" ref="K273">IF(ISERROR(G273/L273),"",G273/L273)</f>
        <v>0</v>
      </c>
      <c r="L273" s="107">
        <v>6</v>
      </c>
      <c r="M273" s="43">
        <f t="shared" si="99"/>
        <v>0</v>
      </c>
      <c r="N273" s="38">
        <f t="shared" si="100"/>
        <v>0</v>
      </c>
      <c r="O273" s="118">
        <f>SUM('5:6'!O273)</f>
        <v>0</v>
      </c>
      <c r="P273" s="118">
        <f>SUM('5:6'!P273)</f>
        <v>0</v>
      </c>
      <c r="Q273" s="118">
        <f>SUM('5:6'!Q273)</f>
        <v>0</v>
      </c>
      <c r="R273" s="118">
        <f>SUM('5:6'!R273)</f>
        <v>0</v>
      </c>
      <c r="S273" s="118">
        <f>SUM('5:6'!S273)</f>
        <v>0</v>
      </c>
      <c r="T273" s="118">
        <f>SUM('5:6'!T273)</f>
        <v>0</v>
      </c>
      <c r="U273" s="118">
        <f>SUM('5:6'!U273)</f>
        <v>0</v>
      </c>
      <c r="V273" s="269">
        <f t="shared" si="101"/>
        <v>0</v>
      </c>
      <c r="W273" s="40" t="str">
        <f t="shared" si="102"/>
        <v/>
      </c>
      <c r="X273" s="118">
        <f>SUM('5:6'!X273)</f>
        <v>0</v>
      </c>
      <c r="Y273" s="118">
        <f>SUM('5:6'!Y273)</f>
        <v>0</v>
      </c>
      <c r="Z273" s="118">
        <f>SUM('5:6'!Z273)</f>
        <v>0</v>
      </c>
      <c r="AA273" s="118">
        <f>SUM('5:6'!AA273)</f>
        <v>0</v>
      </c>
      <c r="AB273" s="338">
        <v>1.29</v>
      </c>
      <c r="AC273" s="370">
        <f t="shared" si="97"/>
        <v>0</v>
      </c>
      <c r="AD273" s="336"/>
      <c r="AE273" s="61"/>
      <c r="AF273" s="61"/>
      <c r="AG273" s="61"/>
      <c r="AH273" s="61"/>
      <c r="AI273" s="64"/>
      <c r="AJ273" s="64"/>
      <c r="AK273" s="64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</row>
    <row r="274" spans="1:53" ht="15.75">
      <c r="A274" s="17">
        <v>200945</v>
      </c>
      <c r="B274" s="68" t="s">
        <v>91</v>
      </c>
      <c r="C274" s="17" t="s">
        <v>53</v>
      </c>
      <c r="D274" s="18">
        <v>9.36</v>
      </c>
      <c r="E274" s="18"/>
      <c r="F274" s="6"/>
      <c r="G274" s="118">
        <f>SUM('5:6'!G274)</f>
        <v>0</v>
      </c>
      <c r="H274" s="330">
        <f t="shared" si="98"/>
        <v>0</v>
      </c>
      <c r="I274" s="118">
        <f>SUM('5:6'!I274)</f>
        <v>0</v>
      </c>
      <c r="J274" s="38" t="str">
        <f t="array" ref="J274">IF(ISERROR(G274/I274),"",G274/I274)</f>
        <v/>
      </c>
      <c r="K274" s="42">
        <f t="array" ref="K274">IF(ISERROR(G274/L274),"",G274/L274)</f>
        <v>0</v>
      </c>
      <c r="L274" s="107">
        <v>6</v>
      </c>
      <c r="M274" s="43">
        <f t="shared" si="99"/>
        <v>0</v>
      </c>
      <c r="N274" s="38">
        <f t="shared" si="100"/>
        <v>0</v>
      </c>
      <c r="O274" s="118">
        <f>SUM('5:6'!O274)</f>
        <v>0</v>
      </c>
      <c r="P274" s="118">
        <f>SUM('5:6'!P274)</f>
        <v>0</v>
      </c>
      <c r="Q274" s="118">
        <f>SUM('5:6'!Q274)</f>
        <v>0</v>
      </c>
      <c r="R274" s="118">
        <f>SUM('5:6'!R274)</f>
        <v>0</v>
      </c>
      <c r="S274" s="118">
        <f>SUM('5:6'!S274)</f>
        <v>0</v>
      </c>
      <c r="T274" s="118">
        <f>SUM('5:6'!T274)</f>
        <v>0</v>
      </c>
      <c r="U274" s="118">
        <f>SUM('5:6'!U274)</f>
        <v>0</v>
      </c>
      <c r="V274" s="269">
        <f t="shared" si="101"/>
        <v>0</v>
      </c>
      <c r="W274" s="40" t="str">
        <f t="shared" si="102"/>
        <v/>
      </c>
      <c r="X274" s="118">
        <f>SUM('5:6'!X274)</f>
        <v>0</v>
      </c>
      <c r="Y274" s="118">
        <f>SUM('5:6'!Y274)</f>
        <v>0</v>
      </c>
      <c r="Z274" s="118">
        <f>SUM('5:6'!Z274)</f>
        <v>0</v>
      </c>
      <c r="AA274" s="118">
        <f>SUM('5:6'!AA274)</f>
        <v>0</v>
      </c>
      <c r="AB274" s="338">
        <v>1.29</v>
      </c>
      <c r="AC274" s="370">
        <f t="shared" si="97"/>
        <v>0</v>
      </c>
      <c r="AD274" s="336"/>
      <c r="AE274" s="61"/>
      <c r="AF274" s="61"/>
      <c r="AG274" s="61"/>
      <c r="AH274" s="61"/>
      <c r="AI274" s="64"/>
      <c r="AJ274" s="64"/>
      <c r="AK274" s="64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</row>
    <row r="275" spans="1:53" ht="15.75">
      <c r="A275" s="17">
        <v>200946</v>
      </c>
      <c r="B275" s="68" t="s">
        <v>91</v>
      </c>
      <c r="C275" s="17" t="s">
        <v>90</v>
      </c>
      <c r="D275" s="18">
        <v>9.36</v>
      </c>
      <c r="E275" s="18"/>
      <c r="F275" s="6"/>
      <c r="G275" s="118">
        <f>SUM('5:6'!G275)</f>
        <v>0</v>
      </c>
      <c r="H275" s="330">
        <f t="shared" si="98"/>
        <v>0</v>
      </c>
      <c r="I275" s="118">
        <f>SUM('5:6'!I275)</f>
        <v>0</v>
      </c>
      <c r="J275" s="38" t="str">
        <f t="array" ref="J275">IF(ISERROR(G275/I275),"",G275/I275)</f>
        <v/>
      </c>
      <c r="K275" s="42">
        <f t="array" ref="K275">IF(ISERROR(G275/L275),"",G275/L275)</f>
        <v>0</v>
      </c>
      <c r="L275" s="107">
        <v>6</v>
      </c>
      <c r="M275" s="43">
        <f t="shared" si="99"/>
        <v>0</v>
      </c>
      <c r="N275" s="38">
        <f t="shared" si="100"/>
        <v>0</v>
      </c>
      <c r="O275" s="118">
        <f>SUM('5:6'!O275)</f>
        <v>0</v>
      </c>
      <c r="P275" s="118">
        <f>SUM('5:6'!P275)</f>
        <v>0</v>
      </c>
      <c r="Q275" s="118">
        <f>SUM('5:6'!Q275)</f>
        <v>0</v>
      </c>
      <c r="R275" s="118">
        <f>SUM('5:6'!R275)</f>
        <v>0</v>
      </c>
      <c r="S275" s="118">
        <f>SUM('5:6'!S275)</f>
        <v>0</v>
      </c>
      <c r="T275" s="118">
        <f>SUM('5:6'!T275)</f>
        <v>0</v>
      </c>
      <c r="U275" s="118">
        <f>SUM('5:6'!U275)</f>
        <v>0</v>
      </c>
      <c r="V275" s="269">
        <f t="shared" si="101"/>
        <v>0</v>
      </c>
      <c r="W275" s="40" t="str">
        <f t="shared" si="102"/>
        <v/>
      </c>
      <c r="X275" s="118">
        <f>SUM('5:6'!X275)</f>
        <v>0</v>
      </c>
      <c r="Y275" s="118">
        <f>SUM('5:6'!Y275)</f>
        <v>0</v>
      </c>
      <c r="Z275" s="118">
        <f>SUM('5:6'!Z275)</f>
        <v>0</v>
      </c>
      <c r="AA275" s="118">
        <f>SUM('5:6'!AA275)</f>
        <v>0</v>
      </c>
      <c r="AB275" s="338">
        <v>1.29</v>
      </c>
      <c r="AC275" s="370">
        <f t="shared" si="97"/>
        <v>0</v>
      </c>
      <c r="AD275" s="336"/>
      <c r="AE275" s="61"/>
      <c r="AF275" s="61"/>
      <c r="AG275" s="61"/>
      <c r="AH275" s="61"/>
      <c r="AI275" s="64"/>
      <c r="AJ275" s="64"/>
      <c r="AK275" s="64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</row>
    <row r="276" spans="1:53" ht="15.75">
      <c r="A276" s="17">
        <v>200944</v>
      </c>
      <c r="B276" s="68" t="s">
        <v>91</v>
      </c>
      <c r="C276" s="17" t="s">
        <v>60</v>
      </c>
      <c r="D276" s="18">
        <v>9.36</v>
      </c>
      <c r="E276" s="18"/>
      <c r="F276" s="6"/>
      <c r="G276" s="118">
        <f>SUM('5:6'!G276)</f>
        <v>0</v>
      </c>
      <c r="H276" s="330">
        <f t="shared" si="98"/>
        <v>0</v>
      </c>
      <c r="I276" s="118">
        <f>SUM('5:6'!I276)</f>
        <v>0</v>
      </c>
      <c r="J276" s="38" t="str">
        <f t="array" ref="J276">IF(ISERROR(G276/I276),"",G276/I276)</f>
        <v/>
      </c>
      <c r="K276" s="42">
        <f t="array" ref="K276">IF(ISERROR(G276/L276),"",G276/L276)</f>
        <v>0</v>
      </c>
      <c r="L276" s="107">
        <v>6</v>
      </c>
      <c r="M276" s="43">
        <f t="shared" si="99"/>
        <v>0</v>
      </c>
      <c r="N276" s="38">
        <f t="shared" si="100"/>
        <v>0</v>
      </c>
      <c r="O276" s="118">
        <f>SUM('5:6'!O276)</f>
        <v>0</v>
      </c>
      <c r="P276" s="118">
        <f>SUM('5:6'!P276)</f>
        <v>0</v>
      </c>
      <c r="Q276" s="118">
        <f>SUM('5:6'!Q276)</f>
        <v>0</v>
      </c>
      <c r="R276" s="118">
        <f>SUM('5:6'!R276)</f>
        <v>0</v>
      </c>
      <c r="S276" s="118">
        <f>SUM('5:6'!S276)</f>
        <v>0</v>
      </c>
      <c r="T276" s="118">
        <f>SUM('5:6'!T276)</f>
        <v>0</v>
      </c>
      <c r="U276" s="118">
        <f>SUM('5:6'!U276)</f>
        <v>0</v>
      </c>
      <c r="V276" s="269">
        <f t="shared" si="101"/>
        <v>0</v>
      </c>
      <c r="W276" s="40" t="str">
        <f t="shared" si="102"/>
        <v/>
      </c>
      <c r="X276" s="118">
        <f>SUM('5:6'!X276)</f>
        <v>0</v>
      </c>
      <c r="Y276" s="118">
        <f>SUM('5:6'!Y276)</f>
        <v>0</v>
      </c>
      <c r="Z276" s="118">
        <f>SUM('5:6'!Z276)</f>
        <v>0</v>
      </c>
      <c r="AA276" s="118">
        <f>SUM('5:6'!AA276)</f>
        <v>0</v>
      </c>
      <c r="AB276" s="338">
        <v>1.29</v>
      </c>
      <c r="AC276" s="370">
        <f t="shared" si="97"/>
        <v>0</v>
      </c>
      <c r="AD276" s="336"/>
      <c r="AE276" s="61"/>
      <c r="AF276" s="61"/>
      <c r="AG276" s="61"/>
      <c r="AH276" s="61"/>
      <c r="AI276" s="64"/>
      <c r="AJ276" s="64"/>
      <c r="AK276" s="64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</row>
    <row r="277" spans="1:53" ht="15.75">
      <c r="A277" s="17">
        <v>201372</v>
      </c>
      <c r="B277" s="236" t="s">
        <v>415</v>
      </c>
      <c r="C277" s="232" t="s">
        <v>417</v>
      </c>
      <c r="D277" s="18">
        <v>5</v>
      </c>
      <c r="E277" s="18"/>
      <c r="F277" s="6"/>
      <c r="G277" s="118">
        <f>SUM('5:6'!G277)</f>
        <v>0</v>
      </c>
      <c r="H277" s="330">
        <f t="shared" si="98"/>
        <v>0</v>
      </c>
      <c r="I277" s="118">
        <f>SUM('5:6'!I277)</f>
        <v>0</v>
      </c>
      <c r="J277" s="38"/>
      <c r="K277" s="42">
        <f t="array" ref="K277">IF(ISERROR(G277/L277),"",G277/L277)</f>
        <v>0</v>
      </c>
      <c r="L277" s="107">
        <v>5</v>
      </c>
      <c r="M277" s="43">
        <f t="shared" si="99"/>
        <v>0</v>
      </c>
      <c r="N277" s="38">
        <f t="shared" si="100"/>
        <v>0</v>
      </c>
      <c r="O277" s="118">
        <f>SUM('5:6'!O277)</f>
        <v>0</v>
      </c>
      <c r="P277" s="118">
        <f>SUM('5:6'!P277)</f>
        <v>0</v>
      </c>
      <c r="Q277" s="118">
        <f>SUM('5:6'!Q277)</f>
        <v>0</v>
      </c>
      <c r="R277" s="118">
        <f>SUM('5:6'!R277)</f>
        <v>0</v>
      </c>
      <c r="S277" s="118">
        <f>SUM('5:6'!S277)</f>
        <v>0</v>
      </c>
      <c r="T277" s="118">
        <f>SUM('5:6'!T277)</f>
        <v>0</v>
      </c>
      <c r="U277" s="118">
        <f>SUM('5:6'!U277)</f>
        <v>0</v>
      </c>
      <c r="V277" s="269"/>
      <c r="W277" s="40"/>
      <c r="X277" s="118">
        <f>SUM('5:6'!X277)</f>
        <v>0</v>
      </c>
      <c r="Y277" s="118">
        <f>SUM('5:6'!Y277)</f>
        <v>0</v>
      </c>
      <c r="Z277" s="118">
        <f>SUM('5:6'!Z277)</f>
        <v>0</v>
      </c>
      <c r="AA277" s="118">
        <f>SUM('5:6'!AA277)</f>
        <v>0</v>
      </c>
      <c r="AB277" s="338">
        <v>2.0699999999999998</v>
      </c>
      <c r="AC277" s="370">
        <f t="shared" si="97"/>
        <v>0</v>
      </c>
      <c r="AD277" s="336"/>
      <c r="AE277" s="61"/>
      <c r="AF277" s="61"/>
      <c r="AG277" s="61"/>
      <c r="AH277" s="61"/>
      <c r="AI277" s="64"/>
      <c r="AJ277" s="64"/>
      <c r="AK277" s="64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</row>
    <row r="278" spans="1:53" ht="15.75">
      <c r="A278" s="17">
        <v>201374</v>
      </c>
      <c r="B278" s="236" t="s">
        <v>415</v>
      </c>
      <c r="C278" s="232" t="s">
        <v>425</v>
      </c>
      <c r="D278" s="18">
        <v>5</v>
      </c>
      <c r="E278" s="18"/>
      <c r="F278" s="6"/>
      <c r="G278" s="118">
        <f>SUM('5:6'!G278)</f>
        <v>0</v>
      </c>
      <c r="H278" s="330">
        <f t="shared" si="98"/>
        <v>0</v>
      </c>
      <c r="I278" s="118">
        <f>SUM('5:6'!I278)</f>
        <v>0</v>
      </c>
      <c r="J278" s="38"/>
      <c r="K278" s="42">
        <f t="array" ref="K278">IF(ISERROR(G278/L278),"",G278/L278)</f>
        <v>0</v>
      </c>
      <c r="L278" s="107">
        <v>5</v>
      </c>
      <c r="M278" s="43">
        <f t="shared" si="99"/>
        <v>0</v>
      </c>
      <c r="N278" s="38">
        <f t="shared" si="100"/>
        <v>0</v>
      </c>
      <c r="O278" s="118">
        <f>SUM('5:6'!O278)</f>
        <v>0</v>
      </c>
      <c r="P278" s="118">
        <f>SUM('5:6'!P278)</f>
        <v>0</v>
      </c>
      <c r="Q278" s="118">
        <f>SUM('5:6'!Q278)</f>
        <v>0</v>
      </c>
      <c r="R278" s="118">
        <f>SUM('5:6'!R278)</f>
        <v>0</v>
      </c>
      <c r="S278" s="118">
        <f>SUM('5:6'!S278)</f>
        <v>0</v>
      </c>
      <c r="T278" s="118">
        <f>SUM('5:6'!T278)</f>
        <v>0</v>
      </c>
      <c r="U278" s="118">
        <f>SUM('5:6'!U278)</f>
        <v>0</v>
      </c>
      <c r="V278" s="269"/>
      <c r="W278" s="40"/>
      <c r="X278" s="118">
        <f>SUM('5:6'!X278)</f>
        <v>0</v>
      </c>
      <c r="Y278" s="118">
        <f>SUM('5:6'!Y278)</f>
        <v>0</v>
      </c>
      <c r="Z278" s="118">
        <f>SUM('5:6'!Z278)</f>
        <v>0</v>
      </c>
      <c r="AA278" s="118">
        <f>SUM('5:6'!AA278)</f>
        <v>0</v>
      </c>
      <c r="AB278" s="338">
        <v>2.0699999999999998</v>
      </c>
      <c r="AC278" s="370">
        <f t="shared" si="97"/>
        <v>0</v>
      </c>
      <c r="AD278" s="336"/>
      <c r="AE278" s="61"/>
      <c r="AF278" s="61"/>
      <c r="AG278" s="61"/>
      <c r="AH278" s="61"/>
      <c r="AI278" s="64"/>
      <c r="AJ278" s="64"/>
      <c r="AK278" s="64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</row>
    <row r="279" spans="1:53" ht="15.75">
      <c r="A279" s="17">
        <v>201373</v>
      </c>
      <c r="B279" s="236" t="s">
        <v>427</v>
      </c>
      <c r="C279" s="232" t="s">
        <v>428</v>
      </c>
      <c r="D279" s="18">
        <v>5</v>
      </c>
      <c r="E279" s="18"/>
      <c r="F279" s="6"/>
      <c r="G279" s="118">
        <f>SUM('5:6'!G279)</f>
        <v>0</v>
      </c>
      <c r="H279" s="330">
        <f t="shared" si="98"/>
        <v>0</v>
      </c>
      <c r="I279" s="118">
        <f>SUM('5:6'!I279)</f>
        <v>0</v>
      </c>
      <c r="J279" s="38"/>
      <c r="K279" s="42">
        <f t="array" ref="K279">IF(ISERROR(G279/L279),"",G279/L279)</f>
        <v>0</v>
      </c>
      <c r="L279" s="107">
        <v>5</v>
      </c>
      <c r="M279" s="43">
        <f t="shared" si="99"/>
        <v>0</v>
      </c>
      <c r="N279" s="38">
        <f t="shared" si="100"/>
        <v>0</v>
      </c>
      <c r="O279" s="118">
        <f>SUM('5:6'!O279)</f>
        <v>0</v>
      </c>
      <c r="P279" s="118">
        <f>SUM('5:6'!P279)</f>
        <v>0</v>
      </c>
      <c r="Q279" s="118">
        <f>SUM('5:6'!Q279)</f>
        <v>0</v>
      </c>
      <c r="R279" s="118">
        <f>SUM('5:6'!R279)</f>
        <v>0</v>
      </c>
      <c r="S279" s="118">
        <f>SUM('5:6'!S279)</f>
        <v>0</v>
      </c>
      <c r="T279" s="118">
        <f>SUM('5:6'!T279)</f>
        <v>0</v>
      </c>
      <c r="U279" s="118">
        <f>SUM('5:6'!U279)</f>
        <v>0</v>
      </c>
      <c r="V279" s="269"/>
      <c r="W279" s="40"/>
      <c r="X279" s="118">
        <f>SUM('5:6'!X279)</f>
        <v>0</v>
      </c>
      <c r="Y279" s="118">
        <f>SUM('5:6'!Y279)</f>
        <v>0</v>
      </c>
      <c r="Z279" s="118">
        <f>SUM('5:6'!Z279)</f>
        <v>0</v>
      </c>
      <c r="AA279" s="118">
        <f>SUM('5:6'!AA279)</f>
        <v>0</v>
      </c>
      <c r="AB279" s="338">
        <v>2.0699999999999998</v>
      </c>
      <c r="AC279" s="370">
        <f t="shared" si="97"/>
        <v>0</v>
      </c>
      <c r="AD279" s="336"/>
      <c r="AE279" s="61"/>
      <c r="AF279" s="61"/>
      <c r="AG279" s="61"/>
      <c r="AH279" s="61"/>
      <c r="AI279" s="64"/>
      <c r="AJ279" s="64"/>
      <c r="AK279" s="64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</row>
    <row r="280" spans="1:53" ht="15.75">
      <c r="A280" s="17">
        <v>201066</v>
      </c>
      <c r="B280" s="68" t="s">
        <v>361</v>
      </c>
      <c r="C280" s="232" t="s">
        <v>392</v>
      </c>
      <c r="D280" s="18">
        <v>5</v>
      </c>
      <c r="E280" s="18"/>
      <c r="F280" s="6"/>
      <c r="G280" s="118">
        <f>SUM('5:6'!G280)</f>
        <v>0</v>
      </c>
      <c r="H280" s="330">
        <f t="shared" si="98"/>
        <v>0</v>
      </c>
      <c r="I280" s="118">
        <f>SUM('5:6'!I280)</f>
        <v>0</v>
      </c>
      <c r="J280" s="38"/>
      <c r="K280" s="42">
        <f t="array" ref="K280">IF(ISERROR(G280/L280),"",G280/L280)</f>
        <v>0</v>
      </c>
      <c r="L280" s="107">
        <v>5</v>
      </c>
      <c r="M280" s="43">
        <f t="shared" si="99"/>
        <v>0</v>
      </c>
      <c r="N280" s="38">
        <f t="shared" si="100"/>
        <v>0</v>
      </c>
      <c r="O280" s="118">
        <f>SUM('5:6'!O280)</f>
        <v>0</v>
      </c>
      <c r="P280" s="118">
        <f>SUM('5:6'!P280)</f>
        <v>0</v>
      </c>
      <c r="Q280" s="118">
        <f>SUM('5:6'!Q280)</f>
        <v>0</v>
      </c>
      <c r="R280" s="118">
        <f>SUM('5:6'!R280)</f>
        <v>0</v>
      </c>
      <c r="S280" s="118">
        <f>SUM('5:6'!S280)</f>
        <v>0</v>
      </c>
      <c r="T280" s="118">
        <f>SUM('5:6'!T280)</f>
        <v>0</v>
      </c>
      <c r="U280" s="118">
        <f>SUM('5:6'!U280)</f>
        <v>0</v>
      </c>
      <c r="V280" s="269"/>
      <c r="W280" s="40"/>
      <c r="X280" s="118">
        <f>SUM('5:6'!X280)</f>
        <v>0</v>
      </c>
      <c r="Y280" s="118">
        <f>SUM('5:6'!Y280)</f>
        <v>0</v>
      </c>
      <c r="Z280" s="118">
        <f>SUM('5:6'!Z280)</f>
        <v>0</v>
      </c>
      <c r="AA280" s="118">
        <f>SUM('5:6'!AA280)</f>
        <v>0</v>
      </c>
      <c r="AB280" s="338">
        <v>2.0699999999999998</v>
      </c>
      <c r="AC280" s="370">
        <f t="shared" si="97"/>
        <v>0</v>
      </c>
      <c r="AD280" s="336"/>
      <c r="AE280" s="61"/>
      <c r="AF280" s="61"/>
      <c r="AG280" s="61"/>
      <c r="AH280" s="61"/>
      <c r="AI280" s="64"/>
      <c r="AJ280" s="64"/>
      <c r="AK280" s="64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</row>
    <row r="281" spans="1:53" ht="15.75">
      <c r="A281" s="17">
        <v>201064</v>
      </c>
      <c r="B281" s="68" t="s">
        <v>363</v>
      </c>
      <c r="C281" s="17" t="s">
        <v>365</v>
      </c>
      <c r="D281" s="18">
        <v>5</v>
      </c>
      <c r="E281" s="18"/>
      <c r="F281" s="6"/>
      <c r="G281" s="118">
        <f>SUM('5:6'!G281)</f>
        <v>0</v>
      </c>
      <c r="H281" s="330">
        <f t="shared" si="98"/>
        <v>0</v>
      </c>
      <c r="I281" s="118">
        <f>SUM('5:6'!I281)</f>
        <v>0</v>
      </c>
      <c r="J281" s="38"/>
      <c r="K281" s="42">
        <f t="array" ref="K281">IF(ISERROR(G281/L281),"",G281/L281)</f>
        <v>0</v>
      </c>
      <c r="L281" s="107">
        <v>5</v>
      </c>
      <c r="M281" s="43">
        <f t="shared" si="99"/>
        <v>0</v>
      </c>
      <c r="N281" s="38">
        <f t="shared" si="100"/>
        <v>0</v>
      </c>
      <c r="O281" s="118">
        <f>SUM('5:6'!O281)</f>
        <v>0</v>
      </c>
      <c r="P281" s="118">
        <f>SUM('5:6'!P281)</f>
        <v>0</v>
      </c>
      <c r="Q281" s="118">
        <f>SUM('5:6'!Q281)</f>
        <v>0</v>
      </c>
      <c r="R281" s="118">
        <f>SUM('5:6'!R281)</f>
        <v>0</v>
      </c>
      <c r="S281" s="118">
        <f>SUM('5:6'!S281)</f>
        <v>0</v>
      </c>
      <c r="T281" s="118">
        <f>SUM('5:6'!T281)</f>
        <v>0</v>
      </c>
      <c r="U281" s="118">
        <f>SUM('5:6'!U281)</f>
        <v>0</v>
      </c>
      <c r="V281" s="269"/>
      <c r="W281" s="40"/>
      <c r="X281" s="118">
        <f>SUM('5:6'!X281)</f>
        <v>0</v>
      </c>
      <c r="Y281" s="118">
        <f>SUM('5:6'!Y281)</f>
        <v>0</v>
      </c>
      <c r="Z281" s="118">
        <f>SUM('5:6'!Z281)</f>
        <v>0</v>
      </c>
      <c r="AA281" s="118">
        <f>SUM('5:6'!AA281)</f>
        <v>0</v>
      </c>
      <c r="AB281" s="338">
        <v>2.0699999999999998</v>
      </c>
      <c r="AC281" s="370">
        <f t="shared" si="97"/>
        <v>0</v>
      </c>
      <c r="AD281" s="336"/>
      <c r="AE281" s="61"/>
      <c r="AF281" s="61"/>
      <c r="AG281" s="61"/>
      <c r="AH281" s="61"/>
      <c r="AI281" s="64"/>
      <c r="AJ281" s="64"/>
      <c r="AK281" s="64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</row>
    <row r="282" spans="1:53" ht="15.75">
      <c r="A282" s="17">
        <v>201065</v>
      </c>
      <c r="B282" s="68" t="s">
        <v>363</v>
      </c>
      <c r="C282" s="17" t="s">
        <v>367</v>
      </c>
      <c r="D282" s="18">
        <v>5</v>
      </c>
      <c r="E282" s="18"/>
      <c r="F282" s="6"/>
      <c r="G282" s="118">
        <f>SUM('5:6'!G282)</f>
        <v>0</v>
      </c>
      <c r="H282" s="330">
        <f t="shared" si="98"/>
        <v>0</v>
      </c>
      <c r="I282" s="118">
        <f>SUM('5:6'!I282)</f>
        <v>0</v>
      </c>
      <c r="J282" s="38"/>
      <c r="K282" s="42">
        <f t="array" ref="K282">IF(ISERROR(G282/L282),"",G282/L282)</f>
        <v>0</v>
      </c>
      <c r="L282" s="107">
        <v>5</v>
      </c>
      <c r="M282" s="43">
        <f t="shared" si="99"/>
        <v>0</v>
      </c>
      <c r="N282" s="38">
        <f t="shared" si="100"/>
        <v>0</v>
      </c>
      <c r="O282" s="118">
        <f>SUM('5:6'!O282)</f>
        <v>0</v>
      </c>
      <c r="P282" s="118">
        <f>SUM('5:6'!P282)</f>
        <v>0</v>
      </c>
      <c r="Q282" s="118">
        <f>SUM('5:6'!Q282)</f>
        <v>0</v>
      </c>
      <c r="R282" s="118">
        <f>SUM('5:6'!R282)</f>
        <v>0</v>
      </c>
      <c r="S282" s="118">
        <f>SUM('5:6'!S282)</f>
        <v>0</v>
      </c>
      <c r="T282" s="118">
        <f>SUM('5:6'!T282)</f>
        <v>0</v>
      </c>
      <c r="U282" s="118">
        <f>SUM('5:6'!U282)</f>
        <v>0</v>
      </c>
      <c r="V282" s="269"/>
      <c r="W282" s="40"/>
      <c r="X282" s="118">
        <f>SUM('5:6'!X282)</f>
        <v>0</v>
      </c>
      <c r="Y282" s="118">
        <f>SUM('5:6'!Y282)</f>
        <v>0</v>
      </c>
      <c r="Z282" s="118">
        <f>SUM('5:6'!Z282)</f>
        <v>0</v>
      </c>
      <c r="AA282" s="118">
        <f>SUM('5:6'!AA282)</f>
        <v>0</v>
      </c>
      <c r="AB282" s="338">
        <v>2.0699999999999998</v>
      </c>
      <c r="AC282" s="370">
        <f t="shared" si="97"/>
        <v>0</v>
      </c>
      <c r="AD282" s="336"/>
      <c r="AE282" s="61"/>
      <c r="AF282" s="61"/>
      <c r="AG282" s="61"/>
      <c r="AH282" s="61"/>
      <c r="AI282" s="64"/>
      <c r="AJ282" s="64"/>
      <c r="AK282" s="64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</row>
    <row r="283" spans="1:53" ht="15.75">
      <c r="A283" s="24">
        <v>200088</v>
      </c>
      <c r="B283" s="72" t="s">
        <v>92</v>
      </c>
      <c r="C283" s="17" t="s">
        <v>61</v>
      </c>
      <c r="D283" s="18">
        <v>5.0599999999999996</v>
      </c>
      <c r="E283" s="18"/>
      <c r="F283" s="6"/>
      <c r="G283" s="118">
        <f>SUM('5:6'!G283)</f>
        <v>0</v>
      </c>
      <c r="H283" s="330">
        <f t="shared" si="98"/>
        <v>0</v>
      </c>
      <c r="I283" s="118">
        <f>SUM('5:6'!I283)</f>
        <v>0</v>
      </c>
      <c r="J283" s="38" t="str">
        <f t="array" ref="J283">IF(ISERROR(G283/I283),"",G283/I283)</f>
        <v/>
      </c>
      <c r="K283" s="42">
        <f t="array" ref="K283">IF(ISERROR(G283/L283),"",G283/L283)</f>
        <v>0</v>
      </c>
      <c r="L283" s="107">
        <v>15.5</v>
      </c>
      <c r="M283" s="43">
        <f t="shared" si="99"/>
        <v>0</v>
      </c>
      <c r="N283" s="38">
        <f t="shared" si="100"/>
        <v>0</v>
      </c>
      <c r="O283" s="118">
        <f>SUM('5:6'!O283)</f>
        <v>0</v>
      </c>
      <c r="P283" s="118">
        <f>SUM('5:6'!P283)</f>
        <v>0</v>
      </c>
      <c r="Q283" s="118">
        <f>SUM('5:6'!Q283)</f>
        <v>0</v>
      </c>
      <c r="R283" s="118">
        <f>SUM('5:6'!R283)</f>
        <v>0</v>
      </c>
      <c r="S283" s="118">
        <f>SUM('5:6'!S283)</f>
        <v>0</v>
      </c>
      <c r="T283" s="118">
        <f>SUM('5:6'!T283)</f>
        <v>0</v>
      </c>
      <c r="U283" s="118">
        <f>SUM('5:6'!U283)</f>
        <v>0</v>
      </c>
      <c r="V283" s="269">
        <f t="shared" ref="V283:V284" si="103">SUM(X283:AA283)</f>
        <v>0</v>
      </c>
      <c r="W283" s="40" t="str">
        <f t="shared" ref="W283:W284" si="104">IF(ISERROR(V283/G283),"",V283/G283)</f>
        <v/>
      </c>
      <c r="X283" s="118">
        <f>SUM('5:6'!X283)</f>
        <v>0</v>
      </c>
      <c r="Y283" s="118">
        <f>SUM('5:6'!Y283)</f>
        <v>0</v>
      </c>
      <c r="Z283" s="118">
        <f>SUM('5:6'!Z283)</f>
        <v>0</v>
      </c>
      <c r="AA283" s="118">
        <f>SUM('5:6'!AA283)</f>
        <v>0</v>
      </c>
      <c r="AB283" s="338">
        <v>0.67</v>
      </c>
      <c r="AC283" s="370">
        <f t="shared" si="97"/>
        <v>0</v>
      </c>
      <c r="AD283" s="336"/>
      <c r="AE283" s="61"/>
      <c r="AF283" s="61"/>
      <c r="AG283" s="61"/>
      <c r="AH283" s="61"/>
      <c r="AI283" s="64"/>
      <c r="AJ283" s="64"/>
      <c r="AK283" s="64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</row>
    <row r="284" spans="1:53" ht="15.75">
      <c r="A284" s="24">
        <v>200089</v>
      </c>
      <c r="B284" s="72" t="s">
        <v>92</v>
      </c>
      <c r="C284" s="17" t="s">
        <v>72</v>
      </c>
      <c r="D284" s="18">
        <v>5.0599999999999996</v>
      </c>
      <c r="E284" s="18"/>
      <c r="F284" s="6"/>
      <c r="G284" s="118">
        <f>SUM('5:6'!G284)</f>
        <v>0</v>
      </c>
      <c r="H284" s="330">
        <f t="shared" si="98"/>
        <v>0</v>
      </c>
      <c r="I284" s="118">
        <f>SUM('5:6'!I284)</f>
        <v>0</v>
      </c>
      <c r="J284" s="38" t="str">
        <f t="array" ref="J284">IF(ISERROR(G284/I284),"",G284/I284)</f>
        <v/>
      </c>
      <c r="K284" s="42">
        <f t="array" ref="K284">IF(ISERROR(G284/L284),"",G284/L284)</f>
        <v>0</v>
      </c>
      <c r="L284" s="107">
        <v>15.5</v>
      </c>
      <c r="M284" s="43">
        <f t="shared" si="99"/>
        <v>0</v>
      </c>
      <c r="N284" s="38">
        <f t="shared" si="100"/>
        <v>0</v>
      </c>
      <c r="O284" s="118">
        <f>SUM('5:6'!O284)</f>
        <v>0</v>
      </c>
      <c r="P284" s="118">
        <f>SUM('5:6'!P284)</f>
        <v>0</v>
      </c>
      <c r="Q284" s="118">
        <f>SUM('5:6'!Q284)</f>
        <v>0</v>
      </c>
      <c r="R284" s="118">
        <f>SUM('5:6'!R284)</f>
        <v>0</v>
      </c>
      <c r="S284" s="118">
        <f>SUM('5:6'!S284)</f>
        <v>0</v>
      </c>
      <c r="T284" s="118">
        <f>SUM('5:6'!T284)</f>
        <v>0</v>
      </c>
      <c r="U284" s="118">
        <f>SUM('5:6'!U284)</f>
        <v>0</v>
      </c>
      <c r="V284" s="269">
        <f t="shared" si="103"/>
        <v>0</v>
      </c>
      <c r="W284" s="40" t="str">
        <f t="shared" si="104"/>
        <v/>
      </c>
      <c r="X284" s="118">
        <f>SUM('5:6'!X284)</f>
        <v>0</v>
      </c>
      <c r="Y284" s="118">
        <f>SUM('5:6'!Y284)</f>
        <v>0</v>
      </c>
      <c r="Z284" s="118">
        <f>SUM('5:6'!Z284)</f>
        <v>0</v>
      </c>
      <c r="AA284" s="118">
        <f>SUM('5:6'!AA284)</f>
        <v>0</v>
      </c>
      <c r="AB284" s="338">
        <v>0.67</v>
      </c>
      <c r="AC284" s="370">
        <f t="shared" si="97"/>
        <v>0</v>
      </c>
      <c r="AD284" s="336"/>
      <c r="AE284" s="61"/>
      <c r="AF284" s="61"/>
      <c r="AG284" s="61"/>
      <c r="AH284" s="61"/>
      <c r="AI284" s="64"/>
      <c r="AJ284" s="64"/>
      <c r="AK284" s="64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</row>
    <row r="285" spans="1:53" ht="15.75">
      <c r="A285" s="24">
        <v>2001383</v>
      </c>
      <c r="B285" s="285" t="s">
        <v>446</v>
      </c>
      <c r="C285" s="232" t="s">
        <v>73</v>
      </c>
      <c r="D285" s="18"/>
      <c r="E285" s="18"/>
      <c r="F285" s="6"/>
      <c r="G285" s="118">
        <f>SUM('5:6'!G285)</f>
        <v>0</v>
      </c>
      <c r="H285" s="330">
        <f t="shared" si="98"/>
        <v>0</v>
      </c>
      <c r="I285" s="118">
        <f>SUM('5:6'!I285)</f>
        <v>0</v>
      </c>
      <c r="J285" s="38"/>
      <c r="K285" s="42"/>
      <c r="L285" s="107">
        <v>24</v>
      </c>
      <c r="M285" s="43"/>
      <c r="N285" s="38"/>
      <c r="O285" s="118"/>
      <c r="P285" s="118"/>
      <c r="Q285" s="118"/>
      <c r="R285" s="118"/>
      <c r="S285" s="118"/>
      <c r="T285" s="118"/>
      <c r="U285" s="118"/>
      <c r="V285" s="269"/>
      <c r="W285" s="40"/>
      <c r="X285" s="118"/>
      <c r="Y285" s="118"/>
      <c r="Z285" s="118"/>
      <c r="AA285" s="118"/>
      <c r="AB285" s="338">
        <v>1.73</v>
      </c>
      <c r="AC285" s="370">
        <f t="shared" si="97"/>
        <v>0</v>
      </c>
      <c r="AD285" s="336"/>
      <c r="AE285" s="61"/>
      <c r="AF285" s="61"/>
      <c r="AG285" s="61"/>
      <c r="AH285" s="61"/>
      <c r="AI285" s="64"/>
      <c r="AJ285" s="64"/>
      <c r="AK285" s="64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</row>
    <row r="286" spans="1:53" ht="15.75">
      <c r="A286" s="24">
        <v>2001384</v>
      </c>
      <c r="B286" s="285" t="s">
        <v>446</v>
      </c>
      <c r="C286" s="232" t="s">
        <v>60</v>
      </c>
      <c r="D286" s="18"/>
      <c r="E286" s="18"/>
      <c r="F286" s="6"/>
      <c r="G286" s="118">
        <f>SUM('5:6'!G286)</f>
        <v>0</v>
      </c>
      <c r="H286" s="330">
        <f t="shared" si="98"/>
        <v>0</v>
      </c>
      <c r="I286" s="118">
        <f>SUM('5:6'!I286)</f>
        <v>0</v>
      </c>
      <c r="J286" s="38"/>
      <c r="K286" s="42"/>
      <c r="L286" s="107">
        <v>24</v>
      </c>
      <c r="M286" s="43"/>
      <c r="N286" s="38"/>
      <c r="O286" s="118"/>
      <c r="P286" s="118"/>
      <c r="Q286" s="118"/>
      <c r="R286" s="118"/>
      <c r="S286" s="118"/>
      <c r="T286" s="118"/>
      <c r="U286" s="118"/>
      <c r="V286" s="269"/>
      <c r="W286" s="40"/>
      <c r="X286" s="118"/>
      <c r="Y286" s="118"/>
      <c r="Z286" s="118"/>
      <c r="AA286" s="118"/>
      <c r="AB286" s="338">
        <v>1.73</v>
      </c>
      <c r="AC286" s="370">
        <f t="shared" si="97"/>
        <v>0</v>
      </c>
      <c r="AD286" s="336"/>
      <c r="AE286" s="61"/>
      <c r="AF286" s="61"/>
      <c r="AG286" s="61"/>
      <c r="AH286" s="61"/>
      <c r="AI286" s="64"/>
      <c r="AJ286" s="64"/>
      <c r="AK286" s="64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</row>
    <row r="287" spans="1:53" ht="15.75">
      <c r="A287" s="24">
        <v>2001385</v>
      </c>
      <c r="B287" s="285" t="s">
        <v>446</v>
      </c>
      <c r="C287" s="232" t="s">
        <v>449</v>
      </c>
      <c r="D287" s="18"/>
      <c r="E287" s="18"/>
      <c r="F287" s="6"/>
      <c r="G287" s="118">
        <f>SUM('5:6'!G287)</f>
        <v>0</v>
      </c>
      <c r="H287" s="330">
        <f t="shared" si="98"/>
        <v>0</v>
      </c>
      <c r="I287" s="118">
        <f>SUM('5:6'!I287)</f>
        <v>0</v>
      </c>
      <c r="J287" s="38"/>
      <c r="K287" s="42"/>
      <c r="L287" s="107">
        <v>24</v>
      </c>
      <c r="M287" s="43"/>
      <c r="N287" s="38"/>
      <c r="O287" s="118"/>
      <c r="P287" s="118"/>
      <c r="Q287" s="118"/>
      <c r="R287" s="118"/>
      <c r="S287" s="118"/>
      <c r="T287" s="118"/>
      <c r="U287" s="118"/>
      <c r="V287" s="269"/>
      <c r="W287" s="40"/>
      <c r="X287" s="118"/>
      <c r="Y287" s="118"/>
      <c r="Z287" s="118"/>
      <c r="AA287" s="118"/>
      <c r="AB287" s="338">
        <v>1.73</v>
      </c>
      <c r="AC287" s="370">
        <f t="shared" si="97"/>
        <v>0</v>
      </c>
      <c r="AD287" s="336"/>
      <c r="AE287" s="61"/>
      <c r="AF287" s="61"/>
      <c r="AG287" s="61"/>
      <c r="AH287" s="61"/>
      <c r="AI287" s="64"/>
      <c r="AJ287" s="64"/>
      <c r="AK287" s="64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</row>
    <row r="288" spans="1:53" ht="15.75">
      <c r="A288" s="24">
        <v>200121</v>
      </c>
      <c r="B288" s="72" t="s">
        <v>93</v>
      </c>
      <c r="C288" s="17" t="s">
        <v>74</v>
      </c>
      <c r="D288" s="18">
        <v>5.07</v>
      </c>
      <c r="E288" s="18"/>
      <c r="F288" s="6"/>
      <c r="G288" s="118">
        <f>SUM('5:6'!G288)</f>
        <v>0</v>
      </c>
      <c r="H288" s="330">
        <f t="shared" si="98"/>
        <v>0</v>
      </c>
      <c r="I288" s="118">
        <f>SUM('5:6'!I288)</f>
        <v>0</v>
      </c>
      <c r="J288" s="38" t="str">
        <f t="array" ref="J288">IF(ISERROR(G288/I288),"",G288/I288)</f>
        <v/>
      </c>
      <c r="K288" s="42">
        <f t="array" ref="K288">IF(ISERROR(G288/L288),"",G288/L288)</f>
        <v>0</v>
      </c>
      <c r="L288" s="107">
        <v>9</v>
      </c>
      <c r="M288" s="43">
        <f t="shared" ref="M288:M290" si="105">IF(ISERROR(I288-K288),"",I288-K288)</f>
        <v>0</v>
      </c>
      <c r="N288" s="38">
        <f t="shared" ref="N288:N290" si="106">SUM(O288:U288)</f>
        <v>0</v>
      </c>
      <c r="O288" s="118">
        <f>SUM('5:6'!O288)</f>
        <v>0</v>
      </c>
      <c r="P288" s="118">
        <f>SUM('5:6'!P288)</f>
        <v>0</v>
      </c>
      <c r="Q288" s="118">
        <f>SUM('5:6'!Q288)</f>
        <v>0</v>
      </c>
      <c r="R288" s="118">
        <f>SUM('5:6'!R288)</f>
        <v>0</v>
      </c>
      <c r="S288" s="118">
        <f>SUM('5:6'!S288)</f>
        <v>0</v>
      </c>
      <c r="T288" s="118">
        <f>SUM('5:6'!T288)</f>
        <v>0</v>
      </c>
      <c r="U288" s="118">
        <f>SUM('5:6'!U288)</f>
        <v>0</v>
      </c>
      <c r="V288" s="269">
        <f t="shared" ref="V288:V290" si="107">SUM(X288:AA288)</f>
        <v>0</v>
      </c>
      <c r="W288" s="40" t="str">
        <f t="shared" ref="W288:W319" si="108">IF(ISERROR(V288/G288),"",V288/G288)</f>
        <v/>
      </c>
      <c r="X288" s="118">
        <f>SUM('5:6'!X288)</f>
        <v>0</v>
      </c>
      <c r="Y288" s="118">
        <f>SUM('5:6'!Y288)</f>
        <v>0</v>
      </c>
      <c r="Z288" s="118">
        <f>SUM('5:6'!Z288)</f>
        <v>0</v>
      </c>
      <c r="AA288" s="118">
        <f>SUM('5:6'!AA288)</f>
        <v>0</v>
      </c>
      <c r="AB288" s="338">
        <v>1.22</v>
      </c>
      <c r="AC288" s="370">
        <f t="shared" si="97"/>
        <v>0</v>
      </c>
      <c r="AD288" s="336"/>
      <c r="AE288" s="61"/>
      <c r="AF288" s="61"/>
      <c r="AG288" s="61"/>
      <c r="AH288" s="61"/>
      <c r="AI288" s="64"/>
      <c r="AJ288" s="64"/>
      <c r="AK288" s="64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</row>
    <row r="289" spans="1:53" ht="15.75">
      <c r="A289" s="24">
        <v>200164</v>
      </c>
      <c r="B289" s="72" t="s">
        <v>93</v>
      </c>
      <c r="C289" s="17" t="s">
        <v>53</v>
      </c>
      <c r="D289" s="18">
        <v>5.07</v>
      </c>
      <c r="E289" s="18"/>
      <c r="F289" s="6"/>
      <c r="G289" s="118">
        <f>SUM('5:6'!G289)</f>
        <v>0</v>
      </c>
      <c r="H289" s="330">
        <f t="shared" si="98"/>
        <v>0</v>
      </c>
      <c r="I289" s="118">
        <f>SUM('5:6'!I289)</f>
        <v>0</v>
      </c>
      <c r="J289" s="38" t="str">
        <f t="array" ref="J289">IF(ISERROR(G289/I289),"",G289/I289)</f>
        <v/>
      </c>
      <c r="K289" s="42">
        <f t="array" ref="K289">IF(ISERROR(G289/L289),"",G289/L289)</f>
        <v>0</v>
      </c>
      <c r="L289" s="107">
        <v>9</v>
      </c>
      <c r="M289" s="43">
        <f t="shared" si="105"/>
        <v>0</v>
      </c>
      <c r="N289" s="38">
        <f t="shared" si="106"/>
        <v>0</v>
      </c>
      <c r="O289" s="118">
        <f>SUM('5:6'!O289)</f>
        <v>0</v>
      </c>
      <c r="P289" s="118">
        <f>SUM('5:6'!P289)</f>
        <v>0</v>
      </c>
      <c r="Q289" s="118">
        <f>SUM('5:6'!Q289)</f>
        <v>0</v>
      </c>
      <c r="R289" s="118">
        <f>SUM('5:6'!R289)</f>
        <v>0</v>
      </c>
      <c r="S289" s="118">
        <f>SUM('5:6'!S289)</f>
        <v>0</v>
      </c>
      <c r="T289" s="118">
        <f>SUM('5:6'!T289)</f>
        <v>0</v>
      </c>
      <c r="U289" s="118">
        <f>SUM('5:6'!U289)</f>
        <v>0</v>
      </c>
      <c r="V289" s="269">
        <f t="shared" si="107"/>
        <v>0</v>
      </c>
      <c r="W289" s="40" t="str">
        <f t="shared" si="108"/>
        <v/>
      </c>
      <c r="X289" s="118">
        <f>SUM('5:6'!X289)</f>
        <v>0</v>
      </c>
      <c r="Y289" s="118">
        <f>SUM('5:6'!Y289)</f>
        <v>0</v>
      </c>
      <c r="Z289" s="118">
        <f>SUM('5:6'!Z289)</f>
        <v>0</v>
      </c>
      <c r="AA289" s="118">
        <f>SUM('5:6'!AA289)</f>
        <v>0</v>
      </c>
      <c r="AB289" s="338">
        <v>1.22</v>
      </c>
      <c r="AC289" s="370">
        <f t="shared" si="97"/>
        <v>0</v>
      </c>
      <c r="AD289" s="336"/>
      <c r="AE289" s="61"/>
      <c r="AF289" s="61"/>
      <c r="AG289" s="61"/>
      <c r="AH289" s="61"/>
      <c r="AI289" s="64"/>
      <c r="AJ289" s="64"/>
      <c r="AK289" s="64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</row>
    <row r="290" spans="1:53" ht="15.75">
      <c r="A290" s="24">
        <v>200165</v>
      </c>
      <c r="B290" s="72" t="s">
        <v>93</v>
      </c>
      <c r="C290" s="17" t="s">
        <v>60</v>
      </c>
      <c r="D290" s="18">
        <v>5.0599999999999996</v>
      </c>
      <c r="E290" s="18"/>
      <c r="F290" s="60"/>
      <c r="G290" s="118">
        <f>SUM('5:6'!G290)</f>
        <v>0</v>
      </c>
      <c r="H290" s="330">
        <f t="shared" si="98"/>
        <v>0</v>
      </c>
      <c r="I290" s="118">
        <f>SUM('5:6'!I290)</f>
        <v>0</v>
      </c>
      <c r="J290" s="38" t="str">
        <f t="array" ref="J290">IF(ISERROR(G290/I290),"",G290/I290)</f>
        <v/>
      </c>
      <c r="K290" s="330">
        <f t="array" ref="K290">IF(ISERROR(G290/L290),"",G290/L290)</f>
        <v>0</v>
      </c>
      <c r="L290" s="107">
        <v>9</v>
      </c>
      <c r="M290" s="43">
        <f t="shared" si="105"/>
        <v>0</v>
      </c>
      <c r="N290" s="38">
        <f t="shared" si="106"/>
        <v>0</v>
      </c>
      <c r="O290" s="118">
        <f>SUM('5:6'!O290)</f>
        <v>0</v>
      </c>
      <c r="P290" s="118">
        <f>SUM('5:6'!P290)</f>
        <v>0</v>
      </c>
      <c r="Q290" s="118">
        <f>SUM('5:6'!Q290)</f>
        <v>0</v>
      </c>
      <c r="R290" s="118">
        <f>SUM('5:6'!R290)</f>
        <v>0</v>
      </c>
      <c r="S290" s="118">
        <f>SUM('5:6'!S290)</f>
        <v>0</v>
      </c>
      <c r="T290" s="118">
        <f>SUM('5:6'!T290)</f>
        <v>0</v>
      </c>
      <c r="U290" s="118">
        <f>SUM('5:6'!U290)</f>
        <v>0</v>
      </c>
      <c r="V290" s="269">
        <f t="shared" si="107"/>
        <v>0</v>
      </c>
      <c r="W290" s="40" t="str">
        <f t="shared" si="108"/>
        <v/>
      </c>
      <c r="X290" s="118">
        <f>SUM('5:6'!X290)</f>
        <v>0</v>
      </c>
      <c r="Y290" s="118">
        <f>SUM('5:6'!Y290)</f>
        <v>0</v>
      </c>
      <c r="Z290" s="118">
        <f>SUM('5:6'!Z290)</f>
        <v>0</v>
      </c>
      <c r="AA290" s="118">
        <f>SUM('5:6'!AA290)</f>
        <v>0</v>
      </c>
      <c r="AB290" s="338">
        <v>1.22</v>
      </c>
      <c r="AC290" s="370">
        <f t="shared" si="97"/>
        <v>0</v>
      </c>
      <c r="AD290" s="336"/>
      <c r="AE290" s="61"/>
      <c r="AF290" s="61"/>
      <c r="AG290" s="61"/>
      <c r="AH290" s="61"/>
      <c r="AI290" s="64"/>
      <c r="AJ290" s="64"/>
      <c r="AK290" s="64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</row>
    <row r="291" spans="1:53" ht="15.75">
      <c r="A291" s="585" t="s">
        <v>94</v>
      </c>
      <c r="B291" s="586"/>
      <c r="C291" s="326" t="s">
        <v>71</v>
      </c>
      <c r="D291" s="27"/>
      <c r="E291" s="27"/>
      <c r="F291" s="39"/>
      <c r="G291" s="37">
        <f>SUM(G257:G290)</f>
        <v>0</v>
      </c>
      <c r="H291" s="37">
        <f>SUM(H257:H290)</f>
        <v>0</v>
      </c>
      <c r="I291" s="37">
        <f>SUM(I257:I290)</f>
        <v>0</v>
      </c>
      <c r="J291" s="38" t="str">
        <f t="array" ref="J291">IF(ISERROR(G291/I291),"",G291/I291)</f>
        <v/>
      </c>
      <c r="K291" s="37">
        <f>SUM(K257:K290)</f>
        <v>0</v>
      </c>
      <c r="L291" s="123"/>
      <c r="M291" s="114">
        <f t="shared" ref="M291:V291" si="109">SUM(M257:M290)</f>
        <v>0</v>
      </c>
      <c r="N291" s="37">
        <f t="shared" si="109"/>
        <v>0</v>
      </c>
      <c r="O291" s="116">
        <f t="shared" si="109"/>
        <v>0</v>
      </c>
      <c r="P291" s="116">
        <f t="shared" si="109"/>
        <v>0</v>
      </c>
      <c r="Q291" s="116">
        <f t="shared" si="109"/>
        <v>0</v>
      </c>
      <c r="R291" s="116">
        <f t="shared" si="109"/>
        <v>0</v>
      </c>
      <c r="S291" s="117">
        <f t="shared" si="109"/>
        <v>0</v>
      </c>
      <c r="T291" s="116">
        <f t="shared" si="109"/>
        <v>0</v>
      </c>
      <c r="U291" s="116">
        <f t="shared" si="109"/>
        <v>0</v>
      </c>
      <c r="V291" s="269">
        <f t="shared" si="109"/>
        <v>0</v>
      </c>
      <c r="W291" s="40" t="str">
        <f t="shared" si="108"/>
        <v/>
      </c>
      <c r="X291" s="117">
        <f>SUM(X257:X290)</f>
        <v>0</v>
      </c>
      <c r="Y291" s="117">
        <f>SUM(Y257:Y290)</f>
        <v>0</v>
      </c>
      <c r="Z291" s="117">
        <f>SUM(Z257:Z290)</f>
        <v>0</v>
      </c>
      <c r="AA291" s="117">
        <f>SUM(AA257:AA290)</f>
        <v>0</v>
      </c>
      <c r="AB291" s="338"/>
      <c r="AC291" s="371">
        <f>SUM(AC257:AC290)</f>
        <v>0</v>
      </c>
      <c r="AD291" s="336"/>
      <c r="AE291" s="83"/>
      <c r="AF291" s="83"/>
      <c r="AG291" s="83"/>
      <c r="AH291" s="83"/>
      <c r="AI291" s="64"/>
      <c r="AJ291" s="64"/>
      <c r="AK291" s="64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</row>
    <row r="292" spans="1:53" ht="15.75">
      <c r="A292" s="17">
        <v>200036</v>
      </c>
      <c r="B292" s="69" t="s">
        <v>95</v>
      </c>
      <c r="C292" s="17" t="s">
        <v>96</v>
      </c>
      <c r="D292" s="18">
        <v>5.03</v>
      </c>
      <c r="E292" s="18"/>
      <c r="F292" s="6"/>
      <c r="G292" s="118">
        <f>SUM('5:6'!G292)</f>
        <v>0</v>
      </c>
      <c r="H292" s="330">
        <f>D292*G292</f>
        <v>0</v>
      </c>
      <c r="I292" s="118">
        <f>SUM('5:6'!I292)</f>
        <v>0</v>
      </c>
      <c r="J292" s="38" t="str">
        <f t="array" ref="J292">IF(ISERROR(G292/I292),"",G292/I292)</f>
        <v/>
      </c>
      <c r="K292" s="42">
        <f t="array" ref="K292">IF(ISERROR(G292/L292),"",G292/L292)</f>
        <v>0</v>
      </c>
      <c r="L292" s="107">
        <v>25</v>
      </c>
      <c r="M292" s="43">
        <f t="shared" ref="M292:M306" si="110">IF(ISERROR(I292-K292),"",I292-K292)</f>
        <v>0</v>
      </c>
      <c r="N292" s="38">
        <f t="shared" ref="N292:N306" si="111">SUM(O292:U292)</f>
        <v>0</v>
      </c>
      <c r="O292" s="118">
        <f>SUM('5:6'!O292)</f>
        <v>0</v>
      </c>
      <c r="P292" s="118">
        <f>SUM('5:6'!P292)</f>
        <v>0</v>
      </c>
      <c r="Q292" s="118">
        <f>SUM('5:6'!Q292)</f>
        <v>0</v>
      </c>
      <c r="R292" s="118">
        <f>SUM('5:6'!R292)</f>
        <v>0</v>
      </c>
      <c r="S292" s="118">
        <f>SUM('5:6'!S292)</f>
        <v>0</v>
      </c>
      <c r="T292" s="118">
        <f>SUM('5:6'!T292)</f>
        <v>0</v>
      </c>
      <c r="U292" s="118">
        <f>SUM('5:6'!U292)</f>
        <v>0</v>
      </c>
      <c r="V292" s="269">
        <f t="shared" ref="V292:V306" si="112">SUM(X292:AA292)</f>
        <v>0</v>
      </c>
      <c r="W292" s="40" t="str">
        <f t="shared" si="108"/>
        <v/>
      </c>
      <c r="X292" s="118">
        <f>SUM('5:6'!X292)</f>
        <v>0</v>
      </c>
      <c r="Y292" s="118">
        <f>SUM('5:6'!Y292)</f>
        <v>0</v>
      </c>
      <c r="Z292" s="118">
        <f>SUM('5:6'!Z292)</f>
        <v>0</v>
      </c>
      <c r="AA292" s="118">
        <f>SUM('5:6'!AA292)</f>
        <v>0</v>
      </c>
      <c r="AB292" s="338">
        <v>0.41</v>
      </c>
      <c r="AC292" s="370">
        <f t="shared" ref="AC292:AC306" si="113">AB292*G292</f>
        <v>0</v>
      </c>
      <c r="AD292" s="336"/>
      <c r="AE292" s="61"/>
      <c r="AF292" s="61"/>
      <c r="AG292" s="61"/>
      <c r="AH292" s="61"/>
      <c r="AI292" s="64"/>
      <c r="AJ292" s="64"/>
      <c r="AK292" s="64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</row>
    <row r="293" spans="1:53" ht="15.75">
      <c r="A293" s="17">
        <v>200037</v>
      </c>
      <c r="B293" s="69" t="s">
        <v>95</v>
      </c>
      <c r="C293" s="17" t="s">
        <v>74</v>
      </c>
      <c r="D293" s="18">
        <v>5.03</v>
      </c>
      <c r="E293" s="18"/>
      <c r="F293" s="6"/>
      <c r="G293" s="118">
        <f>SUM('5:6'!G293)</f>
        <v>0</v>
      </c>
      <c r="H293" s="330">
        <f t="shared" ref="H293:H306" si="114">D293*G293</f>
        <v>0</v>
      </c>
      <c r="I293" s="118">
        <f>SUM('5:6'!I293)</f>
        <v>0</v>
      </c>
      <c r="J293" s="38" t="str">
        <f t="array" ref="J293">IF(ISERROR(G293/I293),"",G293/I293)</f>
        <v/>
      </c>
      <c r="K293" s="42">
        <f t="array" ref="K293">IF(ISERROR(G293/L293),"",G293/L293)</f>
        <v>0</v>
      </c>
      <c r="L293" s="107">
        <v>25</v>
      </c>
      <c r="M293" s="43">
        <f t="shared" si="110"/>
        <v>0</v>
      </c>
      <c r="N293" s="38">
        <f t="shared" si="111"/>
        <v>0</v>
      </c>
      <c r="O293" s="118">
        <f>SUM('5:6'!O293)</f>
        <v>0</v>
      </c>
      <c r="P293" s="118">
        <f>SUM('5:6'!P293)</f>
        <v>0</v>
      </c>
      <c r="Q293" s="118">
        <f>SUM('5:6'!Q293)</f>
        <v>0</v>
      </c>
      <c r="R293" s="118">
        <f>SUM('5:6'!R293)</f>
        <v>0</v>
      </c>
      <c r="S293" s="118">
        <f>SUM('5:6'!S293)</f>
        <v>0</v>
      </c>
      <c r="T293" s="118">
        <f>SUM('5:6'!T293)</f>
        <v>0</v>
      </c>
      <c r="U293" s="118">
        <f>SUM('5:6'!U293)</f>
        <v>0</v>
      </c>
      <c r="V293" s="269">
        <f t="shared" si="112"/>
        <v>0</v>
      </c>
      <c r="W293" s="40" t="str">
        <f t="shared" si="108"/>
        <v/>
      </c>
      <c r="X293" s="118">
        <f>SUM('5:6'!X293)</f>
        <v>0</v>
      </c>
      <c r="Y293" s="118">
        <f>SUM('5:6'!Y293)</f>
        <v>0</v>
      </c>
      <c r="Z293" s="118">
        <f>SUM('5:6'!Z293)</f>
        <v>0</v>
      </c>
      <c r="AA293" s="118">
        <f>SUM('5:6'!AA293)</f>
        <v>0</v>
      </c>
      <c r="AB293" s="338">
        <v>0.41</v>
      </c>
      <c r="AC293" s="370">
        <f t="shared" si="113"/>
        <v>0</v>
      </c>
      <c r="AD293" s="336"/>
      <c r="AE293" s="61"/>
      <c r="AF293" s="61"/>
      <c r="AG293" s="61"/>
      <c r="AH293" s="61"/>
      <c r="AI293" s="64"/>
      <c r="AJ293" s="64"/>
      <c r="AK293" s="64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</row>
    <row r="294" spans="1:53" ht="15.75">
      <c r="A294" s="20">
        <v>200074</v>
      </c>
      <c r="B294" s="69" t="s">
        <v>58</v>
      </c>
      <c r="C294" s="17" t="s">
        <v>65</v>
      </c>
      <c r="D294" s="18">
        <v>5.04</v>
      </c>
      <c r="E294" s="18"/>
      <c r="F294" s="6"/>
      <c r="G294" s="118">
        <f>SUM('5:6'!G294)</f>
        <v>0</v>
      </c>
      <c r="H294" s="330">
        <f t="shared" si="114"/>
        <v>0</v>
      </c>
      <c r="I294" s="118">
        <f>SUM('5:6'!I294)</f>
        <v>0</v>
      </c>
      <c r="J294" s="38" t="str">
        <f t="array" ref="J294">IF(ISERROR(G294/I294),"",G294/I294)</f>
        <v/>
      </c>
      <c r="K294" s="42">
        <f t="array" ref="K294">IF(ISERROR(G294/L294),"",G294/L294)</f>
        <v>0</v>
      </c>
      <c r="L294" s="107">
        <v>20</v>
      </c>
      <c r="M294" s="43">
        <f t="shared" si="110"/>
        <v>0</v>
      </c>
      <c r="N294" s="38">
        <f t="shared" si="111"/>
        <v>0</v>
      </c>
      <c r="O294" s="118">
        <f>SUM('5:6'!O294)</f>
        <v>0</v>
      </c>
      <c r="P294" s="118">
        <f>SUM('5:6'!P294)</f>
        <v>0</v>
      </c>
      <c r="Q294" s="118">
        <f>SUM('5:6'!Q294)</f>
        <v>0</v>
      </c>
      <c r="R294" s="118">
        <f>SUM('5:6'!R294)</f>
        <v>0</v>
      </c>
      <c r="S294" s="118">
        <f>SUM('5:6'!S294)</f>
        <v>0</v>
      </c>
      <c r="T294" s="118">
        <f>SUM('5:6'!T294)</f>
        <v>0</v>
      </c>
      <c r="U294" s="118">
        <f>SUM('5:6'!U294)</f>
        <v>0</v>
      </c>
      <c r="V294" s="269">
        <f t="shared" si="112"/>
        <v>0</v>
      </c>
      <c r="W294" s="40" t="str">
        <f t="shared" si="108"/>
        <v/>
      </c>
      <c r="X294" s="118">
        <f>SUM('5:6'!X294)</f>
        <v>0</v>
      </c>
      <c r="Y294" s="118">
        <f>SUM('5:6'!Y294)</f>
        <v>0</v>
      </c>
      <c r="Z294" s="118">
        <f>SUM('5:6'!Z294)</f>
        <v>0</v>
      </c>
      <c r="AA294" s="118">
        <f>SUM('5:6'!AA294)</f>
        <v>0</v>
      </c>
      <c r="AB294" s="338">
        <v>0.52</v>
      </c>
      <c r="AC294" s="370">
        <f t="shared" si="113"/>
        <v>0</v>
      </c>
      <c r="AD294" s="336"/>
      <c r="AE294" s="61"/>
      <c r="AF294" s="61"/>
      <c r="AG294" s="61"/>
      <c r="AH294" s="61"/>
      <c r="AI294" s="64"/>
      <c r="AJ294" s="64"/>
      <c r="AK294" s="64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</row>
    <row r="295" spans="1:53" ht="15.75">
      <c r="A295" s="22">
        <v>200904</v>
      </c>
      <c r="B295" s="70" t="s">
        <v>97</v>
      </c>
      <c r="C295" s="17" t="s">
        <v>82</v>
      </c>
      <c r="D295" s="18">
        <v>5.03</v>
      </c>
      <c r="E295" s="18"/>
      <c r="F295" s="6"/>
      <c r="G295" s="118">
        <f>SUM('5:6'!G295)</f>
        <v>0</v>
      </c>
      <c r="H295" s="330">
        <f t="shared" si="114"/>
        <v>0</v>
      </c>
      <c r="I295" s="118">
        <f>SUM('5:6'!I295)</f>
        <v>0</v>
      </c>
      <c r="J295" s="38" t="str">
        <f t="array" ref="J295">IF(ISERROR(G295/I295),"",G295/I295)</f>
        <v/>
      </c>
      <c r="K295" s="42">
        <f t="array" ref="K295">IF(ISERROR(G295/L295),"",G295/L295)</f>
        <v>0</v>
      </c>
      <c r="L295" s="107">
        <v>4</v>
      </c>
      <c r="M295" s="43">
        <f t="shared" si="110"/>
        <v>0</v>
      </c>
      <c r="N295" s="38">
        <f t="shared" si="111"/>
        <v>0</v>
      </c>
      <c r="O295" s="118">
        <f>SUM('5:6'!O295)</f>
        <v>0</v>
      </c>
      <c r="P295" s="118">
        <f>SUM('5:6'!P295)</f>
        <v>0</v>
      </c>
      <c r="Q295" s="118">
        <f>SUM('5:6'!Q295)</f>
        <v>0</v>
      </c>
      <c r="R295" s="118">
        <f>SUM('5:6'!R295)</f>
        <v>0</v>
      </c>
      <c r="S295" s="118">
        <f>SUM('5:6'!S295)</f>
        <v>0</v>
      </c>
      <c r="T295" s="118">
        <f>SUM('5:6'!T295)</f>
        <v>0</v>
      </c>
      <c r="U295" s="118">
        <f>SUM('5:6'!U295)</f>
        <v>0</v>
      </c>
      <c r="V295" s="269">
        <f t="shared" si="112"/>
        <v>0</v>
      </c>
      <c r="W295" s="40" t="str">
        <f t="shared" si="108"/>
        <v/>
      </c>
      <c r="X295" s="118">
        <f>SUM('5:6'!X295)</f>
        <v>0</v>
      </c>
      <c r="Y295" s="118">
        <f>SUM('5:6'!Y295)</f>
        <v>0</v>
      </c>
      <c r="Z295" s="118">
        <f>SUM('5:6'!Z295)</f>
        <v>0</v>
      </c>
      <c r="AA295" s="118">
        <f>SUM('5:6'!AA295)</f>
        <v>0</v>
      </c>
      <c r="AB295" s="338">
        <v>0.59</v>
      </c>
      <c r="AC295" s="370">
        <f t="shared" si="113"/>
        <v>0</v>
      </c>
      <c r="AD295" s="336"/>
      <c r="AE295" s="61"/>
      <c r="AF295" s="61"/>
      <c r="AG295" s="61"/>
      <c r="AH295" s="61"/>
      <c r="AI295" s="64"/>
      <c r="AJ295" s="64"/>
      <c r="AK295" s="64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</row>
    <row r="296" spans="1:53" ht="15.75">
      <c r="A296" s="22">
        <v>200905</v>
      </c>
      <c r="B296" s="70" t="s">
        <v>97</v>
      </c>
      <c r="C296" s="331" t="s">
        <v>72</v>
      </c>
      <c r="D296" s="18">
        <v>5.03</v>
      </c>
      <c r="E296" s="18"/>
      <c r="F296" s="6"/>
      <c r="G296" s="118">
        <f>SUM('5:6'!G296)</f>
        <v>0</v>
      </c>
      <c r="H296" s="330">
        <f t="shared" si="114"/>
        <v>0</v>
      </c>
      <c r="I296" s="118">
        <f>SUM('5:6'!I296)</f>
        <v>0</v>
      </c>
      <c r="J296" s="38" t="str">
        <f t="array" ref="J296">IF(ISERROR(G296/I296),"",G296/I296)</f>
        <v/>
      </c>
      <c r="K296" s="42">
        <f t="array" ref="K296">IF(ISERROR(G296/L296),"",G296/L296)</f>
        <v>0</v>
      </c>
      <c r="L296" s="107">
        <v>4</v>
      </c>
      <c r="M296" s="43">
        <f t="shared" si="110"/>
        <v>0</v>
      </c>
      <c r="N296" s="38">
        <f t="shared" si="111"/>
        <v>0</v>
      </c>
      <c r="O296" s="118">
        <f>SUM('5:6'!O296)</f>
        <v>0</v>
      </c>
      <c r="P296" s="118">
        <f>SUM('5:6'!P296)</f>
        <v>0</v>
      </c>
      <c r="Q296" s="118">
        <f>SUM('5:6'!Q296)</f>
        <v>0</v>
      </c>
      <c r="R296" s="118">
        <f>SUM('5:6'!R296)</f>
        <v>0</v>
      </c>
      <c r="S296" s="118">
        <f>SUM('5:6'!S296)</f>
        <v>0</v>
      </c>
      <c r="T296" s="118">
        <f>SUM('5:6'!T296)</f>
        <v>0</v>
      </c>
      <c r="U296" s="118">
        <f>SUM('5:6'!U296)</f>
        <v>0</v>
      </c>
      <c r="V296" s="269">
        <f t="shared" si="112"/>
        <v>0</v>
      </c>
      <c r="W296" s="40" t="str">
        <f t="shared" si="108"/>
        <v/>
      </c>
      <c r="X296" s="118">
        <f>SUM('5:6'!X296)</f>
        <v>0</v>
      </c>
      <c r="Y296" s="118">
        <f>SUM('5:6'!Y296)</f>
        <v>0</v>
      </c>
      <c r="Z296" s="118">
        <f>SUM('5:6'!Z296)</f>
        <v>0</v>
      </c>
      <c r="AA296" s="118">
        <f>SUM('5:6'!AA296)</f>
        <v>0</v>
      </c>
      <c r="AB296" s="338">
        <v>0.59</v>
      </c>
      <c r="AC296" s="370">
        <f t="shared" si="113"/>
        <v>0</v>
      </c>
      <c r="AD296" s="336"/>
      <c r="AE296" s="61"/>
      <c r="AF296" s="61"/>
      <c r="AG296" s="61"/>
      <c r="AH296" s="61"/>
      <c r="AI296" s="64"/>
      <c r="AJ296" s="64"/>
      <c r="AK296" s="64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</row>
    <row r="297" spans="1:53" ht="15.75">
      <c r="A297" s="22">
        <v>200906</v>
      </c>
      <c r="B297" s="70" t="s">
        <v>97</v>
      </c>
      <c r="C297" s="17" t="s">
        <v>73</v>
      </c>
      <c r="D297" s="18">
        <v>5.03</v>
      </c>
      <c r="E297" s="18"/>
      <c r="F297" s="6"/>
      <c r="G297" s="118">
        <f>SUM('5:6'!G297)</f>
        <v>0</v>
      </c>
      <c r="H297" s="330">
        <f t="shared" si="114"/>
        <v>0</v>
      </c>
      <c r="I297" s="118">
        <f>SUM('5:6'!I297)</f>
        <v>0</v>
      </c>
      <c r="J297" s="38" t="str">
        <f t="array" ref="J297">IF(ISERROR(G297/I297),"",G297/I297)</f>
        <v/>
      </c>
      <c r="K297" s="42">
        <f t="array" ref="K297">IF(ISERROR(G297/L297),"",G297/L297)</f>
        <v>0</v>
      </c>
      <c r="L297" s="107">
        <v>4</v>
      </c>
      <c r="M297" s="43">
        <f t="shared" si="110"/>
        <v>0</v>
      </c>
      <c r="N297" s="38">
        <f t="shared" si="111"/>
        <v>0</v>
      </c>
      <c r="O297" s="118">
        <f>SUM('5:6'!O297)</f>
        <v>0</v>
      </c>
      <c r="P297" s="118">
        <f>SUM('5:6'!P297)</f>
        <v>0</v>
      </c>
      <c r="Q297" s="118">
        <f>SUM('5:6'!Q297)</f>
        <v>0</v>
      </c>
      <c r="R297" s="118">
        <f>SUM('5:6'!R297)</f>
        <v>0</v>
      </c>
      <c r="S297" s="118">
        <f>SUM('5:6'!S297)</f>
        <v>0</v>
      </c>
      <c r="T297" s="118">
        <f>SUM('5:6'!T297)</f>
        <v>0</v>
      </c>
      <c r="U297" s="118">
        <f>SUM('5:6'!U297)</f>
        <v>0</v>
      </c>
      <c r="V297" s="269">
        <f t="shared" si="112"/>
        <v>0</v>
      </c>
      <c r="W297" s="40" t="str">
        <f t="shared" si="108"/>
        <v/>
      </c>
      <c r="X297" s="118">
        <f>SUM('5:6'!X297)</f>
        <v>0</v>
      </c>
      <c r="Y297" s="118">
        <f>SUM('5:6'!Y297)</f>
        <v>0</v>
      </c>
      <c r="Z297" s="118">
        <f>SUM('5:6'!Z297)</f>
        <v>0</v>
      </c>
      <c r="AA297" s="118">
        <f>SUM('5:6'!AA297)</f>
        <v>0</v>
      </c>
      <c r="AB297" s="338">
        <v>0.59</v>
      </c>
      <c r="AC297" s="370">
        <f t="shared" si="113"/>
        <v>0</v>
      </c>
      <c r="AD297" s="336"/>
      <c r="AE297" s="61"/>
      <c r="AF297" s="61"/>
      <c r="AG297" s="61"/>
      <c r="AH297" s="61"/>
      <c r="AI297" s="64"/>
      <c r="AJ297" s="64"/>
      <c r="AK297" s="64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</row>
    <row r="298" spans="1:53" ht="15.75">
      <c r="A298" s="22">
        <v>200907</v>
      </c>
      <c r="B298" s="70" t="s">
        <v>97</v>
      </c>
      <c r="C298" s="17" t="s">
        <v>60</v>
      </c>
      <c r="D298" s="18">
        <v>5.03</v>
      </c>
      <c r="E298" s="18"/>
      <c r="F298" s="6"/>
      <c r="G298" s="118">
        <f>SUM('5:6'!G298)</f>
        <v>0</v>
      </c>
      <c r="H298" s="330">
        <f t="shared" si="114"/>
        <v>0</v>
      </c>
      <c r="I298" s="118">
        <f>SUM('5:6'!I298)</f>
        <v>0</v>
      </c>
      <c r="J298" s="38" t="str">
        <f t="array" ref="J298">IF(ISERROR(G298/I298),"",G298/I298)</f>
        <v/>
      </c>
      <c r="K298" s="42">
        <f t="array" ref="K298">IF(ISERROR(G298/L298),"",G298/L298)</f>
        <v>0</v>
      </c>
      <c r="L298" s="107">
        <v>4</v>
      </c>
      <c r="M298" s="43">
        <f t="shared" si="110"/>
        <v>0</v>
      </c>
      <c r="N298" s="38">
        <f t="shared" si="111"/>
        <v>0</v>
      </c>
      <c r="O298" s="118">
        <f>SUM('5:6'!O298)</f>
        <v>0</v>
      </c>
      <c r="P298" s="118">
        <f>SUM('5:6'!P298)</f>
        <v>0</v>
      </c>
      <c r="Q298" s="118">
        <f>SUM('5:6'!Q298)</f>
        <v>0</v>
      </c>
      <c r="R298" s="118">
        <f>SUM('5:6'!R298)</f>
        <v>0</v>
      </c>
      <c r="S298" s="118">
        <f>SUM('5:6'!S298)</f>
        <v>0</v>
      </c>
      <c r="T298" s="118">
        <f>SUM('5:6'!T298)</f>
        <v>0</v>
      </c>
      <c r="U298" s="118">
        <f>SUM('5:6'!U298)</f>
        <v>0</v>
      </c>
      <c r="V298" s="269">
        <f t="shared" si="112"/>
        <v>0</v>
      </c>
      <c r="W298" s="40" t="str">
        <f t="shared" si="108"/>
        <v/>
      </c>
      <c r="X298" s="118">
        <f>SUM('5:6'!X298)</f>
        <v>0</v>
      </c>
      <c r="Y298" s="118">
        <f>SUM('5:6'!Y298)</f>
        <v>0</v>
      </c>
      <c r="Z298" s="118">
        <f>SUM('5:6'!Z298)</f>
        <v>0</v>
      </c>
      <c r="AA298" s="118">
        <f>SUM('5:6'!AA298)</f>
        <v>0</v>
      </c>
      <c r="AB298" s="338">
        <v>0.59</v>
      </c>
      <c r="AC298" s="370">
        <f t="shared" si="113"/>
        <v>0</v>
      </c>
      <c r="AD298" s="336"/>
      <c r="AE298" s="61"/>
      <c r="AF298" s="61"/>
      <c r="AG298" s="61"/>
      <c r="AH298" s="61"/>
      <c r="AI298" s="64"/>
      <c r="AJ298" s="64"/>
      <c r="AK298" s="64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</row>
    <row r="299" spans="1:53" ht="15.75">
      <c r="A299" s="22">
        <v>200908</v>
      </c>
      <c r="B299" s="70" t="s">
        <v>97</v>
      </c>
      <c r="C299" s="331" t="s">
        <v>98</v>
      </c>
      <c r="D299" s="18">
        <v>5.03</v>
      </c>
      <c r="E299" s="18"/>
      <c r="F299" s="6"/>
      <c r="G299" s="118">
        <f>SUM('5:6'!G299)</f>
        <v>0</v>
      </c>
      <c r="H299" s="330">
        <f t="shared" si="114"/>
        <v>0</v>
      </c>
      <c r="I299" s="118">
        <f>SUM('5:6'!I299)</f>
        <v>0</v>
      </c>
      <c r="J299" s="38" t="str">
        <f t="array" ref="J299">IF(ISERROR(G299/I299),"",G299/I299)</f>
        <v/>
      </c>
      <c r="K299" s="42">
        <f t="array" ref="K299">IF(ISERROR(G299/L299),"",G299/L299)</f>
        <v>0</v>
      </c>
      <c r="L299" s="107">
        <v>4</v>
      </c>
      <c r="M299" s="43">
        <f t="shared" si="110"/>
        <v>0</v>
      </c>
      <c r="N299" s="38">
        <f t="shared" si="111"/>
        <v>0</v>
      </c>
      <c r="O299" s="118">
        <f>SUM('5:6'!O299)</f>
        <v>0</v>
      </c>
      <c r="P299" s="118">
        <f>SUM('5:6'!P299)</f>
        <v>0</v>
      </c>
      <c r="Q299" s="118">
        <f>SUM('5:6'!Q299)</f>
        <v>0</v>
      </c>
      <c r="R299" s="118">
        <f>SUM('5:6'!R299)</f>
        <v>0</v>
      </c>
      <c r="S299" s="118">
        <f>SUM('5:6'!S299)</f>
        <v>0</v>
      </c>
      <c r="T299" s="118">
        <f>SUM('5:6'!T299)</f>
        <v>0</v>
      </c>
      <c r="U299" s="118">
        <f>SUM('5:6'!U299)</f>
        <v>0</v>
      </c>
      <c r="V299" s="269">
        <f t="shared" si="112"/>
        <v>0</v>
      </c>
      <c r="W299" s="40" t="str">
        <f t="shared" si="108"/>
        <v/>
      </c>
      <c r="X299" s="118">
        <f>SUM('5:6'!X299)</f>
        <v>0</v>
      </c>
      <c r="Y299" s="118">
        <f>SUM('5:6'!Y299)</f>
        <v>0</v>
      </c>
      <c r="Z299" s="118">
        <f>SUM('5:6'!Z299)</f>
        <v>0</v>
      </c>
      <c r="AA299" s="118">
        <f>SUM('5:6'!AA299)</f>
        <v>0</v>
      </c>
      <c r="AB299" s="338">
        <v>0.59</v>
      </c>
      <c r="AC299" s="370">
        <f t="shared" si="113"/>
        <v>0</v>
      </c>
      <c r="AD299" s="336"/>
      <c r="AE299" s="61"/>
      <c r="AF299" s="61"/>
      <c r="AG299" s="61"/>
      <c r="AH299" s="61"/>
      <c r="AI299" s="64"/>
      <c r="AJ299" s="64"/>
      <c r="AK299" s="64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</row>
    <row r="300" spans="1:53" ht="15.75">
      <c r="A300" s="22">
        <v>200904</v>
      </c>
      <c r="B300" s="70" t="s">
        <v>99</v>
      </c>
      <c r="C300" s="331" t="s">
        <v>82</v>
      </c>
      <c r="D300" s="18">
        <v>5.03</v>
      </c>
      <c r="E300" s="18"/>
      <c r="F300" s="6"/>
      <c r="G300" s="118">
        <f>SUM('5:6'!G300)</f>
        <v>0</v>
      </c>
      <c r="H300" s="330">
        <f t="shared" si="114"/>
        <v>0</v>
      </c>
      <c r="I300" s="118">
        <f>SUM('5:6'!I300)</f>
        <v>0</v>
      </c>
      <c r="J300" s="38" t="str">
        <f t="array" ref="J300">IF(ISERROR(G300/I300),"",G300/I300)</f>
        <v/>
      </c>
      <c r="K300" s="42" t="str">
        <f t="array" ref="K300">IF(ISERROR(G300/L300),"",G300/L300)</f>
        <v/>
      </c>
      <c r="L300" s="107"/>
      <c r="M300" s="43" t="str">
        <f t="shared" si="110"/>
        <v/>
      </c>
      <c r="N300" s="38">
        <f t="shared" si="111"/>
        <v>0</v>
      </c>
      <c r="O300" s="118">
        <f>SUM('5:6'!O300)</f>
        <v>0</v>
      </c>
      <c r="P300" s="118">
        <f>SUM('5:6'!P300)</f>
        <v>0</v>
      </c>
      <c r="Q300" s="118">
        <f>SUM('5:6'!Q300)</f>
        <v>0</v>
      </c>
      <c r="R300" s="118">
        <f>SUM('5:6'!R300)</f>
        <v>0</v>
      </c>
      <c r="S300" s="118">
        <f>SUM('5:6'!S300)</f>
        <v>0</v>
      </c>
      <c r="T300" s="118">
        <f>SUM('5:6'!T300)</f>
        <v>0</v>
      </c>
      <c r="U300" s="118">
        <f>SUM('5:6'!U300)</f>
        <v>0</v>
      </c>
      <c r="V300" s="269">
        <f t="shared" si="112"/>
        <v>0</v>
      </c>
      <c r="W300" s="40" t="str">
        <f t="shared" si="108"/>
        <v/>
      </c>
      <c r="X300" s="118">
        <f>SUM('5:6'!X300)</f>
        <v>0</v>
      </c>
      <c r="Y300" s="118">
        <f>SUM('5:6'!Y300)</f>
        <v>0</v>
      </c>
      <c r="Z300" s="118">
        <f>SUM('5:6'!Z300)</f>
        <v>0</v>
      </c>
      <c r="AA300" s="118">
        <f>SUM('5:6'!AA300)</f>
        <v>0</v>
      </c>
      <c r="AB300" s="338"/>
      <c r="AC300" s="370">
        <f t="shared" si="113"/>
        <v>0</v>
      </c>
      <c r="AD300" s="336"/>
      <c r="AE300" s="61"/>
      <c r="AF300" s="61"/>
      <c r="AG300" s="61"/>
      <c r="AH300" s="61"/>
      <c r="AI300" s="64"/>
      <c r="AJ300" s="64"/>
      <c r="AK300" s="64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</row>
    <row r="301" spans="1:53" ht="15.75">
      <c r="A301" s="22">
        <v>200905</v>
      </c>
      <c r="B301" s="70" t="s">
        <v>99</v>
      </c>
      <c r="C301" s="331" t="s">
        <v>72</v>
      </c>
      <c r="D301" s="18">
        <v>5.03</v>
      </c>
      <c r="E301" s="18"/>
      <c r="F301" s="6"/>
      <c r="G301" s="118">
        <f>SUM('5:6'!G301)</f>
        <v>0</v>
      </c>
      <c r="H301" s="330">
        <f t="shared" si="114"/>
        <v>0</v>
      </c>
      <c r="I301" s="118">
        <f>SUM('5:6'!I301)</f>
        <v>0</v>
      </c>
      <c r="J301" s="38" t="str">
        <f t="array" ref="J301">IF(ISERROR(G301/I301),"",G301/I301)</f>
        <v/>
      </c>
      <c r="K301" s="42" t="str">
        <f t="array" ref="K301">IF(ISERROR(G301/L301),"",G301/L301)</f>
        <v/>
      </c>
      <c r="L301" s="107"/>
      <c r="M301" s="43" t="str">
        <f t="shared" si="110"/>
        <v/>
      </c>
      <c r="N301" s="38">
        <f t="shared" si="111"/>
        <v>0</v>
      </c>
      <c r="O301" s="118">
        <f>SUM('5:6'!O301)</f>
        <v>0</v>
      </c>
      <c r="P301" s="118">
        <f>SUM('5:6'!P301)</f>
        <v>0</v>
      </c>
      <c r="Q301" s="118">
        <f>SUM('5:6'!Q301)</f>
        <v>0</v>
      </c>
      <c r="R301" s="118">
        <f>SUM('5:6'!R301)</f>
        <v>0</v>
      </c>
      <c r="S301" s="118">
        <f>SUM('5:6'!S301)</f>
        <v>0</v>
      </c>
      <c r="T301" s="118">
        <f>SUM('5:6'!T301)</f>
        <v>0</v>
      </c>
      <c r="U301" s="118">
        <f>SUM('5:6'!U301)</f>
        <v>0</v>
      </c>
      <c r="V301" s="269">
        <f t="shared" si="112"/>
        <v>0</v>
      </c>
      <c r="W301" s="40" t="str">
        <f t="shared" si="108"/>
        <v/>
      </c>
      <c r="X301" s="118">
        <f>SUM('5:6'!X301)</f>
        <v>0</v>
      </c>
      <c r="Y301" s="118">
        <f>SUM('5:6'!Y301)</f>
        <v>0</v>
      </c>
      <c r="Z301" s="118">
        <f>SUM('5:6'!Z301)</f>
        <v>0</v>
      </c>
      <c r="AA301" s="118">
        <f>SUM('5:6'!AA301)</f>
        <v>0</v>
      </c>
      <c r="AB301" s="338">
        <v>0.59</v>
      </c>
      <c r="AC301" s="370">
        <f t="shared" si="113"/>
        <v>0</v>
      </c>
      <c r="AD301" s="336"/>
      <c r="AE301" s="61"/>
      <c r="AF301" s="61"/>
      <c r="AG301" s="61"/>
      <c r="AH301" s="61"/>
      <c r="AI301" s="64"/>
      <c r="AJ301" s="64"/>
      <c r="AK301" s="64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</row>
    <row r="302" spans="1:53" ht="15.75">
      <c r="A302" s="22">
        <v>200904</v>
      </c>
      <c r="B302" s="70" t="s">
        <v>99</v>
      </c>
      <c r="C302" s="331" t="s">
        <v>60</v>
      </c>
      <c r="D302" s="18">
        <v>5.03</v>
      </c>
      <c r="E302" s="18"/>
      <c r="F302" s="6"/>
      <c r="G302" s="118">
        <f>SUM('5:6'!G302)</f>
        <v>0</v>
      </c>
      <c r="H302" s="330">
        <f t="shared" si="114"/>
        <v>0</v>
      </c>
      <c r="I302" s="118">
        <f>SUM('5:6'!I302)</f>
        <v>0</v>
      </c>
      <c r="J302" s="38" t="str">
        <f t="array" ref="J302">IF(ISERROR(G302/I302),"",G302/I302)</f>
        <v/>
      </c>
      <c r="K302" s="42" t="str">
        <f t="array" ref="K302">IF(ISERROR(G302/L302),"",G302/L302)</f>
        <v/>
      </c>
      <c r="L302" s="107"/>
      <c r="M302" s="43" t="str">
        <f t="shared" si="110"/>
        <v/>
      </c>
      <c r="N302" s="38">
        <f t="shared" si="111"/>
        <v>0</v>
      </c>
      <c r="O302" s="118">
        <f>SUM('5:6'!O302)</f>
        <v>0</v>
      </c>
      <c r="P302" s="118">
        <f>SUM('5:6'!P302)</f>
        <v>0</v>
      </c>
      <c r="Q302" s="118">
        <f>SUM('5:6'!Q302)</f>
        <v>0</v>
      </c>
      <c r="R302" s="118">
        <f>SUM('5:6'!R302)</f>
        <v>0</v>
      </c>
      <c r="S302" s="118">
        <f>SUM('5:6'!S302)</f>
        <v>0</v>
      </c>
      <c r="T302" s="118">
        <f>SUM('5:6'!T302)</f>
        <v>0</v>
      </c>
      <c r="U302" s="118">
        <f>SUM('5:6'!U302)</f>
        <v>0</v>
      </c>
      <c r="V302" s="269">
        <f t="shared" si="112"/>
        <v>0</v>
      </c>
      <c r="W302" s="40" t="str">
        <f t="shared" si="108"/>
        <v/>
      </c>
      <c r="X302" s="118">
        <f>SUM('5:6'!X302)</f>
        <v>0</v>
      </c>
      <c r="Y302" s="118">
        <f>SUM('5:6'!Y302)</f>
        <v>0</v>
      </c>
      <c r="Z302" s="118">
        <f>SUM('5:6'!Z302)</f>
        <v>0</v>
      </c>
      <c r="AA302" s="118">
        <f>SUM('5:6'!AA302)</f>
        <v>0</v>
      </c>
      <c r="AB302" s="338"/>
      <c r="AC302" s="370">
        <f t="shared" si="113"/>
        <v>0</v>
      </c>
      <c r="AD302" s="336"/>
      <c r="AE302" s="61"/>
      <c r="AF302" s="61"/>
      <c r="AG302" s="61"/>
      <c r="AH302" s="61"/>
      <c r="AI302" s="64"/>
      <c r="AJ302" s="64"/>
      <c r="AK302" s="64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</row>
    <row r="303" spans="1:53" ht="15.75">
      <c r="A303" s="22">
        <v>200904</v>
      </c>
      <c r="B303" s="70" t="s">
        <v>99</v>
      </c>
      <c r="C303" s="331" t="s">
        <v>98</v>
      </c>
      <c r="D303" s="18">
        <v>5.03</v>
      </c>
      <c r="E303" s="18"/>
      <c r="F303" s="6"/>
      <c r="G303" s="118">
        <f>SUM('5:6'!G303)</f>
        <v>0</v>
      </c>
      <c r="H303" s="330">
        <f t="shared" si="114"/>
        <v>0</v>
      </c>
      <c r="I303" s="118">
        <f>SUM('5:6'!I303)</f>
        <v>0</v>
      </c>
      <c r="J303" s="38" t="str">
        <f t="array" ref="J303">IF(ISERROR(G303/I303),"",G303/I303)</f>
        <v/>
      </c>
      <c r="K303" s="42" t="str">
        <f t="array" ref="K303">IF(ISERROR(G303/L303),"",G303/L303)</f>
        <v/>
      </c>
      <c r="L303" s="107"/>
      <c r="M303" s="43" t="str">
        <f t="shared" si="110"/>
        <v/>
      </c>
      <c r="N303" s="38">
        <f t="shared" si="111"/>
        <v>0</v>
      </c>
      <c r="O303" s="118">
        <f>SUM('5:6'!O303)</f>
        <v>0</v>
      </c>
      <c r="P303" s="118">
        <f>SUM('5:6'!P303)</f>
        <v>0</v>
      </c>
      <c r="Q303" s="118">
        <f>SUM('5:6'!Q303)</f>
        <v>0</v>
      </c>
      <c r="R303" s="118">
        <f>SUM('5:6'!R303)</f>
        <v>0</v>
      </c>
      <c r="S303" s="118">
        <f>SUM('5:6'!S303)</f>
        <v>0</v>
      </c>
      <c r="T303" s="118">
        <f>SUM('5:6'!T303)</f>
        <v>0</v>
      </c>
      <c r="U303" s="118">
        <f>SUM('5:6'!U303)</f>
        <v>0</v>
      </c>
      <c r="V303" s="269">
        <f t="shared" si="112"/>
        <v>0</v>
      </c>
      <c r="W303" s="40" t="str">
        <f t="shared" si="108"/>
        <v/>
      </c>
      <c r="X303" s="118">
        <f>SUM('5:6'!X303)</f>
        <v>0</v>
      </c>
      <c r="Y303" s="118">
        <f>SUM('5:6'!Y303)</f>
        <v>0</v>
      </c>
      <c r="Z303" s="118">
        <f>SUM('5:6'!Z303)</f>
        <v>0</v>
      </c>
      <c r="AA303" s="118">
        <f>SUM('5:6'!AA303)</f>
        <v>0</v>
      </c>
      <c r="AB303" s="338"/>
      <c r="AC303" s="370">
        <f t="shared" si="113"/>
        <v>0</v>
      </c>
      <c r="AD303" s="336"/>
      <c r="AE303" s="61"/>
      <c r="AF303" s="61"/>
      <c r="AG303" s="61"/>
      <c r="AH303" s="61"/>
      <c r="AI303" s="64"/>
      <c r="AJ303" s="64"/>
      <c r="AK303" s="64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</row>
    <row r="304" spans="1:53" ht="15.75">
      <c r="A304" s="22">
        <v>200908</v>
      </c>
      <c r="B304" s="70" t="s">
        <v>99</v>
      </c>
      <c r="C304" s="331" t="s">
        <v>73</v>
      </c>
      <c r="D304" s="18">
        <v>5.03</v>
      </c>
      <c r="E304" s="18"/>
      <c r="F304" s="6"/>
      <c r="G304" s="118">
        <f>SUM('5:6'!G304)</f>
        <v>0</v>
      </c>
      <c r="H304" s="330">
        <f t="shared" si="114"/>
        <v>0</v>
      </c>
      <c r="I304" s="118">
        <f>SUM('5:6'!I304)</f>
        <v>0</v>
      </c>
      <c r="J304" s="38" t="str">
        <f t="array" ref="J304">IF(ISERROR(G304/I304),"",G304/I304)</f>
        <v/>
      </c>
      <c r="K304" s="42" t="str">
        <f t="array" ref="K304">IF(ISERROR(G304/L304),"",G304/L304)</f>
        <v/>
      </c>
      <c r="L304" s="107"/>
      <c r="M304" s="43" t="str">
        <f t="shared" si="110"/>
        <v/>
      </c>
      <c r="N304" s="38">
        <f t="shared" si="111"/>
        <v>0</v>
      </c>
      <c r="O304" s="118">
        <f>SUM('5:6'!O304)</f>
        <v>0</v>
      </c>
      <c r="P304" s="118">
        <f>SUM('5:6'!P304)</f>
        <v>0</v>
      </c>
      <c r="Q304" s="118">
        <f>SUM('5:6'!Q304)</f>
        <v>0</v>
      </c>
      <c r="R304" s="118">
        <f>SUM('5:6'!R304)</f>
        <v>0</v>
      </c>
      <c r="S304" s="118">
        <f>SUM('5:6'!S304)</f>
        <v>0</v>
      </c>
      <c r="T304" s="118">
        <f>SUM('5:6'!T304)</f>
        <v>0</v>
      </c>
      <c r="U304" s="118">
        <f>SUM('5:6'!U304)</f>
        <v>0</v>
      </c>
      <c r="V304" s="269">
        <f t="shared" si="112"/>
        <v>0</v>
      </c>
      <c r="W304" s="40" t="str">
        <f t="shared" si="108"/>
        <v/>
      </c>
      <c r="X304" s="118">
        <f>SUM('5:6'!X304)</f>
        <v>0</v>
      </c>
      <c r="Y304" s="118">
        <f>SUM('5:6'!Y304)</f>
        <v>0</v>
      </c>
      <c r="Z304" s="118">
        <f>SUM('5:6'!Z304)</f>
        <v>0</v>
      </c>
      <c r="AA304" s="118">
        <f>SUM('5:6'!AA304)</f>
        <v>0</v>
      </c>
      <c r="AB304" s="338"/>
      <c r="AC304" s="370">
        <f t="shared" si="113"/>
        <v>0</v>
      </c>
      <c r="AD304" s="336"/>
      <c r="AE304" s="61"/>
      <c r="AF304" s="61"/>
      <c r="AG304" s="61"/>
      <c r="AH304" s="61"/>
      <c r="AI304" s="64"/>
      <c r="AJ304" s="64"/>
      <c r="AK304" s="64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</row>
    <row r="305" spans="1:53" ht="15.75">
      <c r="A305" s="20">
        <v>200096</v>
      </c>
      <c r="B305" s="69" t="s">
        <v>100</v>
      </c>
      <c r="C305" s="17" t="s">
        <v>74</v>
      </c>
      <c r="D305" s="18">
        <v>5.0599999999999996</v>
      </c>
      <c r="E305" s="18"/>
      <c r="F305" s="6"/>
      <c r="G305" s="118">
        <f>SUM('5:6'!G305)</f>
        <v>0</v>
      </c>
      <c r="H305" s="330">
        <f t="shared" si="114"/>
        <v>0</v>
      </c>
      <c r="I305" s="118">
        <f>SUM('5:6'!I305)</f>
        <v>0</v>
      </c>
      <c r="J305" s="38" t="str">
        <f t="array" ref="J305">IF(ISERROR(G305/I305),"",G305/I305)</f>
        <v/>
      </c>
      <c r="K305" s="42">
        <f t="array" ref="K305">IF(ISERROR(G305/L305),"",G305/L305)</f>
        <v>0</v>
      </c>
      <c r="L305" s="107">
        <v>25</v>
      </c>
      <c r="M305" s="43">
        <f t="shared" si="110"/>
        <v>0</v>
      </c>
      <c r="N305" s="38">
        <f t="shared" si="111"/>
        <v>0</v>
      </c>
      <c r="O305" s="118">
        <f>SUM('5:6'!O305)</f>
        <v>0</v>
      </c>
      <c r="P305" s="118">
        <f>SUM('5:6'!P305)</f>
        <v>0</v>
      </c>
      <c r="Q305" s="118">
        <f>SUM('5:6'!Q305)</f>
        <v>0</v>
      </c>
      <c r="R305" s="118">
        <f>SUM('5:6'!R305)</f>
        <v>0</v>
      </c>
      <c r="S305" s="118">
        <f>SUM('5:6'!S305)</f>
        <v>0</v>
      </c>
      <c r="T305" s="118">
        <f>SUM('5:6'!T305)</f>
        <v>0</v>
      </c>
      <c r="U305" s="118">
        <f>SUM('5:6'!U305)</f>
        <v>0</v>
      </c>
      <c r="V305" s="269">
        <f t="shared" si="112"/>
        <v>0</v>
      </c>
      <c r="W305" s="40" t="str">
        <f t="shared" si="108"/>
        <v/>
      </c>
      <c r="X305" s="118">
        <f>SUM('5:6'!X305)</f>
        <v>0</v>
      </c>
      <c r="Y305" s="118">
        <f>SUM('5:6'!Y305)</f>
        <v>0</v>
      </c>
      <c r="Z305" s="118">
        <f>SUM('5:6'!Z305)</f>
        <v>0</v>
      </c>
      <c r="AA305" s="118">
        <f>SUM('5:6'!AA305)</f>
        <v>0</v>
      </c>
      <c r="AB305" s="338">
        <v>0.43</v>
      </c>
      <c r="AC305" s="370">
        <f t="shared" si="113"/>
        <v>0</v>
      </c>
      <c r="AD305" s="336"/>
      <c r="AE305" s="61"/>
      <c r="AF305" s="61"/>
      <c r="AG305" s="61"/>
      <c r="AH305" s="61"/>
      <c r="AI305" s="64"/>
      <c r="AJ305" s="64"/>
      <c r="AK305" s="64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</row>
    <row r="306" spans="1:53" ht="15.75">
      <c r="A306" s="20">
        <v>200097</v>
      </c>
      <c r="B306" s="69" t="s">
        <v>100</v>
      </c>
      <c r="C306" s="17" t="s">
        <v>96</v>
      </c>
      <c r="D306" s="18">
        <v>5.0599999999999996</v>
      </c>
      <c r="E306" s="18"/>
      <c r="F306" s="6"/>
      <c r="G306" s="118">
        <f>SUM('5:6'!G306)</f>
        <v>90</v>
      </c>
      <c r="H306" s="330">
        <f t="shared" si="114"/>
        <v>455.4</v>
      </c>
      <c r="I306" s="118">
        <f>SUM('5:6'!I306)</f>
        <v>6</v>
      </c>
      <c r="J306" s="38">
        <f t="array" ref="J306">IF(ISERROR(G306/I306),"",G306/I306)</f>
        <v>15</v>
      </c>
      <c r="K306" s="42">
        <f t="array" ref="K306">IF(ISERROR(G306/L306),"",G306/L306)</f>
        <v>3.6</v>
      </c>
      <c r="L306" s="107">
        <v>25</v>
      </c>
      <c r="M306" s="43">
        <f t="shared" si="110"/>
        <v>2.4</v>
      </c>
      <c r="N306" s="38">
        <f t="shared" si="111"/>
        <v>0</v>
      </c>
      <c r="O306" s="118">
        <f>SUM('5:6'!O306)</f>
        <v>0</v>
      </c>
      <c r="P306" s="118">
        <f>SUM('5:6'!P306)</f>
        <v>0</v>
      </c>
      <c r="Q306" s="118">
        <f>SUM('5:6'!Q306)</f>
        <v>0</v>
      </c>
      <c r="R306" s="118">
        <f>SUM('5:6'!R306)</f>
        <v>0</v>
      </c>
      <c r="S306" s="118">
        <f>SUM('5:6'!S306)</f>
        <v>0</v>
      </c>
      <c r="T306" s="118">
        <f>SUM('5:6'!T306)</f>
        <v>0</v>
      </c>
      <c r="U306" s="118">
        <f>SUM('5:6'!U306)</f>
        <v>0</v>
      </c>
      <c r="V306" s="269">
        <f t="shared" si="112"/>
        <v>0</v>
      </c>
      <c r="W306" s="40">
        <f t="shared" si="108"/>
        <v>0</v>
      </c>
      <c r="X306" s="118">
        <f>SUM('5:6'!X306)</f>
        <v>0</v>
      </c>
      <c r="Y306" s="118">
        <f>SUM('5:6'!Y306)</f>
        <v>0</v>
      </c>
      <c r="Z306" s="118">
        <f>SUM('5:6'!Z306)</f>
        <v>0</v>
      </c>
      <c r="AA306" s="118">
        <f>SUM('5:6'!AA306)</f>
        <v>0</v>
      </c>
      <c r="AB306" s="338">
        <v>0.43</v>
      </c>
      <c r="AC306" s="370">
        <f t="shared" si="113"/>
        <v>38.700000000000003</v>
      </c>
      <c r="AD306" s="336"/>
      <c r="AE306" s="61"/>
      <c r="AF306" s="61"/>
      <c r="AG306" s="61"/>
      <c r="AH306" s="61"/>
      <c r="AI306" s="64"/>
      <c r="AJ306" s="64"/>
      <c r="AK306" s="64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</row>
    <row r="307" spans="1:53" ht="15.75">
      <c r="A307" s="585" t="s">
        <v>101</v>
      </c>
      <c r="B307" s="586"/>
      <c r="C307" s="326" t="s">
        <v>71</v>
      </c>
      <c r="D307" s="27"/>
      <c r="E307" s="27"/>
      <c r="F307" s="39"/>
      <c r="G307" s="127">
        <f>SUM(G292:G306)</f>
        <v>90</v>
      </c>
      <c r="H307" s="37">
        <f>SUM(H292:H306)</f>
        <v>455.4</v>
      </c>
      <c r="I307" s="37">
        <f>SUM(I292:I306)</f>
        <v>6</v>
      </c>
      <c r="J307" s="38">
        <f t="array" ref="J307">IF(ISERROR(G307/I307),"",G307/I307)</f>
        <v>15</v>
      </c>
      <c r="K307" s="37">
        <f>SUM(K292:K306)</f>
        <v>3.6</v>
      </c>
      <c r="L307" s="37"/>
      <c r="M307" s="114">
        <f t="shared" ref="M307:V307" si="115">SUM(M292:M306)</f>
        <v>2.4</v>
      </c>
      <c r="N307" s="37">
        <f t="shared" si="115"/>
        <v>0</v>
      </c>
      <c r="O307" s="37">
        <f t="shared" si="115"/>
        <v>0</v>
      </c>
      <c r="P307" s="37">
        <f t="shared" si="115"/>
        <v>0</v>
      </c>
      <c r="Q307" s="37">
        <f t="shared" si="115"/>
        <v>0</v>
      </c>
      <c r="R307" s="37">
        <f t="shared" si="115"/>
        <v>0</v>
      </c>
      <c r="S307" s="37">
        <f t="shared" si="115"/>
        <v>0</v>
      </c>
      <c r="T307" s="37">
        <f t="shared" si="115"/>
        <v>0</v>
      </c>
      <c r="U307" s="37">
        <f t="shared" si="115"/>
        <v>0</v>
      </c>
      <c r="V307" s="271">
        <f t="shared" si="115"/>
        <v>0</v>
      </c>
      <c r="W307" s="40">
        <f t="shared" si="108"/>
        <v>0</v>
      </c>
      <c r="X307" s="119">
        <f>SUM(X292:X306)</f>
        <v>0</v>
      </c>
      <c r="Y307" s="119">
        <f>SUM(Y292:Y306)</f>
        <v>0</v>
      </c>
      <c r="Z307" s="119">
        <f>SUM(Z292:Z306)</f>
        <v>0</v>
      </c>
      <c r="AA307" s="119">
        <f>SUM(AA292:AA306)</f>
        <v>0</v>
      </c>
      <c r="AB307" s="338"/>
      <c r="AC307" s="371">
        <f>SUM(AC292:AC306)</f>
        <v>38.700000000000003</v>
      </c>
      <c r="AD307" s="336"/>
      <c r="AE307" s="83"/>
      <c r="AF307" s="83"/>
      <c r="AG307" s="83"/>
      <c r="AH307" s="83"/>
      <c r="AI307" s="64"/>
      <c r="AJ307" s="64"/>
      <c r="AK307" s="64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</row>
    <row r="308" spans="1:53" ht="15.75">
      <c r="A308" s="20">
        <v>200544</v>
      </c>
      <c r="B308" s="69" t="s">
        <v>102</v>
      </c>
      <c r="C308" s="17" t="s">
        <v>53</v>
      </c>
      <c r="D308" s="18">
        <v>5.04</v>
      </c>
      <c r="E308" s="18"/>
      <c r="F308" s="6"/>
      <c r="G308" s="118">
        <f>SUM('5:6'!G308)</f>
        <v>0</v>
      </c>
      <c r="H308" s="330">
        <f t="shared" ref="H308:H314" si="116">D308*G308</f>
        <v>0</v>
      </c>
      <c r="I308" s="118">
        <f>SUM('5:6'!I308)</f>
        <v>0</v>
      </c>
      <c r="J308" s="38" t="str">
        <f t="array" ref="J308">IF(ISERROR(G308/I308),"",G308/I308)</f>
        <v/>
      </c>
      <c r="K308" s="42">
        <f t="array" ref="K308">IF(ISERROR(G308/L308),"",G308/L308)</f>
        <v>0</v>
      </c>
      <c r="L308" s="107">
        <v>22</v>
      </c>
      <c r="M308" s="43">
        <f t="shared" ref="M308:M314" si="117">IF(ISERROR(I308-K308),"",I308-K308)</f>
        <v>0</v>
      </c>
      <c r="N308" s="38">
        <f t="shared" ref="N308:N314" si="118">SUM(O308:U308)</f>
        <v>0</v>
      </c>
      <c r="O308" s="118">
        <f>SUM('5:6'!O308)</f>
        <v>0</v>
      </c>
      <c r="P308" s="118">
        <f>SUM('5:6'!P308)</f>
        <v>0</v>
      </c>
      <c r="Q308" s="118">
        <f>SUM('5:6'!Q308)</f>
        <v>0</v>
      </c>
      <c r="R308" s="118">
        <f>SUM('5:6'!R308)</f>
        <v>0</v>
      </c>
      <c r="S308" s="118">
        <f>SUM('5:6'!S308)</f>
        <v>0</v>
      </c>
      <c r="T308" s="118">
        <f>SUM('5:6'!T308)</f>
        <v>0</v>
      </c>
      <c r="U308" s="118">
        <f>SUM('5:6'!U308)</f>
        <v>0</v>
      </c>
      <c r="V308" s="269">
        <f t="shared" ref="V308:V314" si="119">SUM(X308:AA308)</f>
        <v>0</v>
      </c>
      <c r="W308" s="40" t="str">
        <f t="shared" si="108"/>
        <v/>
      </c>
      <c r="X308" s="118">
        <f>SUM('5:6'!X308)</f>
        <v>0</v>
      </c>
      <c r="Y308" s="118">
        <f>SUM('5:6'!Y308)</f>
        <v>0</v>
      </c>
      <c r="Z308" s="118">
        <f>SUM('5:6'!Z308)</f>
        <v>0</v>
      </c>
      <c r="AA308" s="118">
        <f>SUM('5:6'!AA308)</f>
        <v>0</v>
      </c>
      <c r="AB308" s="338">
        <v>0.48</v>
      </c>
      <c r="AC308" s="370">
        <f t="shared" ref="AC308:AC314" si="120">AB308*G308</f>
        <v>0</v>
      </c>
      <c r="AD308" s="336"/>
      <c r="AE308" s="61"/>
      <c r="AF308" s="61"/>
      <c r="AG308" s="61"/>
      <c r="AH308" s="61"/>
      <c r="AI308" s="64"/>
      <c r="AJ308" s="64"/>
      <c r="AK308" s="64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</row>
    <row r="309" spans="1:53" ht="15.75">
      <c r="A309" s="20">
        <v>200545</v>
      </c>
      <c r="B309" s="69" t="s">
        <v>102</v>
      </c>
      <c r="C309" s="17" t="s">
        <v>60</v>
      </c>
      <c r="D309" s="18">
        <v>5.04</v>
      </c>
      <c r="E309" s="18"/>
      <c r="F309" s="6"/>
      <c r="G309" s="118">
        <f>SUM('5:6'!G309)</f>
        <v>0</v>
      </c>
      <c r="H309" s="330">
        <f t="shared" si="116"/>
        <v>0</v>
      </c>
      <c r="I309" s="118">
        <f>SUM('5:6'!I309)</f>
        <v>0</v>
      </c>
      <c r="J309" s="38" t="str">
        <f t="array" ref="J309">IF(ISERROR(G309/I309),"",G309/I309)</f>
        <v/>
      </c>
      <c r="K309" s="42">
        <f t="array" ref="K309">IF(ISERROR(G309/L309),"",G309/L309)</f>
        <v>0</v>
      </c>
      <c r="L309" s="107">
        <v>22</v>
      </c>
      <c r="M309" s="43">
        <f t="shared" si="117"/>
        <v>0</v>
      </c>
      <c r="N309" s="38">
        <f t="shared" si="118"/>
        <v>0</v>
      </c>
      <c r="O309" s="118">
        <f>SUM('5:6'!O309)</f>
        <v>0</v>
      </c>
      <c r="P309" s="118">
        <f>SUM('5:6'!P309)</f>
        <v>0</v>
      </c>
      <c r="Q309" s="118">
        <f>SUM('5:6'!Q309)</f>
        <v>0</v>
      </c>
      <c r="R309" s="118">
        <f>SUM('5:6'!R309)</f>
        <v>0</v>
      </c>
      <c r="S309" s="118">
        <f>SUM('5:6'!S309)</f>
        <v>0</v>
      </c>
      <c r="T309" s="118">
        <f>SUM('5:6'!T309)</f>
        <v>0</v>
      </c>
      <c r="U309" s="118">
        <f>SUM('5:6'!U309)</f>
        <v>0</v>
      </c>
      <c r="V309" s="269">
        <f t="shared" si="119"/>
        <v>0</v>
      </c>
      <c r="W309" s="40" t="str">
        <f t="shared" si="108"/>
        <v/>
      </c>
      <c r="X309" s="118">
        <f>SUM('5:6'!X309)</f>
        <v>0</v>
      </c>
      <c r="Y309" s="118">
        <f>SUM('5:6'!Y309)</f>
        <v>0</v>
      </c>
      <c r="Z309" s="118">
        <f>SUM('5:6'!Z309)</f>
        <v>0</v>
      </c>
      <c r="AA309" s="118">
        <f>SUM('5:6'!AA309)</f>
        <v>0</v>
      </c>
      <c r="AB309" s="338">
        <v>0.48</v>
      </c>
      <c r="AC309" s="370">
        <f t="shared" si="120"/>
        <v>0</v>
      </c>
      <c r="AD309" s="336"/>
      <c r="AE309" s="61"/>
      <c r="AF309" s="61"/>
      <c r="AG309" s="61"/>
      <c r="AH309" s="61"/>
      <c r="AI309" s="64"/>
      <c r="AJ309" s="64"/>
      <c r="AK309" s="64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</row>
    <row r="310" spans="1:53" ht="15.75">
      <c r="A310" s="20">
        <v>200546</v>
      </c>
      <c r="B310" s="69" t="s">
        <v>102</v>
      </c>
      <c r="C310" s="17" t="s">
        <v>74</v>
      </c>
      <c r="D310" s="18">
        <v>5.04</v>
      </c>
      <c r="E310" s="18"/>
      <c r="F310" s="6"/>
      <c r="G310" s="118">
        <f>SUM('5:6'!G310)</f>
        <v>0</v>
      </c>
      <c r="H310" s="330">
        <f t="shared" si="116"/>
        <v>0</v>
      </c>
      <c r="I310" s="118">
        <f>SUM('5:6'!I310)</f>
        <v>0</v>
      </c>
      <c r="J310" s="38" t="str">
        <f t="array" ref="J310">IF(ISERROR(G310/I310),"",G310/I310)</f>
        <v/>
      </c>
      <c r="K310" s="42">
        <f t="array" ref="K310">IF(ISERROR(G310/L310),"",G310/L310)</f>
        <v>0</v>
      </c>
      <c r="L310" s="107">
        <v>22</v>
      </c>
      <c r="M310" s="43">
        <f t="shared" si="117"/>
        <v>0</v>
      </c>
      <c r="N310" s="38">
        <f t="shared" si="118"/>
        <v>0</v>
      </c>
      <c r="O310" s="118">
        <f>SUM('5:6'!O310)</f>
        <v>0</v>
      </c>
      <c r="P310" s="118">
        <f>SUM('5:6'!P310)</f>
        <v>0</v>
      </c>
      <c r="Q310" s="118">
        <f>SUM('5:6'!Q310)</f>
        <v>0</v>
      </c>
      <c r="R310" s="118">
        <f>SUM('5:6'!R310)</f>
        <v>0</v>
      </c>
      <c r="S310" s="118">
        <f>SUM('5:6'!S310)</f>
        <v>0</v>
      </c>
      <c r="T310" s="118">
        <f>SUM('5:6'!T310)</f>
        <v>0</v>
      </c>
      <c r="U310" s="118">
        <f>SUM('5:6'!U310)</f>
        <v>0</v>
      </c>
      <c r="V310" s="269">
        <f t="shared" si="119"/>
        <v>0</v>
      </c>
      <c r="W310" s="40" t="str">
        <f t="shared" si="108"/>
        <v/>
      </c>
      <c r="X310" s="118">
        <f>SUM('5:6'!X310)</f>
        <v>0</v>
      </c>
      <c r="Y310" s="118">
        <f>SUM('5:6'!Y310)</f>
        <v>0</v>
      </c>
      <c r="Z310" s="118">
        <f>SUM('5:6'!Z310)</f>
        <v>0</v>
      </c>
      <c r="AA310" s="118">
        <f>SUM('5:6'!AA310)</f>
        <v>0</v>
      </c>
      <c r="AB310" s="338">
        <v>0.48</v>
      </c>
      <c r="AC310" s="370">
        <f t="shared" si="120"/>
        <v>0</v>
      </c>
      <c r="AD310" s="336"/>
      <c r="AE310" s="61"/>
      <c r="AF310" s="61"/>
      <c r="AG310" s="61"/>
      <c r="AH310" s="61"/>
      <c r="AI310" s="64"/>
      <c r="AJ310" s="64"/>
      <c r="AK310" s="64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</row>
    <row r="311" spans="1:53" ht="15.75">
      <c r="A311" s="20">
        <v>200547</v>
      </c>
      <c r="B311" s="69" t="s">
        <v>102</v>
      </c>
      <c r="C311" s="17" t="s">
        <v>66</v>
      </c>
      <c r="D311" s="18">
        <v>5.04</v>
      </c>
      <c r="E311" s="18"/>
      <c r="F311" s="6"/>
      <c r="G311" s="118">
        <f>SUM('5:6'!G311)</f>
        <v>0</v>
      </c>
      <c r="H311" s="330">
        <f t="shared" si="116"/>
        <v>0</v>
      </c>
      <c r="I311" s="118">
        <f>SUM('5:6'!I311)</f>
        <v>0</v>
      </c>
      <c r="J311" s="38" t="str">
        <f t="array" ref="J311">IF(ISERROR(G311/I311),"",G311/I311)</f>
        <v/>
      </c>
      <c r="K311" s="42">
        <f t="array" ref="K311">IF(ISERROR(G311/L311),"",G311/L311)</f>
        <v>0</v>
      </c>
      <c r="L311" s="107">
        <v>22</v>
      </c>
      <c r="M311" s="43">
        <f t="shared" si="117"/>
        <v>0</v>
      </c>
      <c r="N311" s="38">
        <f t="shared" si="118"/>
        <v>0</v>
      </c>
      <c r="O311" s="118">
        <f>SUM('5:6'!O311)</f>
        <v>0</v>
      </c>
      <c r="P311" s="118">
        <f>SUM('5:6'!P311)</f>
        <v>0</v>
      </c>
      <c r="Q311" s="118">
        <f>SUM('5:6'!Q311)</f>
        <v>0</v>
      </c>
      <c r="R311" s="118">
        <f>SUM('5:6'!R311)</f>
        <v>0</v>
      </c>
      <c r="S311" s="118">
        <f>SUM('5:6'!S311)</f>
        <v>0</v>
      </c>
      <c r="T311" s="118">
        <f>SUM('5:6'!T311)</f>
        <v>0</v>
      </c>
      <c r="U311" s="118">
        <f>SUM('5:6'!U311)</f>
        <v>0</v>
      </c>
      <c r="V311" s="269">
        <f t="shared" si="119"/>
        <v>0</v>
      </c>
      <c r="W311" s="40" t="str">
        <f t="shared" si="108"/>
        <v/>
      </c>
      <c r="X311" s="118">
        <f>SUM('5:6'!X311)</f>
        <v>0</v>
      </c>
      <c r="Y311" s="118">
        <f>SUM('5:6'!Y311)</f>
        <v>0</v>
      </c>
      <c r="Z311" s="118">
        <f>SUM('5:6'!Z311)</f>
        <v>0</v>
      </c>
      <c r="AA311" s="118">
        <f>SUM('5:6'!AA311)</f>
        <v>0</v>
      </c>
      <c r="AB311" s="338">
        <v>0.48</v>
      </c>
      <c r="AC311" s="370">
        <f t="shared" si="120"/>
        <v>0</v>
      </c>
      <c r="AD311" s="336"/>
      <c r="AE311" s="61"/>
      <c r="AF311" s="61"/>
      <c r="AG311" s="61"/>
      <c r="AH311" s="61"/>
      <c r="AI311" s="64"/>
      <c r="AJ311" s="64"/>
      <c r="AK311" s="64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</row>
    <row r="312" spans="1:53" ht="15.75">
      <c r="A312" s="20">
        <v>200548</v>
      </c>
      <c r="B312" s="69" t="s">
        <v>102</v>
      </c>
      <c r="C312" s="17" t="s">
        <v>103</v>
      </c>
      <c r="D312" s="18">
        <v>5.04</v>
      </c>
      <c r="E312" s="18"/>
      <c r="F312" s="6"/>
      <c r="G312" s="118">
        <f>SUM('5:6'!G312)</f>
        <v>0</v>
      </c>
      <c r="H312" s="330">
        <f t="shared" si="116"/>
        <v>0</v>
      </c>
      <c r="I312" s="118">
        <f>SUM('5:6'!I312)</f>
        <v>0</v>
      </c>
      <c r="J312" s="38" t="str">
        <f t="array" ref="J312">IF(ISERROR(G312/I312),"",G312/I312)</f>
        <v/>
      </c>
      <c r="K312" s="42">
        <f t="array" ref="K312">IF(ISERROR(G312/L312),"",G312/L312)</f>
        <v>0</v>
      </c>
      <c r="L312" s="107">
        <v>22</v>
      </c>
      <c r="M312" s="43">
        <f t="shared" si="117"/>
        <v>0</v>
      </c>
      <c r="N312" s="38">
        <f t="shared" si="118"/>
        <v>0</v>
      </c>
      <c r="O312" s="118">
        <f>SUM('5:6'!O312)</f>
        <v>0</v>
      </c>
      <c r="P312" s="118">
        <f>SUM('5:6'!P312)</f>
        <v>0</v>
      </c>
      <c r="Q312" s="118">
        <f>SUM('5:6'!Q312)</f>
        <v>0</v>
      </c>
      <c r="R312" s="118">
        <f>SUM('5:6'!R312)</f>
        <v>0</v>
      </c>
      <c r="S312" s="118">
        <f>SUM('5:6'!S312)</f>
        <v>0</v>
      </c>
      <c r="T312" s="118">
        <f>SUM('5:6'!T312)</f>
        <v>0</v>
      </c>
      <c r="U312" s="118">
        <f>SUM('5:6'!U312)</f>
        <v>0</v>
      </c>
      <c r="V312" s="269">
        <f t="shared" si="119"/>
        <v>0</v>
      </c>
      <c r="W312" s="40" t="str">
        <f t="shared" si="108"/>
        <v/>
      </c>
      <c r="X312" s="118">
        <f>SUM('5:6'!X312)</f>
        <v>0</v>
      </c>
      <c r="Y312" s="118">
        <f>SUM('5:6'!Y312)</f>
        <v>0</v>
      </c>
      <c r="Z312" s="118">
        <f>SUM('5:6'!Z312)</f>
        <v>0</v>
      </c>
      <c r="AA312" s="118">
        <f>SUM('5:6'!AA312)</f>
        <v>0</v>
      </c>
      <c r="AB312" s="338">
        <v>0.48</v>
      </c>
      <c r="AC312" s="370">
        <f t="shared" si="120"/>
        <v>0</v>
      </c>
      <c r="AD312" s="336"/>
      <c r="AE312" s="61"/>
      <c r="AF312" s="61"/>
      <c r="AG312" s="61"/>
      <c r="AH312" s="61"/>
      <c r="AI312" s="64"/>
      <c r="AJ312" s="64"/>
      <c r="AK312" s="64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</row>
    <row r="313" spans="1:53" ht="15.75">
      <c r="A313" s="20">
        <v>201407</v>
      </c>
      <c r="B313" s="242" t="s">
        <v>476</v>
      </c>
      <c r="C313" s="232" t="s">
        <v>478</v>
      </c>
      <c r="D313" s="18">
        <v>5.03</v>
      </c>
      <c r="E313" s="18"/>
      <c r="F313" s="6"/>
      <c r="G313" s="118">
        <f>SUM('5:6'!G313)</f>
        <v>0</v>
      </c>
      <c r="H313" s="358"/>
      <c r="I313" s="118"/>
      <c r="J313" s="38"/>
      <c r="K313" s="42"/>
      <c r="L313" s="107"/>
      <c r="M313" s="43"/>
      <c r="N313" s="38"/>
      <c r="O313" s="118"/>
      <c r="P313" s="118"/>
      <c r="Q313" s="118"/>
      <c r="R313" s="118"/>
      <c r="S313" s="118"/>
      <c r="T313" s="118"/>
      <c r="U313" s="118"/>
      <c r="V313" s="269"/>
      <c r="W313" s="40"/>
      <c r="X313" s="118"/>
      <c r="Y313" s="118"/>
      <c r="Z313" s="118"/>
      <c r="AA313" s="118"/>
      <c r="AB313" s="366">
        <v>0.56000000000000005</v>
      </c>
      <c r="AC313" s="370">
        <f t="shared" si="120"/>
        <v>0</v>
      </c>
      <c r="AD313" s="359"/>
      <c r="AE313" s="61"/>
      <c r="AF313" s="61"/>
      <c r="AG313" s="61"/>
      <c r="AH313" s="61"/>
      <c r="AI313" s="64"/>
      <c r="AJ313" s="64"/>
      <c r="AK313" s="64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</row>
    <row r="314" spans="1:53" ht="15.75">
      <c r="A314" s="20">
        <v>200549</v>
      </c>
      <c r="B314" s="69" t="s">
        <v>102</v>
      </c>
      <c r="C314" s="17" t="s">
        <v>55</v>
      </c>
      <c r="D314" s="18">
        <v>5.04</v>
      </c>
      <c r="E314" s="18"/>
      <c r="F314" s="6"/>
      <c r="G314" s="118">
        <f>SUM('5:6'!G314)</f>
        <v>0</v>
      </c>
      <c r="H314" s="330">
        <f t="shared" si="116"/>
        <v>0</v>
      </c>
      <c r="I314" s="118">
        <f>SUM('5:6'!I314)</f>
        <v>0</v>
      </c>
      <c r="J314" s="38" t="str">
        <f t="array" ref="J314">IF(ISERROR(G314/I314),"",G314/I314)</f>
        <v/>
      </c>
      <c r="K314" s="42">
        <f t="array" ref="K314">IF(ISERROR(G314/L314),"",G314/L314)</f>
        <v>0</v>
      </c>
      <c r="L314" s="107">
        <v>22</v>
      </c>
      <c r="M314" s="43">
        <f t="shared" si="117"/>
        <v>0</v>
      </c>
      <c r="N314" s="38">
        <f t="shared" si="118"/>
        <v>0</v>
      </c>
      <c r="O314" s="118">
        <f>SUM('5:6'!O314)</f>
        <v>0</v>
      </c>
      <c r="P314" s="118">
        <f>SUM('5:6'!P314)</f>
        <v>0</v>
      </c>
      <c r="Q314" s="118">
        <f>SUM('5:6'!Q314)</f>
        <v>0</v>
      </c>
      <c r="R314" s="118">
        <f>SUM('5:6'!R314)</f>
        <v>0</v>
      </c>
      <c r="S314" s="118">
        <f>SUM('5:6'!S314)</f>
        <v>0</v>
      </c>
      <c r="T314" s="118">
        <f>SUM('5:6'!T314)</f>
        <v>0</v>
      </c>
      <c r="U314" s="118">
        <f>SUM('5:6'!U314)</f>
        <v>0</v>
      </c>
      <c r="V314" s="269">
        <f t="shared" si="119"/>
        <v>0</v>
      </c>
      <c r="W314" s="40" t="str">
        <f t="shared" si="108"/>
        <v/>
      </c>
      <c r="X314" s="118">
        <f>SUM('5:6'!X314)</f>
        <v>0</v>
      </c>
      <c r="Y314" s="118">
        <f>SUM('5:6'!Y314)</f>
        <v>0</v>
      </c>
      <c r="Z314" s="118">
        <f>SUM('5:6'!Z314)</f>
        <v>0</v>
      </c>
      <c r="AA314" s="118">
        <f>SUM('5:6'!AA314)</f>
        <v>0</v>
      </c>
      <c r="AB314" s="338">
        <v>0.48</v>
      </c>
      <c r="AC314" s="370">
        <f t="shared" si="120"/>
        <v>0</v>
      </c>
      <c r="AD314" s="336"/>
      <c r="AE314" s="61"/>
      <c r="AF314" s="61"/>
      <c r="AG314" s="61"/>
      <c r="AH314" s="61"/>
      <c r="AI314" s="64"/>
      <c r="AJ314" s="64"/>
      <c r="AK314" s="64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</row>
    <row r="315" spans="1:53" ht="15.75">
      <c r="A315" s="585" t="s">
        <v>104</v>
      </c>
      <c r="B315" s="586"/>
      <c r="C315" s="326" t="s">
        <v>71</v>
      </c>
      <c r="D315" s="27"/>
      <c r="E315" s="27"/>
      <c r="F315" s="39"/>
      <c r="G315" s="133">
        <f>SUM(G308:G314)</f>
        <v>0</v>
      </c>
      <c r="H315" s="37">
        <f>SUM(H308:H314)</f>
        <v>0</v>
      </c>
      <c r="I315" s="37">
        <f>SUM(I308:I314)</f>
        <v>0</v>
      </c>
      <c r="J315" s="38" t="str">
        <f t="array" ref="J315">IF(ISERROR(G315/I315),"",G315/I315)</f>
        <v/>
      </c>
      <c r="K315" s="37">
        <f>SUM(K308:K314)</f>
        <v>0</v>
      </c>
      <c r="L315" s="123"/>
      <c r="M315" s="114">
        <f>SUM(M308:M314)</f>
        <v>0</v>
      </c>
      <c r="N315" s="37">
        <f>SUM(N308:N314)</f>
        <v>0</v>
      </c>
      <c r="O315" s="116">
        <f>SUM(O308:O314)</f>
        <v>0</v>
      </c>
      <c r="P315" s="116">
        <f>SUM(P308:P314)</f>
        <v>0</v>
      </c>
      <c r="Q315" s="116">
        <f>SUM(Q308:Q314)</f>
        <v>0</v>
      </c>
      <c r="R315" s="116"/>
      <c r="S315" s="117">
        <f>SUM(S308:S314)</f>
        <v>0</v>
      </c>
      <c r="T315" s="116">
        <f>SUM(T308:T314)</f>
        <v>0</v>
      </c>
      <c r="U315" s="116">
        <f>SUM(U308:U314)</f>
        <v>0</v>
      </c>
      <c r="V315" s="269">
        <f>SUM(V308:V314)</f>
        <v>0</v>
      </c>
      <c r="W315" s="40" t="str">
        <f t="shared" si="108"/>
        <v/>
      </c>
      <c r="X315" s="117">
        <f>SUM(X308:X314)</f>
        <v>0</v>
      </c>
      <c r="Y315" s="117">
        <f>SUM(Y308:Y314)</f>
        <v>0</v>
      </c>
      <c r="Z315" s="117">
        <f>SUM(Z308:Z314)</f>
        <v>0</v>
      </c>
      <c r="AA315" s="117">
        <f>SUM(AA308:AA314)</f>
        <v>0</v>
      </c>
      <c r="AB315" s="338"/>
      <c r="AC315" s="371">
        <f>SUM(AC308:AC314)</f>
        <v>0</v>
      </c>
      <c r="AD315" s="336"/>
      <c r="AE315" s="83"/>
      <c r="AF315" s="83"/>
      <c r="AG315" s="83"/>
      <c r="AH315" s="83"/>
      <c r="AI315" s="64"/>
      <c r="AJ315" s="64"/>
      <c r="AK315" s="64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</row>
    <row r="316" spans="1:53" ht="15.75">
      <c r="A316" s="17">
        <v>200112</v>
      </c>
      <c r="B316" s="71" t="s">
        <v>105</v>
      </c>
      <c r="C316" s="325"/>
      <c r="D316" s="18">
        <v>3.65</v>
      </c>
      <c r="E316" s="18"/>
      <c r="F316" s="60"/>
      <c r="G316" s="118">
        <f>SUM('5:6'!G316)</f>
        <v>0</v>
      </c>
      <c r="H316" s="330">
        <f>D316*G316</f>
        <v>0</v>
      </c>
      <c r="I316" s="118">
        <f>SUM('5:6'!I316)</f>
        <v>0</v>
      </c>
      <c r="J316" s="38" t="str">
        <f t="array" ref="J316">IF(ISERROR(G316/I316),"",G316/I316)</f>
        <v/>
      </c>
      <c r="K316" s="330">
        <f t="array" ref="K316">IF(ISERROR(G316/L316),"",G316/L316)</f>
        <v>0</v>
      </c>
      <c r="L316" s="107">
        <v>5</v>
      </c>
      <c r="M316" s="43">
        <f t="shared" ref="M316:M319" si="121">IF(ISERROR(I316-K316),"",I316-K316)</f>
        <v>0</v>
      </c>
      <c r="N316" s="38">
        <f t="shared" ref="N316:N319" si="122">SUM(O316:U316)</f>
        <v>0</v>
      </c>
      <c r="O316" s="118">
        <f>SUM('5:6'!O316)</f>
        <v>0</v>
      </c>
      <c r="P316" s="118">
        <f>SUM('5:6'!P316)</f>
        <v>0</v>
      </c>
      <c r="Q316" s="118">
        <f>SUM('5:6'!Q316)</f>
        <v>0</v>
      </c>
      <c r="R316" s="118">
        <f>SUM('5:6'!R316)</f>
        <v>0</v>
      </c>
      <c r="S316" s="118">
        <f>SUM('5:6'!S316)</f>
        <v>0</v>
      </c>
      <c r="T316" s="118">
        <f>SUM('5:6'!T316)</f>
        <v>0</v>
      </c>
      <c r="U316" s="118">
        <f>SUM('5:6'!U316)</f>
        <v>0</v>
      </c>
      <c r="V316" s="269">
        <f t="shared" ref="V316:V319" si="123">SUM(X316:AA316)</f>
        <v>0</v>
      </c>
      <c r="W316" s="40" t="str">
        <f t="shared" si="108"/>
        <v/>
      </c>
      <c r="X316" s="118">
        <f>SUM('5:6'!X316)</f>
        <v>0</v>
      </c>
      <c r="Y316" s="118">
        <f>SUM('5:6'!Y316)</f>
        <v>0</v>
      </c>
      <c r="Z316" s="118">
        <f>SUM('5:6'!Z316)</f>
        <v>0</v>
      </c>
      <c r="AA316" s="118">
        <f>SUM('5:6'!AA316)</f>
        <v>0</v>
      </c>
      <c r="AB316" s="338">
        <v>2.0699999999999998</v>
      </c>
      <c r="AC316" s="370">
        <f t="shared" ref="AC316:AC328" si="124">AB316*G316</f>
        <v>0</v>
      </c>
      <c r="AD316" s="336"/>
      <c r="AE316" s="61"/>
      <c r="AF316" s="61"/>
      <c r="AG316" s="61"/>
      <c r="AH316" s="61"/>
      <c r="AI316" s="64"/>
      <c r="AJ316" s="64"/>
      <c r="AK316" s="64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</row>
    <row r="317" spans="1:53" ht="15.75">
      <c r="A317" s="17">
        <v>200116</v>
      </c>
      <c r="B317" s="71" t="s">
        <v>0</v>
      </c>
      <c r="C317" s="325"/>
      <c r="D317" s="18">
        <v>6.58</v>
      </c>
      <c r="E317" s="18"/>
      <c r="F317" s="6"/>
      <c r="G317" s="118">
        <f>SUM('5:6'!G317)</f>
        <v>0</v>
      </c>
      <c r="H317" s="330">
        <f t="shared" ref="H317:H319" si="125">D317*G317</f>
        <v>0</v>
      </c>
      <c r="I317" s="118">
        <f>SUM('5:6'!I317)</f>
        <v>0</v>
      </c>
      <c r="J317" s="38" t="str">
        <f t="array" ref="J317">IF(ISERROR(G317/I317),"",G317/I317)</f>
        <v/>
      </c>
      <c r="K317" s="42">
        <f t="array" ref="K317">IF(ISERROR(G317/L317),"",G317/L317)</f>
        <v>0</v>
      </c>
      <c r="L317" s="107">
        <v>5</v>
      </c>
      <c r="M317" s="43">
        <f t="shared" si="121"/>
        <v>0</v>
      </c>
      <c r="N317" s="38">
        <f t="shared" si="122"/>
        <v>0</v>
      </c>
      <c r="O317" s="118">
        <f>SUM('5:6'!O317)</f>
        <v>0</v>
      </c>
      <c r="P317" s="118">
        <f>SUM('5:6'!P317)</f>
        <v>0</v>
      </c>
      <c r="Q317" s="118">
        <f>SUM('5:6'!Q317)</f>
        <v>0</v>
      </c>
      <c r="R317" s="118">
        <f>SUM('5:6'!R317)</f>
        <v>0</v>
      </c>
      <c r="S317" s="118">
        <f>SUM('5:6'!S317)</f>
        <v>0</v>
      </c>
      <c r="T317" s="118">
        <f>SUM('5:6'!T317)</f>
        <v>0</v>
      </c>
      <c r="U317" s="118">
        <f>SUM('5:6'!U317)</f>
        <v>0</v>
      </c>
      <c r="V317" s="269">
        <f t="shared" si="123"/>
        <v>0</v>
      </c>
      <c r="W317" s="40" t="str">
        <f t="shared" si="108"/>
        <v/>
      </c>
      <c r="X317" s="118">
        <f>SUM('5:6'!X317)</f>
        <v>0</v>
      </c>
      <c r="Y317" s="118">
        <f>SUM('5:6'!Y317)</f>
        <v>0</v>
      </c>
      <c r="Z317" s="118">
        <f>SUM('5:6'!Z317)</f>
        <v>0</v>
      </c>
      <c r="AA317" s="118">
        <f>SUM('5:6'!AA317)</f>
        <v>0</v>
      </c>
      <c r="AB317" s="338">
        <v>2.0699999999999998</v>
      </c>
      <c r="AC317" s="370">
        <f t="shared" si="124"/>
        <v>0</v>
      </c>
      <c r="AD317" s="336"/>
      <c r="AE317" s="61"/>
      <c r="AF317" s="61"/>
      <c r="AG317" s="61"/>
      <c r="AH317" s="61"/>
      <c r="AI317" s="64"/>
      <c r="AJ317" s="64"/>
      <c r="AK317" s="64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</row>
    <row r="318" spans="1:53" ht="15.75">
      <c r="A318" s="17">
        <v>200120</v>
      </c>
      <c r="B318" s="71" t="s">
        <v>1</v>
      </c>
      <c r="C318" s="325"/>
      <c r="D318" s="18">
        <v>7.8</v>
      </c>
      <c r="E318" s="18"/>
      <c r="F318" s="6"/>
      <c r="G318" s="118">
        <f>SUM('5:6'!G318)</f>
        <v>0</v>
      </c>
      <c r="H318" s="330">
        <f t="shared" si="125"/>
        <v>0</v>
      </c>
      <c r="I318" s="118">
        <f>SUM('5:6'!I318)</f>
        <v>0</v>
      </c>
      <c r="J318" s="38" t="str">
        <f t="array" ref="J318">IF(ISERROR(G318/I318),"",G318/I318)</f>
        <v/>
      </c>
      <c r="K318" s="42">
        <f t="array" ref="K318">IF(ISERROR(G318/L318),"",G318/L318)</f>
        <v>0</v>
      </c>
      <c r="L318" s="107">
        <v>4.5999999999999996</v>
      </c>
      <c r="M318" s="43">
        <f t="shared" si="121"/>
        <v>0</v>
      </c>
      <c r="N318" s="38">
        <f t="shared" si="122"/>
        <v>0</v>
      </c>
      <c r="O318" s="118">
        <f>SUM('5:6'!O318)</f>
        <v>0</v>
      </c>
      <c r="P318" s="118">
        <f>SUM('5:6'!P318)</f>
        <v>0</v>
      </c>
      <c r="Q318" s="118">
        <f>SUM('5:6'!Q318)</f>
        <v>0</v>
      </c>
      <c r="R318" s="118">
        <f>SUM('5:6'!R318)</f>
        <v>0</v>
      </c>
      <c r="S318" s="118">
        <f>SUM('5:6'!S318)</f>
        <v>0</v>
      </c>
      <c r="T318" s="118">
        <f>SUM('5:6'!T318)</f>
        <v>0</v>
      </c>
      <c r="U318" s="118">
        <f>SUM('5:6'!U318)</f>
        <v>0</v>
      </c>
      <c r="V318" s="269">
        <f t="shared" si="123"/>
        <v>0</v>
      </c>
      <c r="W318" s="40" t="str">
        <f t="shared" si="108"/>
        <v/>
      </c>
      <c r="X318" s="118">
        <f>SUM('5:6'!X318)</f>
        <v>0</v>
      </c>
      <c r="Y318" s="118">
        <f>SUM('5:6'!Y318)</f>
        <v>0</v>
      </c>
      <c r="Z318" s="118">
        <f>SUM('5:6'!Z318)</f>
        <v>0</v>
      </c>
      <c r="AA318" s="118">
        <f>SUM('5:6'!AA318)</f>
        <v>0</v>
      </c>
      <c r="AB318" s="338">
        <v>2.25</v>
      </c>
      <c r="AC318" s="370">
        <f t="shared" si="124"/>
        <v>0</v>
      </c>
      <c r="AD318" s="336"/>
      <c r="AE318" s="61"/>
      <c r="AF318" s="61"/>
      <c r="AG318" s="61"/>
      <c r="AH318" s="61"/>
      <c r="AI318" s="64"/>
      <c r="AJ318" s="64"/>
      <c r="AK318" s="64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</row>
    <row r="319" spans="1:53" ht="15.75">
      <c r="A319" s="17">
        <v>200528</v>
      </c>
      <c r="B319" s="71" t="s">
        <v>2</v>
      </c>
      <c r="C319" s="325"/>
      <c r="D319" s="18">
        <v>4.4000000000000004</v>
      </c>
      <c r="E319" s="18"/>
      <c r="F319" s="6"/>
      <c r="G319" s="118">
        <f>SUM('5:6'!G319)</f>
        <v>0</v>
      </c>
      <c r="H319" s="330">
        <f t="shared" si="125"/>
        <v>0</v>
      </c>
      <c r="I319" s="118">
        <f>SUM('5:6'!I319)</f>
        <v>0</v>
      </c>
      <c r="J319" s="38" t="str">
        <f t="array" ref="J319">IF(ISERROR(G319/I319),"",G319/I319)</f>
        <v/>
      </c>
      <c r="K319" s="42">
        <f t="array" ref="K319">IF(ISERROR(G319/L319),"",G319/L319)</f>
        <v>0</v>
      </c>
      <c r="L319" s="107">
        <v>5.8</v>
      </c>
      <c r="M319" s="43">
        <f t="shared" si="121"/>
        <v>0</v>
      </c>
      <c r="N319" s="38">
        <f t="shared" si="122"/>
        <v>0</v>
      </c>
      <c r="O319" s="118">
        <f>SUM('5:6'!O319)</f>
        <v>0</v>
      </c>
      <c r="P319" s="118">
        <f>SUM('5:6'!P319)</f>
        <v>0</v>
      </c>
      <c r="Q319" s="118">
        <f>SUM('5:6'!Q319)</f>
        <v>0</v>
      </c>
      <c r="R319" s="118">
        <f>SUM('5:6'!R319)</f>
        <v>0</v>
      </c>
      <c r="S319" s="118">
        <f>SUM('5:6'!S319)</f>
        <v>0</v>
      </c>
      <c r="T319" s="118">
        <f>SUM('5:6'!T319)</f>
        <v>0</v>
      </c>
      <c r="U319" s="118">
        <f>SUM('5:6'!U319)</f>
        <v>0</v>
      </c>
      <c r="V319" s="269">
        <f t="shared" si="123"/>
        <v>0</v>
      </c>
      <c r="W319" s="40" t="str">
        <f t="shared" si="108"/>
        <v/>
      </c>
      <c r="X319" s="118">
        <f>SUM('5:6'!X319)</f>
        <v>0</v>
      </c>
      <c r="Y319" s="118">
        <f>SUM('5:6'!Y319)</f>
        <v>0</v>
      </c>
      <c r="Z319" s="118">
        <f>SUM('5:6'!Z319)</f>
        <v>0</v>
      </c>
      <c r="AA319" s="118">
        <f>SUM('5:6'!AA319)</f>
        <v>0</v>
      </c>
      <c r="AB319" s="338">
        <v>1.79</v>
      </c>
      <c r="AC319" s="370">
        <f t="shared" si="124"/>
        <v>0</v>
      </c>
      <c r="AD319" s="336"/>
      <c r="AE319" s="61"/>
      <c r="AF319" s="61"/>
      <c r="AG319" s="61"/>
      <c r="AH319" s="61"/>
      <c r="AI319" s="64"/>
      <c r="AJ319" s="64"/>
      <c r="AK319" s="64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</row>
    <row r="320" spans="1:53" ht="15.75">
      <c r="A320" s="17">
        <v>201062</v>
      </c>
      <c r="B320" s="241" t="s">
        <v>379</v>
      </c>
      <c r="C320" s="325"/>
      <c r="D320" s="18"/>
      <c r="E320" s="18"/>
      <c r="F320" s="6"/>
      <c r="G320" s="118">
        <f>SUM('5:6'!G320)</f>
        <v>0</v>
      </c>
      <c r="H320" s="330"/>
      <c r="I320" s="118">
        <f>SUM('5:6'!I320)</f>
        <v>0</v>
      </c>
      <c r="J320" s="38"/>
      <c r="K320" s="42"/>
      <c r="L320" s="107">
        <v>6</v>
      </c>
      <c r="M320" s="43"/>
      <c r="N320" s="38"/>
      <c r="O320" s="118">
        <f>SUM('5:6'!O320)</f>
        <v>0</v>
      </c>
      <c r="P320" s="118">
        <f>SUM('5:6'!P320)</f>
        <v>0</v>
      </c>
      <c r="Q320" s="118">
        <f>SUM('5:6'!Q320)</f>
        <v>0</v>
      </c>
      <c r="R320" s="118">
        <f>SUM('5:6'!R320)</f>
        <v>0</v>
      </c>
      <c r="S320" s="118">
        <f>SUM('5:6'!S320)</f>
        <v>0</v>
      </c>
      <c r="T320" s="118">
        <f>SUM('5:6'!T320)</f>
        <v>0</v>
      </c>
      <c r="U320" s="118">
        <f>SUM('5:6'!U320)</f>
        <v>0</v>
      </c>
      <c r="V320" s="269"/>
      <c r="W320" s="40"/>
      <c r="X320" s="118">
        <f>SUM('5:6'!X320)</f>
        <v>0</v>
      </c>
      <c r="Y320" s="118">
        <f>SUM('5:6'!Y320)</f>
        <v>0</v>
      </c>
      <c r="Z320" s="118">
        <f>SUM('5:6'!Z320)</f>
        <v>0</v>
      </c>
      <c r="AA320" s="118">
        <f>SUM('5:6'!AA320)</f>
        <v>0</v>
      </c>
      <c r="AB320" s="338">
        <v>1.92</v>
      </c>
      <c r="AC320" s="370">
        <f t="shared" si="124"/>
        <v>0</v>
      </c>
      <c r="AD320" s="336"/>
      <c r="AE320" s="61"/>
      <c r="AF320" s="61"/>
      <c r="AG320" s="61"/>
      <c r="AH320" s="61"/>
      <c r="AI320" s="64"/>
      <c r="AJ320" s="64"/>
      <c r="AK320" s="64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</row>
    <row r="321" spans="1:53" ht="15.75">
      <c r="A321" s="19">
        <v>200298</v>
      </c>
      <c r="B321" s="73" t="s">
        <v>106</v>
      </c>
      <c r="C321" s="325" t="s">
        <v>53</v>
      </c>
      <c r="D321" s="18">
        <v>6.04</v>
      </c>
      <c r="E321" s="18"/>
      <c r="F321" s="6"/>
      <c r="G321" s="118">
        <f>SUM('5:6'!G321)</f>
        <v>0</v>
      </c>
      <c r="H321" s="330">
        <f t="shared" ref="H321:H328" si="126">D321*G321</f>
        <v>0</v>
      </c>
      <c r="I321" s="118">
        <f>SUM('5:6'!I321)</f>
        <v>0</v>
      </c>
      <c r="J321" s="38" t="str">
        <f t="array" ref="J321">IF(ISERROR(G321/I321),"",G321/I321)</f>
        <v/>
      </c>
      <c r="K321" s="42">
        <f t="array" ref="K321">IF(ISERROR(G321/L321),"",G321/L321)</f>
        <v>0</v>
      </c>
      <c r="L321" s="107">
        <v>6</v>
      </c>
      <c r="M321" s="43">
        <f t="shared" ref="M321:M322" si="127">IF(ISERROR(I321-K321),"",I321-K321)</f>
        <v>0</v>
      </c>
      <c r="N321" s="38">
        <f t="shared" ref="N321:N322" si="128">SUM(O321:U321)</f>
        <v>0</v>
      </c>
      <c r="O321" s="118">
        <f>SUM('5:6'!O321)</f>
        <v>0</v>
      </c>
      <c r="P321" s="118">
        <f>SUM('5:6'!P321)</f>
        <v>0</v>
      </c>
      <c r="Q321" s="118">
        <f>SUM('5:6'!Q321)</f>
        <v>0</v>
      </c>
      <c r="R321" s="118">
        <f>SUM('5:6'!R321)</f>
        <v>0</v>
      </c>
      <c r="S321" s="118">
        <f>SUM('5:6'!S321)</f>
        <v>0</v>
      </c>
      <c r="T321" s="118">
        <f>SUM('5:6'!T321)</f>
        <v>0</v>
      </c>
      <c r="U321" s="118">
        <f>SUM('5:6'!U321)</f>
        <v>0</v>
      </c>
      <c r="V321" s="269">
        <f t="shared" ref="V321:V322" si="129">SUM(X321:AA321)</f>
        <v>0</v>
      </c>
      <c r="W321" s="40" t="str">
        <f t="shared" ref="W321:W322" si="130">IF(ISERROR(V321/G321),"",V321/G321)</f>
        <v/>
      </c>
      <c r="X321" s="118">
        <f>SUM('5:6'!X321)</f>
        <v>0</v>
      </c>
      <c r="Y321" s="118">
        <f>SUM('5:6'!Y321)</f>
        <v>0</v>
      </c>
      <c r="Z321" s="118">
        <f>SUM('5:6'!Z321)</f>
        <v>0</v>
      </c>
      <c r="AA321" s="118">
        <f>SUM('5:6'!AA321)</f>
        <v>0</v>
      </c>
      <c r="AB321" s="338">
        <v>1.73</v>
      </c>
      <c r="AC321" s="370">
        <f t="shared" si="124"/>
        <v>0</v>
      </c>
      <c r="AD321" s="336"/>
      <c r="AE321" s="61"/>
      <c r="AF321" s="61"/>
      <c r="AG321" s="61"/>
      <c r="AH321" s="61"/>
      <c r="AI321" s="64"/>
      <c r="AJ321" s="64"/>
      <c r="AK321" s="64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</row>
    <row r="322" spans="1:53" ht="15.75">
      <c r="A322" s="19">
        <v>200299</v>
      </c>
      <c r="B322" s="73" t="s">
        <v>106</v>
      </c>
      <c r="C322" s="325" t="s">
        <v>60</v>
      </c>
      <c r="D322" s="18">
        <v>6.04</v>
      </c>
      <c r="E322" s="18"/>
      <c r="F322" s="6"/>
      <c r="G322" s="118">
        <f>SUM('5:6'!G322)</f>
        <v>0</v>
      </c>
      <c r="H322" s="330">
        <f t="shared" si="126"/>
        <v>0</v>
      </c>
      <c r="I322" s="118">
        <f>SUM('5:6'!I322)</f>
        <v>0</v>
      </c>
      <c r="J322" s="38" t="str">
        <f t="array" ref="J322">IF(ISERROR(G322/I322),"",G322/I322)</f>
        <v/>
      </c>
      <c r="K322" s="42">
        <f t="array" ref="K322">IF(ISERROR(G322/L322),"",G322/L322)</f>
        <v>0</v>
      </c>
      <c r="L322" s="107">
        <v>6</v>
      </c>
      <c r="M322" s="43">
        <f t="shared" si="127"/>
        <v>0</v>
      </c>
      <c r="N322" s="38">
        <f t="shared" si="128"/>
        <v>0</v>
      </c>
      <c r="O322" s="118">
        <f>SUM('5:6'!O322)</f>
        <v>0</v>
      </c>
      <c r="P322" s="118">
        <f>SUM('5:6'!P322)</f>
        <v>0</v>
      </c>
      <c r="Q322" s="118">
        <f>SUM('5:6'!Q322)</f>
        <v>0</v>
      </c>
      <c r="R322" s="118">
        <f>SUM('5:6'!R322)</f>
        <v>0</v>
      </c>
      <c r="S322" s="118">
        <f>SUM('5:6'!S322)</f>
        <v>0</v>
      </c>
      <c r="T322" s="118">
        <f>SUM('5:6'!T322)</f>
        <v>0</v>
      </c>
      <c r="U322" s="118">
        <f>SUM('5:6'!U322)</f>
        <v>0</v>
      </c>
      <c r="V322" s="269">
        <f t="shared" si="129"/>
        <v>0</v>
      </c>
      <c r="W322" s="40" t="str">
        <f t="shared" si="130"/>
        <v/>
      </c>
      <c r="X322" s="118">
        <f>SUM('5:6'!X322)</f>
        <v>0</v>
      </c>
      <c r="Y322" s="118">
        <f>SUM('5:6'!Y322)</f>
        <v>0</v>
      </c>
      <c r="Z322" s="118">
        <f>SUM('5:6'!Z322)</f>
        <v>0</v>
      </c>
      <c r="AA322" s="118">
        <f>SUM('5:6'!AA322)</f>
        <v>0</v>
      </c>
      <c r="AB322" s="338">
        <v>1.73</v>
      </c>
      <c r="AC322" s="370">
        <f t="shared" si="124"/>
        <v>0</v>
      </c>
      <c r="AD322" s="336"/>
      <c r="AE322" s="61"/>
      <c r="AF322" s="61"/>
      <c r="AG322" s="61"/>
      <c r="AH322" s="61"/>
      <c r="AI322" s="64"/>
      <c r="AJ322" s="64"/>
      <c r="AK322" s="64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</row>
    <row r="323" spans="1:53" ht="15.75">
      <c r="A323" s="19">
        <v>201492</v>
      </c>
      <c r="B323" s="409" t="s">
        <v>480</v>
      </c>
      <c r="C323" s="408" t="s">
        <v>53</v>
      </c>
      <c r="D323" s="18">
        <v>6</v>
      </c>
      <c r="E323" s="18"/>
      <c r="F323" s="6"/>
      <c r="G323" s="118">
        <f>SUM('5:6'!G323)</f>
        <v>0</v>
      </c>
      <c r="H323" s="406">
        <f t="shared" si="126"/>
        <v>0</v>
      </c>
      <c r="I323" s="118"/>
      <c r="J323" s="38"/>
      <c r="K323" s="42"/>
      <c r="L323" s="107"/>
      <c r="M323" s="43"/>
      <c r="N323" s="38"/>
      <c r="O323" s="118"/>
      <c r="P323" s="118"/>
      <c r="Q323" s="118"/>
      <c r="R323" s="118"/>
      <c r="S323" s="118"/>
      <c r="T323" s="118"/>
      <c r="U323" s="118"/>
      <c r="V323" s="269"/>
      <c r="W323" s="40"/>
      <c r="X323" s="118"/>
      <c r="Y323" s="118"/>
      <c r="Z323" s="118"/>
      <c r="AA323" s="118"/>
      <c r="AB323" s="338">
        <v>1.73</v>
      </c>
      <c r="AC323" s="370">
        <f t="shared" si="124"/>
        <v>0</v>
      </c>
      <c r="AD323" s="407"/>
      <c r="AE323" s="61"/>
      <c r="AF323" s="61"/>
      <c r="AG323" s="61"/>
      <c r="AH323" s="61"/>
      <c r="AI323" s="64"/>
      <c r="AJ323" s="64"/>
      <c r="AK323" s="64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</row>
    <row r="324" spans="1:53" ht="15.75">
      <c r="A324" s="19">
        <v>201491</v>
      </c>
      <c r="B324" s="409" t="s">
        <v>479</v>
      </c>
      <c r="C324" s="411" t="s">
        <v>481</v>
      </c>
      <c r="D324" s="18">
        <v>6</v>
      </c>
      <c r="E324" s="18"/>
      <c r="F324" s="6"/>
      <c r="G324" s="118">
        <f>SUM('5:6'!G324)</f>
        <v>180</v>
      </c>
      <c r="H324" s="348">
        <f t="shared" si="126"/>
        <v>1080</v>
      </c>
      <c r="I324" s="118">
        <f>SUM('5:6'!I324)</f>
        <v>57.5</v>
      </c>
      <c r="J324" s="38"/>
      <c r="K324" s="42" t="str">
        <f t="array" ref="K324">IF(ISERROR(G324/L324),"",G324/L324)</f>
        <v/>
      </c>
      <c r="L324" s="107"/>
      <c r="M324" s="43"/>
      <c r="N324" s="38"/>
      <c r="O324" s="118">
        <f>SUM('5:6'!O324)</f>
        <v>0</v>
      </c>
      <c r="P324" s="118">
        <f>SUM('5:6'!P324)</f>
        <v>0</v>
      </c>
      <c r="Q324" s="118">
        <f>SUM('5:6'!Q324)</f>
        <v>0</v>
      </c>
      <c r="R324" s="118">
        <f>SUM('5:6'!R324)</f>
        <v>0</v>
      </c>
      <c r="S324" s="118">
        <f>SUM('5:6'!S324)</f>
        <v>0</v>
      </c>
      <c r="T324" s="118">
        <f>SUM('5:6'!T324)</f>
        <v>0</v>
      </c>
      <c r="U324" s="118">
        <f>SUM('5:6'!U324)</f>
        <v>0</v>
      </c>
      <c r="V324" s="269"/>
      <c r="W324" s="40"/>
      <c r="X324" s="118">
        <f>SUM('5:6'!X324)</f>
        <v>0</v>
      </c>
      <c r="Y324" s="118">
        <f>SUM('5:6'!Y324)</f>
        <v>0</v>
      </c>
      <c r="Z324" s="118">
        <f>SUM('5:6'!Z324)</f>
        <v>0</v>
      </c>
      <c r="AA324" s="118">
        <f>SUM('5:6'!AA324)</f>
        <v>0</v>
      </c>
      <c r="AB324" s="338">
        <v>1.73</v>
      </c>
      <c r="AC324" s="370">
        <f t="shared" si="124"/>
        <v>311.39999999999998</v>
      </c>
      <c r="AD324" s="336"/>
      <c r="AE324" s="61"/>
      <c r="AF324" s="61"/>
      <c r="AG324" s="61"/>
      <c r="AH324" s="61"/>
      <c r="AI324" s="64"/>
      <c r="AJ324" s="64"/>
      <c r="AK324" s="64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</row>
    <row r="325" spans="1:53" ht="15.75">
      <c r="A325" s="17">
        <v>200948</v>
      </c>
      <c r="B325" s="68" t="s">
        <v>107</v>
      </c>
      <c r="C325" s="17"/>
      <c r="D325" s="18">
        <f>78*120/1000</f>
        <v>9.36</v>
      </c>
      <c r="E325" s="18"/>
      <c r="F325" s="6"/>
      <c r="G325" s="118">
        <f>SUM('5:6'!G325)</f>
        <v>0</v>
      </c>
      <c r="H325" s="348">
        <f t="shared" si="126"/>
        <v>0</v>
      </c>
      <c r="I325" s="118">
        <f>SUM('5:6'!I325)</f>
        <v>0</v>
      </c>
      <c r="J325" s="38" t="str">
        <f t="array" ref="J325">IF(ISERROR(G325/I325),"",G325/I325)</f>
        <v/>
      </c>
      <c r="K325" s="42">
        <f t="array" ref="K325">IF(ISERROR(G325/L325),"",G325/L325)</f>
        <v>0</v>
      </c>
      <c r="L325" s="107">
        <v>7.5</v>
      </c>
      <c r="M325" s="43">
        <f t="shared" ref="M325" si="131">IF(ISERROR(I325-K325),"",I325-K325)</f>
        <v>0</v>
      </c>
      <c r="N325" s="38">
        <f t="shared" ref="N325" si="132">SUM(O325:U325)</f>
        <v>0</v>
      </c>
      <c r="O325" s="118">
        <f>SUM('5:6'!O325)</f>
        <v>0</v>
      </c>
      <c r="P325" s="118">
        <f>SUM('5:6'!P325)</f>
        <v>0</v>
      </c>
      <c r="Q325" s="118">
        <f>SUM('5:6'!Q325)</f>
        <v>0</v>
      </c>
      <c r="R325" s="118">
        <f>SUM('5:6'!R325)</f>
        <v>0</v>
      </c>
      <c r="S325" s="118">
        <f>SUM('5:6'!S325)</f>
        <v>0</v>
      </c>
      <c r="T325" s="118">
        <f>SUM('5:6'!T325)</f>
        <v>0</v>
      </c>
      <c r="U325" s="118">
        <f>SUM('5:6'!U325)</f>
        <v>0</v>
      </c>
      <c r="V325" s="269">
        <f t="shared" ref="V325" si="133">SUM(X325:AA325)</f>
        <v>0</v>
      </c>
      <c r="W325" s="40" t="str">
        <f t="shared" ref="W325" si="134">IF(ISERROR(V325/G325),"",V325/G325)</f>
        <v/>
      </c>
      <c r="X325" s="118">
        <f>SUM('5:6'!X325)</f>
        <v>0</v>
      </c>
      <c r="Y325" s="118">
        <f>SUM('5:6'!Y325)</f>
        <v>0</v>
      </c>
      <c r="Z325" s="118">
        <f>SUM('5:6'!Z325)</f>
        <v>0</v>
      </c>
      <c r="AA325" s="118">
        <f>SUM('5:6'!AA325)</f>
        <v>0</v>
      </c>
      <c r="AB325" s="338">
        <v>1.27</v>
      </c>
      <c r="AC325" s="370">
        <f t="shared" si="124"/>
        <v>0</v>
      </c>
      <c r="AD325" s="336"/>
      <c r="AE325" s="61"/>
      <c r="AF325" s="61"/>
      <c r="AG325" s="61"/>
      <c r="AH325" s="61"/>
      <c r="AI325" s="64"/>
      <c r="AJ325" s="64"/>
      <c r="AK325" s="64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</row>
    <row r="326" spans="1:53" ht="15.75">
      <c r="A326" s="17">
        <v>201012</v>
      </c>
      <c r="B326" s="254" t="s">
        <v>397</v>
      </c>
      <c r="C326" s="17"/>
      <c r="D326" s="18"/>
      <c r="E326" s="18"/>
      <c r="F326" s="6"/>
      <c r="G326" s="118">
        <f>SUM('5:6'!G326)</f>
        <v>0</v>
      </c>
      <c r="H326" s="348">
        <f t="shared" si="126"/>
        <v>0</v>
      </c>
      <c r="I326" s="118">
        <f>SUM('5:6'!I326)</f>
        <v>0</v>
      </c>
      <c r="J326" s="38"/>
      <c r="K326" s="42" t="str">
        <f t="array" ref="K326">IF(ISERROR(G326/L326),"",G326/L326)</f>
        <v/>
      </c>
      <c r="L326" s="107"/>
      <c r="M326" s="43"/>
      <c r="N326" s="38"/>
      <c r="O326" s="118">
        <f>SUM('5:6'!O326)</f>
        <v>0</v>
      </c>
      <c r="P326" s="118">
        <f>SUM('5:6'!P326)</f>
        <v>0</v>
      </c>
      <c r="Q326" s="118">
        <f>SUM('5:6'!Q326)</f>
        <v>0</v>
      </c>
      <c r="R326" s="118">
        <f>SUM('5:6'!R326)</f>
        <v>0</v>
      </c>
      <c r="S326" s="118">
        <f>SUM('5:6'!S326)</f>
        <v>0</v>
      </c>
      <c r="T326" s="118">
        <f>SUM('5:6'!T326)</f>
        <v>0</v>
      </c>
      <c r="U326" s="118">
        <f>SUM('5:6'!U326)</f>
        <v>0</v>
      </c>
      <c r="V326" s="269"/>
      <c r="W326" s="40"/>
      <c r="X326" s="118">
        <f>SUM('5:6'!X326)</f>
        <v>0</v>
      </c>
      <c r="Y326" s="118">
        <f>SUM('5:6'!Y326)</f>
        <v>0</v>
      </c>
      <c r="Z326" s="118">
        <f>SUM('5:6'!Z326)</f>
        <v>0</v>
      </c>
      <c r="AA326" s="118">
        <f>SUM('5:6'!AA326)</f>
        <v>0</v>
      </c>
      <c r="AB326" s="338"/>
      <c r="AC326" s="370">
        <f t="shared" si="124"/>
        <v>0</v>
      </c>
      <c r="AD326" s="336"/>
      <c r="AE326" s="61"/>
      <c r="AF326" s="61"/>
      <c r="AG326" s="61"/>
      <c r="AH326" s="61"/>
      <c r="AI326" s="64"/>
      <c r="AJ326" s="64"/>
      <c r="AK326" s="64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</row>
    <row r="327" spans="1:53" ht="15.75">
      <c r="A327" s="17">
        <v>201010</v>
      </c>
      <c r="B327" s="327" t="s">
        <v>165</v>
      </c>
      <c r="C327" s="17"/>
      <c r="D327" s="18">
        <v>4.5</v>
      </c>
      <c r="E327" s="18"/>
      <c r="F327" s="6"/>
      <c r="G327" s="118">
        <f>SUM('5:6'!G327)</f>
        <v>0</v>
      </c>
      <c r="H327" s="348">
        <f t="shared" si="126"/>
        <v>0</v>
      </c>
      <c r="I327" s="118">
        <f>SUM('5:6'!I327)</f>
        <v>0</v>
      </c>
      <c r="J327" s="38"/>
      <c r="K327" s="42">
        <f t="array" ref="K327">IF(ISERROR(G327/L327),"",G327/L327)</f>
        <v>0</v>
      </c>
      <c r="L327" s="107">
        <v>6.5</v>
      </c>
      <c r="M327" s="43">
        <f>IF(ISERROR(I327-K327),"",I327-K327)</f>
        <v>0</v>
      </c>
      <c r="N327" s="38"/>
      <c r="O327" s="118">
        <f>SUM('5:6'!O327)</f>
        <v>0</v>
      </c>
      <c r="P327" s="118">
        <f>SUM('5:6'!P327)</f>
        <v>0</v>
      </c>
      <c r="Q327" s="118">
        <f>SUM('5:6'!Q327)</f>
        <v>0</v>
      </c>
      <c r="R327" s="118">
        <f>SUM('5:6'!R327)</f>
        <v>0</v>
      </c>
      <c r="S327" s="118">
        <f>SUM('5:6'!S327)</f>
        <v>0</v>
      </c>
      <c r="T327" s="118">
        <f>SUM('5:6'!T327)</f>
        <v>0</v>
      </c>
      <c r="U327" s="118">
        <f>SUM('5:6'!U327)</f>
        <v>0</v>
      </c>
      <c r="V327" s="269"/>
      <c r="W327" s="40"/>
      <c r="X327" s="118">
        <f>SUM('5:6'!X327)</f>
        <v>0</v>
      </c>
      <c r="Y327" s="118">
        <f>SUM('5:6'!Y327)</f>
        <v>0</v>
      </c>
      <c r="Z327" s="118">
        <f>SUM('5:6'!Z327)</f>
        <v>0</v>
      </c>
      <c r="AA327" s="118">
        <f>SUM('5:6'!AA327)</f>
        <v>0</v>
      </c>
      <c r="AB327" s="338"/>
      <c r="AC327" s="370">
        <f t="shared" si="124"/>
        <v>0</v>
      </c>
      <c r="AD327" s="336"/>
      <c r="AE327" s="61"/>
      <c r="AF327" s="61"/>
      <c r="AG327" s="61"/>
      <c r="AH327" s="61"/>
      <c r="AI327" s="64"/>
      <c r="AJ327" s="64"/>
      <c r="AK327" s="64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</row>
    <row r="328" spans="1:53" ht="15.75">
      <c r="A328" s="17"/>
      <c r="B328" s="253" t="s">
        <v>474</v>
      </c>
      <c r="C328" s="17"/>
      <c r="D328" s="18">
        <v>4.5</v>
      </c>
      <c r="E328" s="18"/>
      <c r="F328" s="6"/>
      <c r="G328" s="118">
        <f>SUM('5:6'!G328)</f>
        <v>0</v>
      </c>
      <c r="H328" s="348">
        <f t="shared" si="126"/>
        <v>0</v>
      </c>
      <c r="I328" s="118">
        <f>SUM('5:6'!I328)</f>
        <v>0</v>
      </c>
      <c r="J328" s="38"/>
      <c r="K328" s="42">
        <f t="array" ref="K328">IF(ISERROR(G328/L328),"",G328/L328)</f>
        <v>0</v>
      </c>
      <c r="L328" s="107">
        <v>7.5</v>
      </c>
      <c r="M328" s="43">
        <f>IF(ISERROR(I328-K328),"",I328-K328)</f>
        <v>0</v>
      </c>
      <c r="N328" s="38"/>
      <c r="O328" s="118">
        <f>SUM('5:6'!O328)</f>
        <v>0</v>
      </c>
      <c r="P328" s="118">
        <f>SUM('5:6'!P328)</f>
        <v>0</v>
      </c>
      <c r="Q328" s="118">
        <f>SUM('5:6'!Q328)</f>
        <v>0</v>
      </c>
      <c r="R328" s="118">
        <f>SUM('5:6'!R328)</f>
        <v>0</v>
      </c>
      <c r="S328" s="118">
        <f>SUM('5:6'!S328)</f>
        <v>0</v>
      </c>
      <c r="T328" s="118">
        <f>SUM('5:6'!T328)</f>
        <v>0</v>
      </c>
      <c r="U328" s="118">
        <f>SUM('5:6'!U328)</f>
        <v>0</v>
      </c>
      <c r="V328" s="269"/>
      <c r="W328" s="40"/>
      <c r="X328" s="118">
        <f>SUM('5:6'!X328)</f>
        <v>0</v>
      </c>
      <c r="Y328" s="118">
        <f>SUM('5:6'!Y328)</f>
        <v>0</v>
      </c>
      <c r="Z328" s="118">
        <f>SUM('5:6'!Z328)</f>
        <v>0</v>
      </c>
      <c r="AA328" s="118">
        <f>SUM('5:6'!AA328)</f>
        <v>0</v>
      </c>
      <c r="AB328" s="338"/>
      <c r="AC328" s="370">
        <f t="shared" si="124"/>
        <v>0</v>
      </c>
      <c r="AD328" s="336"/>
      <c r="AE328" s="61"/>
      <c r="AF328" s="61"/>
      <c r="AG328" s="61"/>
      <c r="AH328" s="61"/>
      <c r="AI328" s="64"/>
      <c r="AJ328" s="64"/>
      <c r="AK328" s="64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</row>
    <row r="329" spans="1:53" ht="13.5" customHeight="1">
      <c r="A329" s="585" t="s">
        <v>108</v>
      </c>
      <c r="B329" s="586"/>
      <c r="C329" s="326" t="s">
        <v>71</v>
      </c>
      <c r="D329" s="27"/>
      <c r="E329" s="27"/>
      <c r="F329" s="39"/>
      <c r="G329" s="119">
        <f>SUM(G316:G328)</f>
        <v>180</v>
      </c>
      <c r="H329" s="37">
        <f>SUM(H316:H328)</f>
        <v>1080</v>
      </c>
      <c r="I329" s="37">
        <f>SUM(I316:I328)</f>
        <v>57.5</v>
      </c>
      <c r="J329" s="38">
        <f t="array" ref="J329">IF(ISERROR(G329/I329),"",G329/I329)</f>
        <v>3.1304347826086958</v>
      </c>
      <c r="K329" s="37">
        <f>SUM(K316:K325)</f>
        <v>0</v>
      </c>
      <c r="L329" s="123"/>
      <c r="M329" s="114">
        <f t="shared" ref="M329:V329" si="135">SUM(M316:M325)</f>
        <v>0</v>
      </c>
      <c r="N329" s="27">
        <f t="shared" si="135"/>
        <v>0</v>
      </c>
      <c r="O329" s="116">
        <f t="shared" si="135"/>
        <v>0</v>
      </c>
      <c r="P329" s="116">
        <f t="shared" si="135"/>
        <v>0</v>
      </c>
      <c r="Q329" s="116">
        <f t="shared" si="135"/>
        <v>0</v>
      </c>
      <c r="R329" s="116">
        <f t="shared" si="135"/>
        <v>0</v>
      </c>
      <c r="S329" s="117">
        <f t="shared" si="135"/>
        <v>0</v>
      </c>
      <c r="T329" s="116">
        <f t="shared" si="135"/>
        <v>0</v>
      </c>
      <c r="U329" s="116">
        <f t="shared" si="135"/>
        <v>0</v>
      </c>
      <c r="V329" s="269">
        <f t="shared" si="135"/>
        <v>0</v>
      </c>
      <c r="W329" s="40">
        <f t="shared" ref="W329" si="136">IF(ISERROR(V329/G329),"",V329/G329)</f>
        <v>0</v>
      </c>
      <c r="X329" s="117">
        <f>SUM(X316:X325)</f>
        <v>0</v>
      </c>
      <c r="Y329" s="117">
        <f>SUM(Y316:Y325)</f>
        <v>0</v>
      </c>
      <c r="Z329" s="117">
        <f>SUM(Z316:Z325)</f>
        <v>0</v>
      </c>
      <c r="AA329" s="117">
        <f>SUM(AA316:AA325)</f>
        <v>0</v>
      </c>
      <c r="AB329" s="338"/>
      <c r="AC329" s="116">
        <f>SUM(AC316:AC328)</f>
        <v>311.39999999999998</v>
      </c>
      <c r="AD329" s="65"/>
      <c r="AE329" s="78"/>
      <c r="AF329" s="78"/>
      <c r="AG329" s="78"/>
      <c r="AH329" s="78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</row>
    <row r="330" spans="1:53" ht="13.5" customHeight="1">
      <c r="A330" s="587" t="s">
        <v>110</v>
      </c>
      <c r="B330" s="588"/>
      <c r="C330" s="588"/>
      <c r="D330" s="588"/>
      <c r="E330" s="588"/>
      <c r="F330" s="589"/>
      <c r="G330" s="243">
        <f>SUM(G198,G256,G291,G307,G315,G329)</f>
        <v>1664</v>
      </c>
      <c r="H330" s="243">
        <f>SUM(H198,H256,H291,H307,H315,H329)</f>
        <v>8609.1299999999992</v>
      </c>
      <c r="I330" s="243">
        <f>SUM(I198,I256,I291,I307,I315,I329)</f>
        <v>158</v>
      </c>
      <c r="J330" s="59">
        <f t="array" ref="J330">IF(ISERROR(G330/I330),"",G330/I330)</f>
        <v>10.531645569620252</v>
      </c>
      <c r="K330" s="243">
        <f>SUM(K198,K256,K291,K307,K315,K329)</f>
        <v>69.172716958636997</v>
      </c>
      <c r="L330" s="59">
        <f>IF(ISERROR(G330/K330),"",G330/K330)</f>
        <v>24.055727072207056</v>
      </c>
      <c r="M330" s="243">
        <f t="shared" ref="M330:AA330" si="137">SUM(M198,M256,M291,M307,M315,M329)</f>
        <v>31.327283041362996</v>
      </c>
      <c r="N330" s="243">
        <f t="shared" si="137"/>
        <v>0</v>
      </c>
      <c r="O330" s="243">
        <f t="shared" si="137"/>
        <v>0</v>
      </c>
      <c r="P330" s="243">
        <f t="shared" si="137"/>
        <v>0</v>
      </c>
      <c r="Q330" s="243">
        <f t="shared" si="137"/>
        <v>0</v>
      </c>
      <c r="R330" s="243">
        <f t="shared" si="137"/>
        <v>0</v>
      </c>
      <c r="S330" s="243">
        <f t="shared" si="137"/>
        <v>0</v>
      </c>
      <c r="T330" s="243">
        <f t="shared" si="137"/>
        <v>0</v>
      </c>
      <c r="U330" s="243">
        <f t="shared" si="137"/>
        <v>0</v>
      </c>
      <c r="V330" s="243">
        <f t="shared" si="137"/>
        <v>0</v>
      </c>
      <c r="W330" s="243">
        <f t="shared" si="137"/>
        <v>0</v>
      </c>
      <c r="X330" s="243">
        <f t="shared" si="137"/>
        <v>0</v>
      </c>
      <c r="Y330" s="243">
        <f t="shared" si="137"/>
        <v>0</v>
      </c>
      <c r="Z330" s="243">
        <f t="shared" si="137"/>
        <v>0</v>
      </c>
      <c r="AA330" s="243">
        <f t="shared" si="137"/>
        <v>0</v>
      </c>
      <c r="AB330" s="338"/>
      <c r="AC330" s="372">
        <f>SUM(AC198,AC256,AC291,AC307,AC315,AC329)</f>
        <v>1029.6199999999999</v>
      </c>
      <c r="AD330" s="336"/>
      <c r="AE330" s="86"/>
      <c r="AF330" s="86"/>
      <c r="AG330" s="86"/>
      <c r="AH330" s="86"/>
      <c r="AI330" s="64"/>
      <c r="AJ330" s="64"/>
      <c r="AK330" s="64"/>
      <c r="AL330" s="549"/>
      <c r="AM330" s="549"/>
      <c r="AN330" s="549"/>
      <c r="AO330" s="549"/>
      <c r="AP330" s="549"/>
      <c r="AQ330" s="549"/>
      <c r="AR330" s="549"/>
      <c r="AS330" s="549"/>
      <c r="AT330" s="549"/>
      <c r="AU330" s="549"/>
      <c r="AV330" s="549"/>
      <c r="AW330" s="549"/>
      <c r="AX330" s="549"/>
      <c r="AY330" s="549"/>
      <c r="AZ330" s="549"/>
      <c r="BA330" s="549"/>
    </row>
    <row r="331" spans="1:53" ht="13.5" hidden="1" customHeight="1">
      <c r="A331" s="579" t="s">
        <v>111</v>
      </c>
      <c r="B331" s="328" t="s">
        <v>112</v>
      </c>
      <c r="C331" s="545" t="s">
        <v>113</v>
      </c>
      <c r="D331" s="545"/>
      <c r="E331" s="546" t="s">
        <v>114</v>
      </c>
      <c r="F331" s="546"/>
      <c r="G331" s="541" t="s">
        <v>115</v>
      </c>
      <c r="H331" s="541"/>
      <c r="I331" s="546" t="s">
        <v>116</v>
      </c>
      <c r="J331" s="546"/>
      <c r="K331" s="546" t="s">
        <v>36</v>
      </c>
      <c r="L331" s="546"/>
      <c r="M331" s="546" t="s">
        <v>117</v>
      </c>
      <c r="N331" s="546"/>
      <c r="O331" s="546" t="s">
        <v>118</v>
      </c>
      <c r="P331" s="541" t="s">
        <v>119</v>
      </c>
      <c r="Q331" s="541"/>
      <c r="R331" s="541" t="s">
        <v>36</v>
      </c>
      <c r="S331" s="541"/>
      <c r="T331" s="541" t="s">
        <v>120</v>
      </c>
      <c r="U331" s="541"/>
      <c r="V331" s="541" t="s">
        <v>121</v>
      </c>
      <c r="W331" s="541"/>
      <c r="X331" s="541" t="s">
        <v>36</v>
      </c>
      <c r="Y331" s="541"/>
      <c r="Z331" s="541" t="s">
        <v>120</v>
      </c>
      <c r="AA331" s="541"/>
      <c r="AB331" s="12"/>
      <c r="AC331" s="33"/>
      <c r="AD331" s="12"/>
      <c r="AE331" s="3"/>
      <c r="AF331" s="3"/>
      <c r="AG331" s="3"/>
      <c r="AH331" s="334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28"/>
      <c r="AV331" s="28"/>
      <c r="AW331" s="28"/>
      <c r="AX331" s="28"/>
      <c r="AY331" s="28"/>
      <c r="AZ331" s="28"/>
      <c r="BA331" s="28"/>
    </row>
    <row r="332" spans="1:53" ht="13.5" hidden="1" customHeight="1">
      <c r="A332" s="580"/>
      <c r="B332" s="328" t="s">
        <v>122</v>
      </c>
      <c r="C332" s="557">
        <f>SUM('5:6'!C332)</f>
        <v>2</v>
      </c>
      <c r="D332" s="558"/>
      <c r="E332" s="559">
        <f>D332*11</f>
        <v>0</v>
      </c>
      <c r="F332" s="559"/>
      <c r="G332" s="557">
        <f>SUM('5:6'!G332)</f>
        <v>2</v>
      </c>
      <c r="H332" s="558"/>
      <c r="I332" s="546">
        <f>G332*11</f>
        <v>22</v>
      </c>
      <c r="J332" s="546"/>
      <c r="K332" s="546">
        <f>E332-I332</f>
        <v>-22</v>
      </c>
      <c r="L332" s="546"/>
      <c r="M332" s="547" t="str">
        <f>IF(ISERROR(K332/E332),"",K332/E332)</f>
        <v/>
      </c>
      <c r="N332" s="547"/>
      <c r="O332" s="546"/>
      <c r="P332" s="541" t="s">
        <v>70</v>
      </c>
      <c r="Q332" s="541"/>
      <c r="R332" s="548">
        <f>SUM(O198:U198)</f>
        <v>0</v>
      </c>
      <c r="S332" s="548"/>
      <c r="T332" s="543" t="str">
        <f t="array" ref="T332">IF(ISERROR(R332/R339),"",R332/R339)</f>
        <v/>
      </c>
      <c r="U332" s="543"/>
      <c r="V332" s="541" t="s">
        <v>41</v>
      </c>
      <c r="W332" s="541"/>
      <c r="X332" s="539">
        <f>SUM(P197,P255,P290,P306,P314,P328)</f>
        <v>0</v>
      </c>
      <c r="Y332" s="540"/>
      <c r="Z332" s="543" t="str">
        <f t="array" ref="Z332">IF(ISERROR(X332/X339),"",X332/X339)</f>
        <v/>
      </c>
      <c r="AA332" s="543"/>
      <c r="AB332" s="12"/>
      <c r="AC332" s="33"/>
      <c r="AD332" s="29"/>
      <c r="AE332" s="3"/>
      <c r="AF332" s="3"/>
      <c r="AG332" s="3"/>
      <c r="AH332" s="336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28"/>
      <c r="AV332" s="28"/>
      <c r="AW332" s="28"/>
      <c r="AX332" s="28"/>
      <c r="AY332" s="28"/>
      <c r="AZ332" s="28"/>
      <c r="BA332" s="28"/>
    </row>
    <row r="333" spans="1:53" ht="13.5" hidden="1" customHeight="1">
      <c r="A333" s="580"/>
      <c r="B333" s="328" t="s">
        <v>123</v>
      </c>
      <c r="C333" s="557">
        <f>SUM('5:6'!C333)</f>
        <v>0</v>
      </c>
      <c r="D333" s="558"/>
      <c r="E333" s="559">
        <f>D333*11</f>
        <v>0</v>
      </c>
      <c r="F333" s="559"/>
      <c r="G333" s="557">
        <f>SUM('5:6'!G333)</f>
        <v>0</v>
      </c>
      <c r="H333" s="558"/>
      <c r="I333" s="546">
        <f>G333*11</f>
        <v>0</v>
      </c>
      <c r="J333" s="546"/>
      <c r="K333" s="546">
        <f>E333-I333</f>
        <v>0</v>
      </c>
      <c r="L333" s="546"/>
      <c r="M333" s="547" t="str">
        <f>IF(ISERROR(K333/E333),"",K333/E333)</f>
        <v/>
      </c>
      <c r="N333" s="547"/>
      <c r="O333" s="546"/>
      <c r="P333" s="541" t="s">
        <v>86</v>
      </c>
      <c r="Q333" s="541"/>
      <c r="R333" s="548">
        <f>SUM(O256:U256)</f>
        <v>0</v>
      </c>
      <c r="S333" s="548"/>
      <c r="T333" s="543" t="str">
        <f>IF(ISERROR(R333/R339),"",R333/R339)</f>
        <v/>
      </c>
      <c r="U333" s="543"/>
      <c r="V333" s="541" t="s">
        <v>42</v>
      </c>
      <c r="W333" s="541"/>
      <c r="X333" s="539">
        <f>SUM(P198,P256,P291,P307,P315,P329)</f>
        <v>0</v>
      </c>
      <c r="Y333" s="540"/>
      <c r="Z333" s="543" t="str">
        <f>IF(ISERROR(X333/X339),"",X333/X339)</f>
        <v/>
      </c>
      <c r="AA333" s="543"/>
      <c r="AB333" s="12"/>
      <c r="AC333" s="33"/>
      <c r="AD333" s="29"/>
      <c r="AE333" s="3"/>
      <c r="AF333" s="3"/>
      <c r="AG333" s="3"/>
      <c r="AH333" s="336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28"/>
      <c r="AV333" s="28"/>
      <c r="AW333" s="28"/>
      <c r="AX333" s="28"/>
      <c r="AY333" s="28"/>
      <c r="AZ333" s="28"/>
      <c r="BA333" s="28"/>
    </row>
    <row r="334" spans="1:53" ht="13.5" hidden="1" customHeight="1">
      <c r="A334" s="580"/>
      <c r="B334" s="328" t="s">
        <v>124</v>
      </c>
      <c r="C334" s="557">
        <f>SUM('5:6'!C334)</f>
        <v>0</v>
      </c>
      <c r="D334" s="558"/>
      <c r="E334" s="559">
        <f>D334*11</f>
        <v>0</v>
      </c>
      <c r="F334" s="559"/>
      <c r="G334" s="557">
        <f>SUM('5:6'!G334)</f>
        <v>2</v>
      </c>
      <c r="H334" s="558"/>
      <c r="I334" s="546">
        <f>G334*8</f>
        <v>16</v>
      </c>
      <c r="J334" s="546"/>
      <c r="K334" s="546">
        <f>E334-I334</f>
        <v>-16</v>
      </c>
      <c r="L334" s="546"/>
      <c r="M334" s="547" t="str">
        <f>IF(ISERROR(K334/E334),"",K334/E334)</f>
        <v/>
      </c>
      <c r="N334" s="547"/>
      <c r="O334" s="546"/>
      <c r="P334" s="541" t="s">
        <v>94</v>
      </c>
      <c r="Q334" s="541"/>
      <c r="R334" s="548">
        <f>SUM(O291:U291)</f>
        <v>0</v>
      </c>
      <c r="S334" s="548"/>
      <c r="T334" s="543" t="str">
        <f>IF(ISERROR(R334/R339),"",R334/R339)</f>
        <v/>
      </c>
      <c r="U334" s="543"/>
      <c r="V334" s="541" t="s">
        <v>43</v>
      </c>
      <c r="W334" s="541"/>
      <c r="X334" s="539">
        <f>SUM(P199,P257,P292,P308,P316,P330)</f>
        <v>0</v>
      </c>
      <c r="Y334" s="540"/>
      <c r="Z334" s="543" t="str">
        <f>IF(ISERROR(X334/X339),"",X334/X339)</f>
        <v/>
      </c>
      <c r="AA334" s="543"/>
      <c r="AB334" s="12"/>
      <c r="AC334" s="33"/>
      <c r="AD334" s="29"/>
      <c r="AE334" s="3"/>
      <c r="AF334" s="3"/>
      <c r="AG334" s="336"/>
      <c r="AH334" s="336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28"/>
      <c r="AV334" s="28"/>
      <c r="AW334" s="28"/>
      <c r="AX334" s="28"/>
      <c r="AY334" s="28"/>
      <c r="AZ334" s="28"/>
      <c r="BA334" s="28"/>
    </row>
    <row r="335" spans="1:53" ht="13.5" hidden="1" customHeight="1">
      <c r="A335" s="580"/>
      <c r="B335" s="328" t="s">
        <v>47</v>
      </c>
      <c r="C335" s="557">
        <f>SUM('5:6'!C335)</f>
        <v>2</v>
      </c>
      <c r="D335" s="558"/>
      <c r="E335" s="559">
        <f>D335*11</f>
        <v>0</v>
      </c>
      <c r="F335" s="559"/>
      <c r="G335" s="557">
        <f>SUM('5:6'!G335)</f>
        <v>2</v>
      </c>
      <c r="H335" s="558"/>
      <c r="I335" s="546">
        <f>G335*11</f>
        <v>22</v>
      </c>
      <c r="J335" s="546"/>
      <c r="K335" s="546">
        <f>E335-I335</f>
        <v>-22</v>
      </c>
      <c r="L335" s="546"/>
      <c r="M335" s="547" t="str">
        <f>IF(ISERROR(K335/E335),"",K335/E335)</f>
        <v/>
      </c>
      <c r="N335" s="547"/>
      <c r="O335" s="546"/>
      <c r="P335" s="541" t="s">
        <v>101</v>
      </c>
      <c r="Q335" s="541"/>
      <c r="R335" s="548">
        <f>SUM(O307:U307)</f>
        <v>0</v>
      </c>
      <c r="S335" s="548"/>
      <c r="T335" s="543" t="str">
        <f>IF(ISERROR(R335/R339),"",R335/R339)</f>
        <v/>
      </c>
      <c r="U335" s="543"/>
      <c r="V335" s="541" t="s">
        <v>44</v>
      </c>
      <c r="W335" s="541"/>
      <c r="X335" s="539">
        <f>SUM(P201,P258,P293,P309,P317,P331)</f>
        <v>0</v>
      </c>
      <c r="Y335" s="540"/>
      <c r="Z335" s="543" t="str">
        <f>IF(ISERROR(X335/X339),"",X335/X339)</f>
        <v/>
      </c>
      <c r="AA335" s="543"/>
      <c r="AB335" s="12"/>
      <c r="AC335" s="33"/>
      <c r="AD335" s="29"/>
      <c r="AE335" s="3"/>
      <c r="AF335" s="3"/>
      <c r="AG335" s="336"/>
      <c r="AH335" s="336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28"/>
      <c r="AV335" s="28"/>
      <c r="AW335" s="28"/>
      <c r="AX335" s="28"/>
      <c r="AY335" s="28"/>
      <c r="AZ335" s="28"/>
      <c r="BA335" s="28"/>
    </row>
    <row r="336" spans="1:53" ht="13.5" hidden="1" customHeight="1">
      <c r="A336" s="581"/>
      <c r="B336" s="328" t="s">
        <v>125</v>
      </c>
      <c r="C336" s="556">
        <f>SUM(C332:D335)</f>
        <v>4</v>
      </c>
      <c r="D336" s="546"/>
      <c r="E336" s="559">
        <f>SUM(F332:F335)</f>
        <v>0</v>
      </c>
      <c r="F336" s="546"/>
      <c r="G336" s="556">
        <f>SUM(G332:H335)</f>
        <v>6</v>
      </c>
      <c r="H336" s="546"/>
      <c r="I336" s="546">
        <f>SUM(I332:J335)</f>
        <v>60</v>
      </c>
      <c r="J336" s="546"/>
      <c r="K336" s="546">
        <f>SUM(K332:L335)</f>
        <v>-60</v>
      </c>
      <c r="L336" s="546"/>
      <c r="M336" s="547" t="str">
        <f>IF(ISERROR(K336/E336),"",K336/E336)</f>
        <v/>
      </c>
      <c r="N336" s="547"/>
      <c r="O336" s="546"/>
      <c r="P336" s="541" t="s">
        <v>104</v>
      </c>
      <c r="Q336" s="541"/>
      <c r="R336" s="548">
        <f>SUM(O315:U315)</f>
        <v>0</v>
      </c>
      <c r="S336" s="548"/>
      <c r="T336" s="543" t="str">
        <f>IF(ISERROR(R336/R339),"",R336/R339)</f>
        <v/>
      </c>
      <c r="U336" s="543"/>
      <c r="V336" s="541" t="s">
        <v>45</v>
      </c>
      <c r="W336" s="541"/>
      <c r="X336" s="539">
        <f>SUM(P202,P259,P294,P310,P318,P332)</f>
        <v>0</v>
      </c>
      <c r="Y336" s="540"/>
      <c r="Z336" s="543" t="str">
        <f>IF(ISERROR(X336/X339),"",X336/X339)</f>
        <v/>
      </c>
      <c r="AA336" s="543"/>
      <c r="AB336" s="12"/>
      <c r="AC336" s="33"/>
      <c r="AD336" s="29"/>
      <c r="AE336" s="3"/>
      <c r="AF336" s="3"/>
      <c r="AG336" s="336"/>
      <c r="AH336" s="336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333"/>
      <c r="AV336" s="333"/>
      <c r="AW336" s="333"/>
      <c r="AX336" s="333"/>
      <c r="AY336" s="333"/>
      <c r="AZ336" s="333"/>
      <c r="BA336" s="333"/>
    </row>
    <row r="337" spans="1:53" ht="13.5" hidden="1" customHeight="1">
      <c r="A337" s="81" t="s">
        <v>158</v>
      </c>
      <c r="B337" s="328">
        <f>G330</f>
        <v>1664</v>
      </c>
      <c r="C337" s="548" t="s">
        <v>161</v>
      </c>
      <c r="D337" s="548"/>
      <c r="E337" s="541">
        <f>H330</f>
        <v>8609.1299999999992</v>
      </c>
      <c r="F337" s="541"/>
      <c r="G337" s="541" t="s">
        <v>34</v>
      </c>
      <c r="H337" s="541"/>
      <c r="I337" s="560">
        <f>L330</f>
        <v>24.055727072207056</v>
      </c>
      <c r="J337" s="560"/>
      <c r="K337" s="546" t="s">
        <v>32</v>
      </c>
      <c r="L337" s="546"/>
      <c r="M337" s="560">
        <f>J330</f>
        <v>10.531645569620252</v>
      </c>
      <c r="N337" s="560"/>
      <c r="O337" s="546"/>
      <c r="P337" s="541" t="s">
        <v>108</v>
      </c>
      <c r="Q337" s="541"/>
      <c r="R337" s="548">
        <f>SUM(O329:U329)</f>
        <v>0</v>
      </c>
      <c r="S337" s="548"/>
      <c r="T337" s="543" t="str">
        <f>IF(ISERROR(R337/R339),"",R337/R339)</f>
        <v/>
      </c>
      <c r="U337" s="543"/>
      <c r="V337" s="541" t="s">
        <v>46</v>
      </c>
      <c r="W337" s="541"/>
      <c r="X337" s="539">
        <f>SUM(P203,P260,P295,P311,P319,P333)</f>
        <v>0</v>
      </c>
      <c r="Y337" s="540"/>
      <c r="Z337" s="543" t="str">
        <f>IF(ISERROR(X337/X339),"",X337/X339)</f>
        <v/>
      </c>
      <c r="AA337" s="543"/>
      <c r="AB337" s="12"/>
      <c r="AC337" s="33"/>
      <c r="AD337" s="29"/>
      <c r="AE337" s="3"/>
      <c r="AF337" s="3"/>
      <c r="AG337" s="336"/>
      <c r="AH337" s="336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333"/>
      <c r="AV337" s="333"/>
      <c r="AW337" s="333"/>
      <c r="AX337" s="333"/>
      <c r="AY337" s="333"/>
      <c r="AZ337" s="333"/>
      <c r="BA337" s="333"/>
    </row>
    <row r="338" spans="1:53" ht="13.5" hidden="1" customHeight="1">
      <c r="A338" s="77" t="s">
        <v>159</v>
      </c>
      <c r="B338" s="328">
        <f>I330+C336</f>
        <v>162</v>
      </c>
      <c r="C338" s="541" t="s">
        <v>116</v>
      </c>
      <c r="D338" s="541"/>
      <c r="E338" s="545">
        <f>K330+I336</f>
        <v>129.17271695863701</v>
      </c>
      <c r="F338" s="545"/>
      <c r="G338" s="541" t="s">
        <v>156</v>
      </c>
      <c r="H338" s="541"/>
      <c r="I338" s="560">
        <f>B338-E338</f>
        <v>32.827283041362989</v>
      </c>
      <c r="J338" s="560"/>
      <c r="K338" s="546" t="s">
        <v>157</v>
      </c>
      <c r="L338" s="546"/>
      <c r="M338" s="547">
        <f>IF(ISERROR(I338/B338),"",I338/B338)</f>
        <v>0.20263754963804315</v>
      </c>
      <c r="N338" s="547"/>
      <c r="O338" s="546"/>
      <c r="P338" s="541" t="s">
        <v>109</v>
      </c>
      <c r="Q338" s="541"/>
      <c r="R338" s="548"/>
      <c r="S338" s="548"/>
      <c r="T338" s="543" t="str">
        <f>IF(ISERROR(R338/R339),"",R338/R339)</f>
        <v/>
      </c>
      <c r="U338" s="543"/>
      <c r="V338" s="541" t="s">
        <v>47</v>
      </c>
      <c r="W338" s="541"/>
      <c r="X338" s="539">
        <f>SUM(P204,P261,P296,P312,P320,P334)</f>
        <v>0</v>
      </c>
      <c r="Y338" s="540"/>
      <c r="Z338" s="543" t="str">
        <f>IF(ISERROR(X338/X339),"",X338/X339)</f>
        <v/>
      </c>
      <c r="AA338" s="543"/>
      <c r="AB338" s="12"/>
      <c r="AC338" s="33"/>
      <c r="AD338" s="29"/>
      <c r="AE338" s="3"/>
      <c r="AF338" s="3"/>
      <c r="AG338" s="336"/>
      <c r="AH338" s="336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333"/>
      <c r="AV338" s="333"/>
      <c r="AW338" s="333"/>
      <c r="AX338" s="333"/>
      <c r="AY338" s="333"/>
      <c r="AZ338" s="333"/>
      <c r="BA338" s="333"/>
    </row>
    <row r="339" spans="1:53" ht="13.5" hidden="1" customHeight="1">
      <c r="A339" s="77" t="s">
        <v>160</v>
      </c>
      <c r="B339" s="328">
        <f>N330</f>
        <v>0</v>
      </c>
      <c r="C339" s="541" t="s">
        <v>155</v>
      </c>
      <c r="D339" s="541"/>
      <c r="E339" s="543">
        <f>IF(ISERROR(B339/B338),"",B339/B338)</f>
        <v>0</v>
      </c>
      <c r="F339" s="543"/>
      <c r="G339" s="541" t="s">
        <v>164</v>
      </c>
      <c r="H339" s="541"/>
      <c r="I339" s="546">
        <f>V330</f>
        <v>0</v>
      </c>
      <c r="J339" s="546"/>
      <c r="K339" s="546" t="s">
        <v>162</v>
      </c>
      <c r="L339" s="546"/>
      <c r="M339" s="547">
        <f t="array" ref="M339">IF(ISERROR(I339/B337),"",I339/B337)</f>
        <v>0</v>
      </c>
      <c r="N339" s="547"/>
      <c r="O339" s="546"/>
      <c r="P339" s="541" t="s">
        <v>125</v>
      </c>
      <c r="Q339" s="541"/>
      <c r="R339" s="548">
        <f>SUM(R332:S338)</f>
        <v>0</v>
      </c>
      <c r="S339" s="548"/>
      <c r="T339" s="543">
        <f>SUM(T332:U338)</f>
        <v>0</v>
      </c>
      <c r="U339" s="543"/>
      <c r="V339" s="541" t="s">
        <v>125</v>
      </c>
      <c r="W339" s="541"/>
      <c r="X339" s="548">
        <f>SUM(X332:Y338)</f>
        <v>0</v>
      </c>
      <c r="Y339" s="548"/>
      <c r="Z339" s="543">
        <f>SUM(Z332:AA338)</f>
        <v>0</v>
      </c>
      <c r="AA339" s="543"/>
      <c r="AB339" s="12"/>
      <c r="AC339" s="33"/>
      <c r="AD339" s="29"/>
      <c r="AE339" s="3"/>
      <c r="AF339" s="3"/>
      <c r="AG339" s="336"/>
      <c r="AH339" s="336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333"/>
      <c r="AV339" s="333"/>
      <c r="AW339" s="333"/>
      <c r="AX339" s="333"/>
      <c r="AY339" s="333"/>
      <c r="AZ339" s="333"/>
      <c r="BA339" s="333"/>
    </row>
    <row r="340" spans="1:53" ht="13.5" customHeight="1">
      <c r="A340" s="572" t="s">
        <v>131</v>
      </c>
      <c r="B340" s="572"/>
      <c r="C340" s="572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  <c r="AM340" s="572"/>
      <c r="AN340" s="572"/>
      <c r="AO340" s="572"/>
      <c r="AP340" s="572"/>
      <c r="AQ340" s="572"/>
      <c r="AR340" s="572"/>
      <c r="AS340" s="572"/>
      <c r="AT340" s="572"/>
      <c r="AU340" s="572"/>
      <c r="AV340" s="572"/>
      <c r="AW340" s="572"/>
      <c r="AX340" s="572"/>
      <c r="AY340" s="572"/>
      <c r="AZ340" s="572"/>
      <c r="BA340" s="572"/>
    </row>
    <row r="341" spans="1:53" ht="15.75">
      <c r="A341" s="567" t="s">
        <v>12</v>
      </c>
      <c r="B341" s="567" t="s">
        <v>25</v>
      </c>
      <c r="C341" s="567" t="s">
        <v>26</v>
      </c>
      <c r="D341" s="567" t="s">
        <v>27</v>
      </c>
      <c r="E341" s="573" t="s">
        <v>28</v>
      </c>
      <c r="F341" s="576" t="s">
        <v>29</v>
      </c>
      <c r="G341" s="546" t="s">
        <v>30</v>
      </c>
      <c r="H341" s="546"/>
      <c r="I341" s="567" t="s">
        <v>31</v>
      </c>
      <c r="J341" s="561" t="s">
        <v>32</v>
      </c>
      <c r="K341" s="564" t="s">
        <v>33</v>
      </c>
      <c r="L341" s="567" t="s">
        <v>34</v>
      </c>
      <c r="M341" s="570" t="s">
        <v>35</v>
      </c>
      <c r="N341" s="553" t="s">
        <v>36</v>
      </c>
      <c r="O341" s="546" t="s">
        <v>37</v>
      </c>
      <c r="P341" s="546"/>
      <c r="Q341" s="546"/>
      <c r="R341" s="546"/>
      <c r="S341" s="546"/>
      <c r="T341" s="546"/>
      <c r="U341" s="546"/>
      <c r="V341" s="552" t="s">
        <v>38</v>
      </c>
      <c r="W341" s="553" t="s">
        <v>39</v>
      </c>
      <c r="X341" s="546" t="s">
        <v>40</v>
      </c>
      <c r="Y341" s="546"/>
      <c r="Z341" s="546"/>
      <c r="AA341" s="546"/>
      <c r="AB341" s="606" t="s">
        <v>470</v>
      </c>
      <c r="AC341" s="608" t="s">
        <v>471</v>
      </c>
      <c r="AD341" s="28"/>
      <c r="AE341" s="28"/>
      <c r="AF341" s="28"/>
      <c r="AG341" s="28"/>
      <c r="AH341" s="28"/>
      <c r="AI341" s="554"/>
      <c r="AJ341" s="551"/>
      <c r="AK341" s="551"/>
      <c r="AL341" s="551"/>
      <c r="AM341" s="551"/>
      <c r="AN341" s="551"/>
      <c r="AO341" s="551"/>
      <c r="AP341" s="551"/>
      <c r="AQ341" s="551"/>
      <c r="AR341" s="551"/>
      <c r="AS341" s="551"/>
      <c r="AT341" s="551"/>
      <c r="AU341" s="551"/>
      <c r="AV341" s="551"/>
      <c r="AW341" s="551"/>
      <c r="AX341" s="551"/>
      <c r="AY341" s="551"/>
      <c r="AZ341" s="551"/>
      <c r="BA341" s="551"/>
    </row>
    <row r="342" spans="1:53" ht="15.75">
      <c r="A342" s="568"/>
      <c r="B342" s="568"/>
      <c r="C342" s="568"/>
      <c r="D342" s="568"/>
      <c r="E342" s="574"/>
      <c r="F342" s="577"/>
      <c r="G342" s="546"/>
      <c r="H342" s="546"/>
      <c r="I342" s="568"/>
      <c r="J342" s="562"/>
      <c r="K342" s="565"/>
      <c r="L342" s="568"/>
      <c r="M342" s="571"/>
      <c r="N342" s="553"/>
      <c r="O342" s="546" t="s">
        <v>41</v>
      </c>
      <c r="P342" s="546" t="s">
        <v>42</v>
      </c>
      <c r="Q342" s="546" t="s">
        <v>43</v>
      </c>
      <c r="R342" s="550" t="s">
        <v>44</v>
      </c>
      <c r="S342" s="541" t="s">
        <v>45</v>
      </c>
      <c r="T342" s="546" t="s">
        <v>46</v>
      </c>
      <c r="U342" s="546" t="s">
        <v>47</v>
      </c>
      <c r="V342" s="552"/>
      <c r="W342" s="553"/>
      <c r="X342" s="546" t="s">
        <v>13</v>
      </c>
      <c r="Y342" s="546" t="s">
        <v>48</v>
      </c>
      <c r="Z342" s="546" t="s">
        <v>49</v>
      </c>
      <c r="AA342" s="546" t="s">
        <v>47</v>
      </c>
      <c r="AB342" s="607"/>
      <c r="AC342" s="608"/>
      <c r="AD342" s="28"/>
      <c r="AE342" s="28"/>
      <c r="AF342" s="28"/>
      <c r="AG342" s="28"/>
      <c r="AH342" s="28"/>
      <c r="AI342" s="554"/>
      <c r="AJ342" s="551"/>
      <c r="AK342" s="551"/>
      <c r="AL342" s="551"/>
      <c r="AM342" s="551"/>
      <c r="AN342" s="551"/>
      <c r="AO342" s="551"/>
      <c r="AP342" s="551"/>
      <c r="AQ342" s="551"/>
      <c r="AR342" s="551"/>
      <c r="AS342" s="555"/>
      <c r="AT342" s="555"/>
      <c r="AU342" s="555"/>
      <c r="AV342" s="555"/>
      <c r="AW342" s="555"/>
      <c r="AX342" s="555"/>
      <c r="AY342" s="555"/>
      <c r="AZ342" s="555"/>
      <c r="BA342" s="555"/>
    </row>
    <row r="343" spans="1:53" ht="15.75" customHeight="1">
      <c r="A343" s="569"/>
      <c r="B343" s="569"/>
      <c r="C343" s="569"/>
      <c r="D343" s="569"/>
      <c r="E343" s="575"/>
      <c r="F343" s="578"/>
      <c r="G343" s="325" t="s">
        <v>50</v>
      </c>
      <c r="H343" s="325" t="s">
        <v>51</v>
      </c>
      <c r="I343" s="569"/>
      <c r="J343" s="563"/>
      <c r="K343" s="566"/>
      <c r="L343" s="569"/>
      <c r="M343" s="571"/>
      <c r="N343" s="553"/>
      <c r="O343" s="546"/>
      <c r="P343" s="546"/>
      <c r="Q343" s="546"/>
      <c r="R343" s="550"/>
      <c r="S343" s="541"/>
      <c r="T343" s="546"/>
      <c r="U343" s="546"/>
      <c r="V343" s="552"/>
      <c r="W343" s="553"/>
      <c r="X343" s="546"/>
      <c r="Y343" s="546"/>
      <c r="Z343" s="546"/>
      <c r="AA343" s="546"/>
      <c r="AB343" s="607"/>
      <c r="AC343" s="608"/>
      <c r="AD343" s="28"/>
      <c r="AE343" s="28"/>
      <c r="AF343" s="28"/>
      <c r="AG343" s="28"/>
      <c r="AH343" s="28"/>
      <c r="AI343" s="554"/>
      <c r="AJ343" s="551"/>
      <c r="AK343" s="551"/>
      <c r="AL343" s="333"/>
      <c r="AM343" s="333"/>
      <c r="AN343" s="333"/>
      <c r="AO343" s="333"/>
      <c r="AP343" s="333"/>
      <c r="AQ343" s="333"/>
      <c r="AR343" s="333"/>
      <c r="AS343" s="28"/>
      <c r="AT343" s="28"/>
      <c r="AU343" s="28"/>
      <c r="AV343" s="334"/>
      <c r="AW343" s="333"/>
      <c r="AX343" s="333"/>
      <c r="AY343" s="333"/>
      <c r="AZ343" s="333"/>
      <c r="BA343" s="333"/>
    </row>
    <row r="344" spans="1:53" ht="15.75">
      <c r="A344" s="90">
        <v>200032</v>
      </c>
      <c r="B344" s="91" t="s">
        <v>52</v>
      </c>
      <c r="C344" s="90" t="s">
        <v>53</v>
      </c>
      <c r="D344" s="89">
        <v>5.03</v>
      </c>
      <c r="E344" s="89"/>
      <c r="F344" s="92"/>
      <c r="G344" s="118">
        <f>SUM('5:6'!G344)</f>
        <v>0</v>
      </c>
      <c r="H344" s="120">
        <f t="shared" ref="H344:H362" si="138">D344*G344</f>
        <v>0</v>
      </c>
      <c r="I344" s="118">
        <f>SUM('5:6'!I344)</f>
        <v>0</v>
      </c>
      <c r="J344" s="38" t="str">
        <f t="array" ref="J344">IF(ISERROR(G344/I344),"",G344/I344)</f>
        <v/>
      </c>
      <c r="K344" s="121">
        <f t="array" ref="K344">IF(ISERROR(G344/L344),"",G344/L344)</f>
        <v>0</v>
      </c>
      <c r="L344" s="93">
        <v>16</v>
      </c>
      <c r="M344" s="122">
        <f t="shared" ref="M344:M357" si="139">IF(ISERROR(I344-K344),"",I344-K344)</f>
        <v>0</v>
      </c>
      <c r="N344" s="93">
        <f>SUM(O344:U344)</f>
        <v>0</v>
      </c>
      <c r="O344" s="118">
        <f>SUM('5:6'!O344)</f>
        <v>0</v>
      </c>
      <c r="P344" s="118">
        <f>SUM('5:6'!P344)</f>
        <v>0</v>
      </c>
      <c r="Q344" s="118">
        <f>SUM('5:6'!Q344)</f>
        <v>0</v>
      </c>
      <c r="R344" s="118">
        <f>SUM('5:6'!R344)</f>
        <v>0</v>
      </c>
      <c r="S344" s="118">
        <f>SUM('5:6'!S344)</f>
        <v>0</v>
      </c>
      <c r="T344" s="118">
        <f>SUM('5:6'!T344)</f>
        <v>0</v>
      </c>
      <c r="U344" s="118">
        <f>SUM('5:6'!U344)</f>
        <v>0</v>
      </c>
      <c r="V344" s="269">
        <f t="shared" ref="V344:V357" si="140">SUM(X344:AA344)</f>
        <v>0</v>
      </c>
      <c r="W344" s="40" t="str">
        <f t="shared" ref="W344:W357" si="141">IF(ISERROR(V344/G344),"",V344/G344)</f>
        <v/>
      </c>
      <c r="X344" s="118">
        <f>SUM('5:6'!X344)</f>
        <v>0</v>
      </c>
      <c r="Y344" s="118">
        <f>SUM('5:6'!Y344)</f>
        <v>0</v>
      </c>
      <c r="Z344" s="118">
        <f>SUM('5:6'!Z344)</f>
        <v>0</v>
      </c>
      <c r="AA344" s="118">
        <f>SUM('5:6'!AA344)</f>
        <v>0</v>
      </c>
      <c r="AB344" s="337">
        <v>0.65</v>
      </c>
      <c r="AC344" s="370">
        <f t="shared" ref="AC344:AC407" si="142">AB344*G344</f>
        <v>0</v>
      </c>
      <c r="AD344" s="336"/>
      <c r="AE344" s="61"/>
      <c r="AF344" s="61"/>
      <c r="AG344" s="61"/>
      <c r="AH344" s="61"/>
      <c r="AI344" s="64"/>
      <c r="AJ344" s="64"/>
      <c r="AK344" s="64"/>
      <c r="AL344" s="335"/>
      <c r="AM344" s="61"/>
      <c r="AN344" s="335"/>
      <c r="AO344" s="335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</row>
    <row r="345" spans="1:53" ht="15.75">
      <c r="A345" s="20">
        <v>200038</v>
      </c>
      <c r="B345" s="69" t="s">
        <v>54</v>
      </c>
      <c r="C345" s="17" t="s">
        <v>53</v>
      </c>
      <c r="D345" s="18">
        <v>5.03</v>
      </c>
      <c r="E345" s="18"/>
      <c r="F345" s="6"/>
      <c r="G345" s="118">
        <f>SUM('5:6'!G345)</f>
        <v>0</v>
      </c>
      <c r="H345" s="120">
        <f t="shared" si="138"/>
        <v>0</v>
      </c>
      <c r="I345" s="118">
        <f>SUM('5:6'!I345)</f>
        <v>0</v>
      </c>
      <c r="J345" s="38" t="str">
        <f t="array" ref="J345">IF(ISERROR(G345/I345),"",G345/I345)</f>
        <v/>
      </c>
      <c r="K345" s="42">
        <f>IF(ISERROR(G345/L345),"",G345/L345)</f>
        <v>0</v>
      </c>
      <c r="L345" s="107">
        <v>19</v>
      </c>
      <c r="M345" s="43">
        <f t="shared" si="139"/>
        <v>0</v>
      </c>
      <c r="N345" s="38">
        <f t="shared" ref="N345:N357" si="143">SUM(O345:U345)</f>
        <v>0</v>
      </c>
      <c r="O345" s="118">
        <f>SUM('5:6'!O345)</f>
        <v>0</v>
      </c>
      <c r="P345" s="118">
        <f>SUM('5:6'!P345)</f>
        <v>0</v>
      </c>
      <c r="Q345" s="118">
        <f>SUM('5:6'!Q345)</f>
        <v>0</v>
      </c>
      <c r="R345" s="118">
        <f>SUM('5:6'!R345)</f>
        <v>0</v>
      </c>
      <c r="S345" s="118">
        <f>SUM('5:6'!S345)</f>
        <v>0</v>
      </c>
      <c r="T345" s="118">
        <f>SUM('5:6'!T345)</f>
        <v>0</v>
      </c>
      <c r="U345" s="118">
        <f>SUM('5:6'!U345)</f>
        <v>0</v>
      </c>
      <c r="V345" s="269">
        <f t="shared" si="140"/>
        <v>0</v>
      </c>
      <c r="W345" s="40" t="str">
        <f t="shared" si="141"/>
        <v/>
      </c>
      <c r="X345" s="118">
        <f>SUM('5:6'!X345)</f>
        <v>0</v>
      </c>
      <c r="Y345" s="118">
        <f>SUM('5:6'!Y345)</f>
        <v>0</v>
      </c>
      <c r="Z345" s="118">
        <f>SUM('5:6'!Z345)</f>
        <v>0</v>
      </c>
      <c r="AA345" s="118">
        <f>SUM('5:6'!AA345)</f>
        <v>0</v>
      </c>
      <c r="AB345" s="338">
        <v>0.48</v>
      </c>
      <c r="AC345" s="370">
        <f t="shared" si="142"/>
        <v>0</v>
      </c>
      <c r="AD345" s="336"/>
      <c r="AE345" s="61"/>
      <c r="AF345" s="61"/>
      <c r="AG345" s="61"/>
      <c r="AH345" s="61"/>
      <c r="AI345" s="64"/>
      <c r="AJ345" s="64"/>
      <c r="AK345" s="64"/>
      <c r="AL345" s="61"/>
      <c r="AM345" s="61"/>
      <c r="AN345" s="335"/>
      <c r="AO345" s="61"/>
      <c r="AP345" s="335"/>
      <c r="AQ345" s="61"/>
      <c r="AR345" s="61"/>
      <c r="AS345" s="335"/>
      <c r="AT345" s="335"/>
      <c r="AU345" s="335"/>
      <c r="AV345" s="335"/>
      <c r="AW345" s="62"/>
      <c r="AX345" s="61"/>
      <c r="AY345" s="61"/>
      <c r="AZ345" s="61"/>
      <c r="BA345" s="61"/>
    </row>
    <row r="346" spans="1:53" ht="15.75">
      <c r="A346" s="21">
        <v>200039</v>
      </c>
      <c r="B346" s="69" t="s">
        <v>54</v>
      </c>
      <c r="C346" s="17" t="s">
        <v>55</v>
      </c>
      <c r="D346" s="18">
        <v>5.03</v>
      </c>
      <c r="E346" s="18"/>
      <c r="F346" s="6"/>
      <c r="G346" s="118">
        <f>SUM('5:6'!G346)</f>
        <v>0</v>
      </c>
      <c r="H346" s="120">
        <f t="shared" si="138"/>
        <v>0</v>
      </c>
      <c r="I346" s="118">
        <f>SUM('5:6'!I346)</f>
        <v>0</v>
      </c>
      <c r="J346" s="38" t="str">
        <f t="array" ref="J346">IF(ISERROR(G346/I346),"",G346/I346)</f>
        <v/>
      </c>
      <c r="K346" s="42">
        <f>IF(ISERROR(G346/L346),"",G346/L346)</f>
        <v>0</v>
      </c>
      <c r="L346" s="107">
        <v>19</v>
      </c>
      <c r="M346" s="43">
        <f t="shared" si="139"/>
        <v>0</v>
      </c>
      <c r="N346" s="38">
        <f t="shared" si="143"/>
        <v>0</v>
      </c>
      <c r="O346" s="118">
        <f>SUM('5:6'!O346)</f>
        <v>0</v>
      </c>
      <c r="P346" s="118">
        <f>SUM('5:6'!P346)</f>
        <v>0</v>
      </c>
      <c r="Q346" s="118">
        <f>SUM('5:6'!Q346)</f>
        <v>0</v>
      </c>
      <c r="R346" s="118">
        <f>SUM('5:6'!R346)</f>
        <v>0</v>
      </c>
      <c r="S346" s="118">
        <f>SUM('5:6'!S346)</f>
        <v>0</v>
      </c>
      <c r="T346" s="118">
        <f>SUM('5:6'!T346)</f>
        <v>0</v>
      </c>
      <c r="U346" s="118">
        <f>SUM('5:6'!U346)</f>
        <v>0</v>
      </c>
      <c r="V346" s="269">
        <f t="shared" si="140"/>
        <v>0</v>
      </c>
      <c r="W346" s="40" t="str">
        <f t="shared" si="141"/>
        <v/>
      </c>
      <c r="X346" s="118">
        <f>SUM('5:6'!X346)</f>
        <v>0</v>
      </c>
      <c r="Y346" s="118">
        <f>SUM('5:6'!Y346)</f>
        <v>0</v>
      </c>
      <c r="Z346" s="118">
        <f>SUM('5:6'!Z346)</f>
        <v>0</v>
      </c>
      <c r="AA346" s="118">
        <f>SUM('5:6'!AA346)</f>
        <v>0</v>
      </c>
      <c r="AB346" s="338">
        <v>0.43</v>
      </c>
      <c r="AC346" s="370">
        <f t="shared" si="142"/>
        <v>0</v>
      </c>
      <c r="AD346" s="336"/>
      <c r="AE346" s="61"/>
      <c r="AF346" s="61"/>
      <c r="AG346" s="61"/>
      <c r="AH346" s="61"/>
      <c r="AI346" s="64"/>
      <c r="AJ346" s="64"/>
      <c r="AK346" s="64"/>
      <c r="AL346" s="61"/>
      <c r="AM346" s="61"/>
      <c r="AN346" s="61"/>
      <c r="AO346" s="335"/>
      <c r="AP346" s="61"/>
      <c r="AQ346" s="61"/>
      <c r="AR346" s="61"/>
      <c r="AS346" s="63"/>
      <c r="AT346" s="63"/>
      <c r="AU346" s="63"/>
      <c r="AV346" s="61"/>
      <c r="AW346" s="61"/>
      <c r="AX346" s="61"/>
      <c r="AY346" s="61"/>
      <c r="AZ346" s="61"/>
      <c r="BA346" s="61"/>
    </row>
    <row r="347" spans="1:53" ht="15.75">
      <c r="A347" s="20">
        <v>200045</v>
      </c>
      <c r="B347" s="69" t="s">
        <v>56</v>
      </c>
      <c r="C347" s="17" t="s">
        <v>53</v>
      </c>
      <c r="D347" s="18">
        <v>5.03</v>
      </c>
      <c r="E347" s="18"/>
      <c r="F347" s="6"/>
      <c r="G347" s="118">
        <f>SUM('5:6'!G347)</f>
        <v>0</v>
      </c>
      <c r="H347" s="120">
        <f t="shared" si="138"/>
        <v>0</v>
      </c>
      <c r="I347" s="118">
        <f>SUM('5:6'!I347)</f>
        <v>0</v>
      </c>
      <c r="J347" s="38" t="str">
        <f t="array" ref="J347">IF(ISERROR(G347/I347),"",G347/I347)</f>
        <v/>
      </c>
      <c r="K347" s="42">
        <f t="array" ref="K347">IF(ISERROR(G347/L347),"",G347/L347)</f>
        <v>0</v>
      </c>
      <c r="L347" s="107">
        <v>19</v>
      </c>
      <c r="M347" s="43">
        <f t="shared" si="139"/>
        <v>0</v>
      </c>
      <c r="N347" s="38">
        <f t="shared" si="143"/>
        <v>0</v>
      </c>
      <c r="O347" s="118">
        <f>SUM('5:6'!O347)</f>
        <v>0</v>
      </c>
      <c r="P347" s="118">
        <f>SUM('5:6'!P347)</f>
        <v>0</v>
      </c>
      <c r="Q347" s="118">
        <f>SUM('5:6'!Q347)</f>
        <v>0</v>
      </c>
      <c r="R347" s="118">
        <f>SUM('5:6'!R347)</f>
        <v>0</v>
      </c>
      <c r="S347" s="118">
        <f>SUM('5:6'!S347)</f>
        <v>0</v>
      </c>
      <c r="T347" s="118">
        <f>SUM('5:6'!T347)</f>
        <v>0</v>
      </c>
      <c r="U347" s="118">
        <f>SUM('5:6'!U347)</f>
        <v>0</v>
      </c>
      <c r="V347" s="269">
        <f t="shared" si="140"/>
        <v>0</v>
      </c>
      <c r="W347" s="40" t="str">
        <f t="shared" si="141"/>
        <v/>
      </c>
      <c r="X347" s="118">
        <f>SUM('5:6'!X347)</f>
        <v>0</v>
      </c>
      <c r="Y347" s="118">
        <f>SUM('5:6'!Y347)</f>
        <v>0</v>
      </c>
      <c r="Z347" s="118">
        <f>SUM('5:6'!Z347)</f>
        <v>0</v>
      </c>
      <c r="AA347" s="118">
        <f>SUM('5:6'!AA347)</f>
        <v>0</v>
      </c>
      <c r="AB347" s="338">
        <v>0.55000000000000004</v>
      </c>
      <c r="AC347" s="370">
        <f t="shared" si="142"/>
        <v>0</v>
      </c>
      <c r="AD347" s="336"/>
      <c r="AE347" s="61"/>
      <c r="AF347" s="61"/>
      <c r="AG347" s="61"/>
      <c r="AH347" s="61"/>
      <c r="AI347" s="64"/>
      <c r="AJ347" s="64"/>
      <c r="AK347" s="64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2"/>
      <c r="AW347" s="62"/>
      <c r="AX347" s="62"/>
      <c r="AY347" s="61"/>
      <c r="AZ347" s="61"/>
      <c r="BA347" s="61"/>
    </row>
    <row r="348" spans="1:53" ht="15.75">
      <c r="A348" s="20">
        <v>200050</v>
      </c>
      <c r="B348" s="69" t="s">
        <v>56</v>
      </c>
      <c r="C348" s="17" t="s">
        <v>57</v>
      </c>
      <c r="D348" s="18">
        <v>5.03</v>
      </c>
      <c r="E348" s="18"/>
      <c r="F348" s="6"/>
      <c r="G348" s="118">
        <f>SUM('5:6'!G348)</f>
        <v>0</v>
      </c>
      <c r="H348" s="120">
        <f t="shared" si="138"/>
        <v>0</v>
      </c>
      <c r="I348" s="118">
        <f>SUM('5:6'!I348)</f>
        <v>0</v>
      </c>
      <c r="J348" s="38" t="str">
        <f t="array" ref="J348">IF(ISERROR(G348/I348),"",G348/I348)</f>
        <v/>
      </c>
      <c r="K348" s="42">
        <f t="array" ref="K348">IF(ISERROR(G348/L348),"",G348/L348)</f>
        <v>0</v>
      </c>
      <c r="L348" s="107">
        <v>20</v>
      </c>
      <c r="M348" s="43">
        <f t="shared" si="139"/>
        <v>0</v>
      </c>
      <c r="N348" s="38">
        <f t="shared" si="143"/>
        <v>0</v>
      </c>
      <c r="O348" s="118">
        <f>SUM('5:6'!O348)</f>
        <v>0</v>
      </c>
      <c r="P348" s="118">
        <f>SUM('5:6'!P348)</f>
        <v>0</v>
      </c>
      <c r="Q348" s="118">
        <f>SUM('5:6'!Q348)</f>
        <v>0</v>
      </c>
      <c r="R348" s="118">
        <f>SUM('5:6'!R348)</f>
        <v>0</v>
      </c>
      <c r="S348" s="118">
        <f>SUM('5:6'!S348)</f>
        <v>0</v>
      </c>
      <c r="T348" s="118">
        <f>SUM('5:6'!T348)</f>
        <v>0</v>
      </c>
      <c r="U348" s="118">
        <f>SUM('5:6'!U348)</f>
        <v>0</v>
      </c>
      <c r="V348" s="269">
        <f t="shared" si="140"/>
        <v>0</v>
      </c>
      <c r="W348" s="40" t="str">
        <f t="shared" si="141"/>
        <v/>
      </c>
      <c r="X348" s="118">
        <f>SUM('5:6'!X348)</f>
        <v>0</v>
      </c>
      <c r="Y348" s="118">
        <f>SUM('5:6'!Y348)</f>
        <v>0</v>
      </c>
      <c r="Z348" s="118">
        <f>SUM('5:6'!Z348)</f>
        <v>0</v>
      </c>
      <c r="AA348" s="118">
        <f>SUM('5:6'!AA348)</f>
        <v>0</v>
      </c>
      <c r="AB348" s="338">
        <v>0.52</v>
      </c>
      <c r="AC348" s="370">
        <f t="shared" si="142"/>
        <v>0</v>
      </c>
      <c r="AD348" s="336"/>
      <c r="AE348" s="61"/>
      <c r="AF348" s="61"/>
      <c r="AG348" s="61"/>
      <c r="AH348" s="61"/>
      <c r="AI348" s="64"/>
      <c r="AJ348" s="64"/>
      <c r="AK348" s="64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</row>
    <row r="349" spans="1:53" ht="15.75">
      <c r="A349" s="20">
        <v>200076</v>
      </c>
      <c r="B349" s="69" t="s">
        <v>58</v>
      </c>
      <c r="C349" s="17" t="s">
        <v>53</v>
      </c>
      <c r="D349" s="18">
        <v>5.04</v>
      </c>
      <c r="E349" s="18"/>
      <c r="F349" s="6"/>
      <c r="G349" s="118">
        <f>SUM('5:6'!G349)</f>
        <v>0</v>
      </c>
      <c r="H349" s="120">
        <f t="shared" si="138"/>
        <v>0</v>
      </c>
      <c r="I349" s="118">
        <f>SUM('5:6'!I349)</f>
        <v>0</v>
      </c>
      <c r="J349" s="38" t="str">
        <f t="array" ref="J349">IF(ISERROR(G349/I349),"",G349/I349)</f>
        <v/>
      </c>
      <c r="K349" s="42">
        <f t="array" ref="K349">IF(ISERROR(G349/L349),"",G349/L349)</f>
        <v>0</v>
      </c>
      <c r="L349" s="107">
        <v>19</v>
      </c>
      <c r="M349" s="43">
        <f t="shared" si="139"/>
        <v>0</v>
      </c>
      <c r="N349" s="38">
        <f t="shared" si="143"/>
        <v>0</v>
      </c>
      <c r="O349" s="118">
        <f>SUM('5:6'!O349)</f>
        <v>0</v>
      </c>
      <c r="P349" s="118">
        <f>SUM('5:6'!P349)</f>
        <v>0</v>
      </c>
      <c r="Q349" s="118">
        <f>SUM('5:6'!Q349)</f>
        <v>0</v>
      </c>
      <c r="R349" s="118">
        <f>SUM('5:6'!R349)</f>
        <v>0</v>
      </c>
      <c r="S349" s="118">
        <f>SUM('5:6'!S349)</f>
        <v>0</v>
      </c>
      <c r="T349" s="118">
        <f>SUM('5:6'!T349)</f>
        <v>0</v>
      </c>
      <c r="U349" s="118">
        <f>SUM('5:6'!U349)</f>
        <v>0</v>
      </c>
      <c r="V349" s="269">
        <f t="shared" si="140"/>
        <v>0</v>
      </c>
      <c r="W349" s="40" t="str">
        <f t="shared" si="141"/>
        <v/>
      </c>
      <c r="X349" s="118">
        <f>SUM('5:6'!X349)</f>
        <v>0</v>
      </c>
      <c r="Y349" s="118">
        <f>SUM('5:6'!Y349)</f>
        <v>0</v>
      </c>
      <c r="Z349" s="118">
        <f>SUM('5:6'!Z349)</f>
        <v>0</v>
      </c>
      <c r="AA349" s="118">
        <f>SUM('5:6'!AA349)</f>
        <v>0</v>
      </c>
      <c r="AB349" s="338">
        <v>0.55000000000000004</v>
      </c>
      <c r="AC349" s="370">
        <f t="shared" si="142"/>
        <v>0</v>
      </c>
      <c r="AD349" s="336"/>
      <c r="AE349" s="61"/>
      <c r="AF349" s="61"/>
      <c r="AG349" s="61"/>
      <c r="AH349" s="61"/>
      <c r="AI349" s="64"/>
      <c r="AJ349" s="64"/>
      <c r="AK349" s="64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</row>
    <row r="350" spans="1:53" ht="15.75">
      <c r="A350" s="22">
        <v>200898</v>
      </c>
      <c r="B350" s="69" t="s">
        <v>59</v>
      </c>
      <c r="C350" s="17" t="s">
        <v>60</v>
      </c>
      <c r="D350" s="18">
        <v>5.03</v>
      </c>
      <c r="E350" s="18"/>
      <c r="F350" s="6"/>
      <c r="G350" s="118">
        <f>SUM('5:6'!G350)</f>
        <v>0</v>
      </c>
      <c r="H350" s="120">
        <f t="shared" si="138"/>
        <v>0</v>
      </c>
      <c r="I350" s="118">
        <f>SUM('5:6'!I350)</f>
        <v>0</v>
      </c>
      <c r="J350" s="38" t="str">
        <f t="array" ref="J350">IF(ISERROR(G350/I350),"",G350/I350)</f>
        <v/>
      </c>
      <c r="K350" s="42">
        <f t="array" ref="K350">IF(ISERROR(G350/L350),"",G350/L350)</f>
        <v>0</v>
      </c>
      <c r="L350" s="107">
        <v>3</v>
      </c>
      <c r="M350" s="43">
        <f t="shared" si="139"/>
        <v>0</v>
      </c>
      <c r="N350" s="38">
        <f t="shared" si="143"/>
        <v>0</v>
      </c>
      <c r="O350" s="118">
        <f>SUM('5:6'!O350)</f>
        <v>0</v>
      </c>
      <c r="P350" s="118">
        <f>SUM('5:6'!P350)</f>
        <v>0</v>
      </c>
      <c r="Q350" s="118">
        <f>SUM('5:6'!Q350)</f>
        <v>0</v>
      </c>
      <c r="R350" s="118">
        <f>SUM('5:6'!R350)</f>
        <v>0</v>
      </c>
      <c r="S350" s="118">
        <f>SUM('5:6'!S350)</f>
        <v>0</v>
      </c>
      <c r="T350" s="118">
        <f>SUM('5:6'!T350)</f>
        <v>0</v>
      </c>
      <c r="U350" s="118">
        <f>SUM('5:6'!U350)</f>
        <v>0</v>
      </c>
      <c r="V350" s="269">
        <f t="shared" si="140"/>
        <v>0</v>
      </c>
      <c r="W350" s="40" t="str">
        <f t="shared" si="141"/>
        <v/>
      </c>
      <c r="X350" s="118">
        <f>SUM('5:6'!X350)</f>
        <v>0</v>
      </c>
      <c r="Y350" s="118">
        <f>SUM('5:6'!Y350)</f>
        <v>0</v>
      </c>
      <c r="Z350" s="118">
        <f>SUM('5:6'!Z350)</f>
        <v>0</v>
      </c>
      <c r="AA350" s="118">
        <f>SUM('5:6'!AA350)</f>
        <v>0</v>
      </c>
      <c r="AB350" s="338">
        <v>0.45</v>
      </c>
      <c r="AC350" s="370">
        <f t="shared" si="142"/>
        <v>0</v>
      </c>
      <c r="AD350" s="336"/>
      <c r="AE350" s="61"/>
      <c r="AF350" s="61"/>
      <c r="AG350" s="61"/>
      <c r="AH350" s="61"/>
      <c r="AI350" s="64"/>
      <c r="AJ350" s="64"/>
      <c r="AK350" s="64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</row>
    <row r="351" spans="1:53" ht="15.75">
      <c r="A351" s="22">
        <v>200899</v>
      </c>
      <c r="B351" s="69" t="s">
        <v>59</v>
      </c>
      <c r="C351" s="17" t="s">
        <v>61</v>
      </c>
      <c r="D351" s="18">
        <v>5.03</v>
      </c>
      <c r="E351" s="18"/>
      <c r="F351" s="6"/>
      <c r="G351" s="118">
        <f>SUM('5:6'!G351)</f>
        <v>0</v>
      </c>
      <c r="H351" s="120">
        <f t="shared" si="138"/>
        <v>0</v>
      </c>
      <c r="I351" s="118">
        <f>SUM('5:6'!I351)</f>
        <v>0</v>
      </c>
      <c r="J351" s="38" t="str">
        <f t="array" ref="J351">IF(ISERROR(G351/I351),"",G351/I351)</f>
        <v/>
      </c>
      <c r="K351" s="42">
        <f t="array" ref="K351">IF(ISERROR(G351/L351),"",G351/L351)</f>
        <v>0</v>
      </c>
      <c r="L351" s="107">
        <v>3</v>
      </c>
      <c r="M351" s="43">
        <f t="shared" si="139"/>
        <v>0</v>
      </c>
      <c r="N351" s="38">
        <f t="shared" si="143"/>
        <v>0</v>
      </c>
      <c r="O351" s="118">
        <f>SUM('5:6'!O351)</f>
        <v>0</v>
      </c>
      <c r="P351" s="118">
        <f>SUM('5:6'!P351)</f>
        <v>0</v>
      </c>
      <c r="Q351" s="118">
        <f>SUM('5:6'!Q351)</f>
        <v>0</v>
      </c>
      <c r="R351" s="118">
        <f>SUM('5:6'!R351)</f>
        <v>0</v>
      </c>
      <c r="S351" s="118">
        <f>SUM('5:6'!S351)</f>
        <v>0</v>
      </c>
      <c r="T351" s="118">
        <f>SUM('5:6'!T351)</f>
        <v>0</v>
      </c>
      <c r="U351" s="118">
        <f>SUM('5:6'!U351)</f>
        <v>0</v>
      </c>
      <c r="V351" s="269">
        <f t="shared" si="140"/>
        <v>0</v>
      </c>
      <c r="W351" s="40" t="str">
        <f t="shared" si="141"/>
        <v/>
      </c>
      <c r="X351" s="118">
        <f>SUM('5:6'!X351)</f>
        <v>0</v>
      </c>
      <c r="Y351" s="118">
        <f>SUM('5:6'!Y351)</f>
        <v>0</v>
      </c>
      <c r="Z351" s="118">
        <f>SUM('5:6'!Z351)</f>
        <v>0</v>
      </c>
      <c r="AA351" s="118">
        <f>SUM('5:6'!AA351)</f>
        <v>0</v>
      </c>
      <c r="AB351" s="338">
        <v>0.45</v>
      </c>
      <c r="AC351" s="370">
        <f t="shared" si="142"/>
        <v>0</v>
      </c>
      <c r="AD351" s="336"/>
      <c r="AE351" s="61"/>
      <c r="AF351" s="61"/>
      <c r="AG351" s="61"/>
      <c r="AH351" s="61"/>
      <c r="AI351" s="64"/>
      <c r="AJ351" s="64"/>
      <c r="AK351" s="64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</row>
    <row r="352" spans="1:53" ht="15.75">
      <c r="A352" s="20">
        <v>200085</v>
      </c>
      <c r="B352" s="69" t="s">
        <v>62</v>
      </c>
      <c r="C352" s="17" t="s">
        <v>63</v>
      </c>
      <c r="D352" s="18">
        <v>5.04</v>
      </c>
      <c r="E352" s="18"/>
      <c r="F352" s="88"/>
      <c r="G352" s="118">
        <f>SUM('5:6'!G352)</f>
        <v>0</v>
      </c>
      <c r="H352" s="120">
        <f t="shared" si="138"/>
        <v>0</v>
      </c>
      <c r="I352" s="118">
        <f>SUM('5:6'!I352)</f>
        <v>0</v>
      </c>
      <c r="J352" s="38" t="str">
        <f t="array" ref="J352">IF(ISERROR(G352/I352),"",G352/I352)</f>
        <v/>
      </c>
      <c r="K352" s="42">
        <f t="array" ref="K352">IF(ISERROR(G352/L352),"",G352/L352)</f>
        <v>0</v>
      </c>
      <c r="L352" s="107">
        <v>17</v>
      </c>
      <c r="M352" s="43">
        <f t="shared" si="139"/>
        <v>0</v>
      </c>
      <c r="N352" s="38">
        <f t="shared" si="143"/>
        <v>0</v>
      </c>
      <c r="O352" s="118">
        <f>SUM('5:6'!O352)</f>
        <v>0</v>
      </c>
      <c r="P352" s="118">
        <f>SUM('5:6'!P352)</f>
        <v>0</v>
      </c>
      <c r="Q352" s="118">
        <f>SUM('5:6'!Q352)</f>
        <v>0</v>
      </c>
      <c r="R352" s="118">
        <f>SUM('5:6'!R352)</f>
        <v>0</v>
      </c>
      <c r="S352" s="118">
        <f>SUM('5:6'!S352)</f>
        <v>0</v>
      </c>
      <c r="T352" s="118">
        <f>SUM('5:6'!T352)</f>
        <v>0</v>
      </c>
      <c r="U352" s="118">
        <f>SUM('5:6'!U352)</f>
        <v>0</v>
      </c>
      <c r="V352" s="269">
        <f t="shared" si="140"/>
        <v>0</v>
      </c>
      <c r="W352" s="40" t="str">
        <f t="shared" si="141"/>
        <v/>
      </c>
      <c r="X352" s="118">
        <f>SUM('5:6'!X352)</f>
        <v>0</v>
      </c>
      <c r="Y352" s="118">
        <f>SUM('5:6'!Y352)</f>
        <v>0</v>
      </c>
      <c r="Z352" s="118">
        <f>SUM('5:6'!Z352)</f>
        <v>0</v>
      </c>
      <c r="AA352" s="118">
        <f>SUM('5:6'!AA352)</f>
        <v>0</v>
      </c>
      <c r="AB352" s="338">
        <v>0.61</v>
      </c>
      <c r="AC352" s="370">
        <f t="shared" si="142"/>
        <v>0</v>
      </c>
      <c r="AD352" s="336"/>
      <c r="AE352" s="61"/>
      <c r="AF352" s="61"/>
      <c r="AG352" s="61"/>
      <c r="AH352" s="61"/>
      <c r="AI352" s="64"/>
      <c r="AJ352" s="64"/>
      <c r="AK352" s="64"/>
      <c r="AL352" s="335"/>
      <c r="AM352" s="61"/>
      <c r="AN352" s="61"/>
      <c r="AO352" s="61"/>
      <c r="AP352" s="335"/>
      <c r="AQ352" s="335"/>
      <c r="AR352" s="335"/>
      <c r="AS352" s="61"/>
      <c r="AT352" s="61"/>
      <c r="AU352" s="61"/>
      <c r="AV352" s="61"/>
      <c r="AW352" s="61"/>
      <c r="AX352" s="61"/>
      <c r="AY352" s="61"/>
      <c r="AZ352" s="61"/>
      <c r="BA352" s="61"/>
    </row>
    <row r="353" spans="1:53" ht="15.75">
      <c r="A353" s="20">
        <v>200087</v>
      </c>
      <c r="B353" s="69" t="s">
        <v>62</v>
      </c>
      <c r="C353" s="17" t="s">
        <v>64</v>
      </c>
      <c r="D353" s="18">
        <v>5.04</v>
      </c>
      <c r="E353" s="18"/>
      <c r="F353" s="88"/>
      <c r="G353" s="118">
        <f>SUM('5:6'!G353)</f>
        <v>0</v>
      </c>
      <c r="H353" s="120">
        <f t="shared" si="138"/>
        <v>0</v>
      </c>
      <c r="I353" s="118">
        <f>SUM('5:6'!I353)</f>
        <v>0</v>
      </c>
      <c r="J353" s="38" t="str">
        <f t="array" ref="J353">IF(ISERROR(G353/I353),"",G353/I353)</f>
        <v/>
      </c>
      <c r="K353" s="42">
        <f t="array" ref="K353">IF(ISERROR(G353/L353),"",G353/L353)</f>
        <v>0</v>
      </c>
      <c r="L353" s="107">
        <v>17</v>
      </c>
      <c r="M353" s="43">
        <f t="shared" si="139"/>
        <v>0</v>
      </c>
      <c r="N353" s="38">
        <f t="shared" si="143"/>
        <v>0</v>
      </c>
      <c r="O353" s="118">
        <f>SUM('5:6'!O353)</f>
        <v>0</v>
      </c>
      <c r="P353" s="118">
        <f>SUM('5:6'!P353)</f>
        <v>0</v>
      </c>
      <c r="Q353" s="118">
        <f>SUM('5:6'!Q353)</f>
        <v>0</v>
      </c>
      <c r="R353" s="118">
        <f>SUM('5:6'!R353)</f>
        <v>0</v>
      </c>
      <c r="S353" s="118">
        <f>SUM('5:6'!S353)</f>
        <v>0</v>
      </c>
      <c r="T353" s="118">
        <f>SUM('5:6'!T353)</f>
        <v>0</v>
      </c>
      <c r="U353" s="118">
        <f>SUM('5:6'!U353)</f>
        <v>0</v>
      </c>
      <c r="V353" s="269">
        <f t="shared" si="140"/>
        <v>0</v>
      </c>
      <c r="W353" s="40" t="str">
        <f t="shared" si="141"/>
        <v/>
      </c>
      <c r="X353" s="118">
        <f>SUM('5:6'!X353)</f>
        <v>0</v>
      </c>
      <c r="Y353" s="118">
        <f>SUM('5:6'!Y353)</f>
        <v>0</v>
      </c>
      <c r="Z353" s="118">
        <f>SUM('5:6'!Z353)</f>
        <v>0</v>
      </c>
      <c r="AA353" s="118">
        <f>SUM('5:6'!AA353)</f>
        <v>0</v>
      </c>
      <c r="AB353" s="338">
        <v>0.61</v>
      </c>
      <c r="AC353" s="370">
        <f t="shared" si="142"/>
        <v>0</v>
      </c>
      <c r="AD353" s="336"/>
      <c r="AE353" s="61"/>
      <c r="AF353" s="61"/>
      <c r="AG353" s="61"/>
      <c r="AH353" s="61"/>
      <c r="AI353" s="64"/>
      <c r="AJ353" s="64"/>
      <c r="AK353" s="64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</row>
    <row r="354" spans="1:53" ht="15.75">
      <c r="A354" s="20">
        <v>200171</v>
      </c>
      <c r="B354" s="69" t="s">
        <v>67</v>
      </c>
      <c r="C354" s="17" t="s">
        <v>63</v>
      </c>
      <c r="D354" s="18">
        <v>5.0599999999999996</v>
      </c>
      <c r="E354" s="18"/>
      <c r="F354" s="6"/>
      <c r="G354" s="118">
        <f>SUM('5:6'!G354)</f>
        <v>0</v>
      </c>
      <c r="H354" s="120">
        <f t="shared" si="138"/>
        <v>0</v>
      </c>
      <c r="I354" s="118">
        <f>SUM('5:6'!I354)</f>
        <v>0</v>
      </c>
      <c r="J354" s="38" t="str">
        <f t="array" ref="J354">IF(ISERROR(G354/I354),"",G354/I354)</f>
        <v/>
      </c>
      <c r="K354" s="42">
        <f t="array" ref="K354">IF(ISERROR(G354/L354),"",G354/L354)</f>
        <v>0</v>
      </c>
      <c r="L354" s="107">
        <v>19</v>
      </c>
      <c r="M354" s="43">
        <f t="shared" si="139"/>
        <v>0</v>
      </c>
      <c r="N354" s="38">
        <f t="shared" si="143"/>
        <v>0</v>
      </c>
      <c r="O354" s="118">
        <f>SUM('5:6'!O354)</f>
        <v>0</v>
      </c>
      <c r="P354" s="118">
        <f>SUM('5:6'!P354)</f>
        <v>0</v>
      </c>
      <c r="Q354" s="118">
        <f>SUM('5:6'!Q354)</f>
        <v>0</v>
      </c>
      <c r="R354" s="118">
        <f>SUM('5:6'!R354)</f>
        <v>0</v>
      </c>
      <c r="S354" s="118">
        <f>SUM('5:6'!S354)</f>
        <v>0</v>
      </c>
      <c r="T354" s="118">
        <f>SUM('5:6'!T354)</f>
        <v>0</v>
      </c>
      <c r="U354" s="118">
        <f>SUM('5:6'!U354)</f>
        <v>0</v>
      </c>
      <c r="V354" s="269">
        <f t="shared" si="140"/>
        <v>0</v>
      </c>
      <c r="W354" s="40" t="str">
        <f t="shared" si="141"/>
        <v/>
      </c>
      <c r="X354" s="118">
        <f>SUM('5:6'!X354)</f>
        <v>0</v>
      </c>
      <c r="Y354" s="118">
        <f>SUM('5:6'!Y354)</f>
        <v>0</v>
      </c>
      <c r="Z354" s="118">
        <f>SUM('5:6'!Z354)</f>
        <v>0</v>
      </c>
      <c r="AA354" s="118">
        <f>SUM('5:6'!AA354)</f>
        <v>0</v>
      </c>
      <c r="AB354" s="338">
        <v>0.55000000000000004</v>
      </c>
      <c r="AC354" s="370">
        <f t="shared" si="142"/>
        <v>0</v>
      </c>
      <c r="AD354" s="336"/>
      <c r="AE354" s="61"/>
      <c r="AF354" s="61"/>
      <c r="AG354" s="61"/>
      <c r="AH354" s="61"/>
      <c r="AI354" s="64"/>
      <c r="AJ354" s="64"/>
      <c r="AK354" s="64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</row>
    <row r="355" spans="1:53" ht="15.75">
      <c r="A355" s="20">
        <v>200009</v>
      </c>
      <c r="B355" s="69" t="s">
        <v>68</v>
      </c>
      <c r="C355" s="17" t="s">
        <v>63</v>
      </c>
      <c r="D355" s="18">
        <v>5.09</v>
      </c>
      <c r="E355" s="18"/>
      <c r="F355" s="6"/>
      <c r="G355" s="118">
        <f>SUM('5:6'!G355)</f>
        <v>0</v>
      </c>
      <c r="H355" s="120">
        <f t="shared" si="138"/>
        <v>0</v>
      </c>
      <c r="I355" s="118">
        <f>SUM('5:6'!I355)</f>
        <v>0</v>
      </c>
      <c r="J355" s="38" t="str">
        <f t="array" ref="J355">IF(ISERROR(G355/I355),"",G355/I355)</f>
        <v/>
      </c>
      <c r="K355" s="42">
        <f t="array" ref="K355">IF(ISERROR(G355/L355),"",G355/L355)</f>
        <v>0</v>
      </c>
      <c r="L355" s="107">
        <v>23</v>
      </c>
      <c r="M355" s="43">
        <f t="shared" si="139"/>
        <v>0</v>
      </c>
      <c r="N355" s="38">
        <f t="shared" si="143"/>
        <v>0</v>
      </c>
      <c r="O355" s="118">
        <f>SUM('5:6'!O355)</f>
        <v>0</v>
      </c>
      <c r="P355" s="118">
        <f>SUM('5:6'!P355)</f>
        <v>0</v>
      </c>
      <c r="Q355" s="118">
        <f>SUM('5:6'!Q355)</f>
        <v>0</v>
      </c>
      <c r="R355" s="118">
        <f>SUM('5:6'!R355)</f>
        <v>0</v>
      </c>
      <c r="S355" s="118">
        <f>SUM('5:6'!S355)</f>
        <v>0</v>
      </c>
      <c r="T355" s="118">
        <f>SUM('5:6'!T355)</f>
        <v>0</v>
      </c>
      <c r="U355" s="118">
        <f>SUM('5:6'!U355)</f>
        <v>0</v>
      </c>
      <c r="V355" s="269">
        <f t="shared" si="140"/>
        <v>0</v>
      </c>
      <c r="W355" s="40" t="str">
        <f t="shared" si="141"/>
        <v/>
      </c>
      <c r="X355" s="118">
        <f>SUM('5:6'!X355)</f>
        <v>0</v>
      </c>
      <c r="Y355" s="118">
        <f>SUM('5:6'!Y355)</f>
        <v>0</v>
      </c>
      <c r="Z355" s="118">
        <f>SUM('5:6'!Z355)</f>
        <v>0</v>
      </c>
      <c r="AA355" s="118">
        <f>SUM('5:6'!AA355)</f>
        <v>0</v>
      </c>
      <c r="AB355" s="338">
        <v>0.45</v>
      </c>
      <c r="AC355" s="370">
        <f t="shared" si="142"/>
        <v>0</v>
      </c>
      <c r="AD355" s="336"/>
      <c r="AE355" s="61"/>
      <c r="AF355" s="61"/>
      <c r="AG355" s="61"/>
      <c r="AH355" s="61"/>
      <c r="AI355" s="64"/>
      <c r="AJ355" s="64"/>
      <c r="AK355" s="64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</row>
    <row r="356" spans="1:53" ht="15.75">
      <c r="A356" s="20">
        <v>200010</v>
      </c>
      <c r="B356" s="69" t="s">
        <v>68</v>
      </c>
      <c r="C356" s="17" t="s">
        <v>64</v>
      </c>
      <c r="D356" s="18">
        <v>5.09</v>
      </c>
      <c r="E356" s="18"/>
      <c r="F356" s="6"/>
      <c r="G356" s="118">
        <f>SUM('5:6'!G356)</f>
        <v>0</v>
      </c>
      <c r="H356" s="120">
        <f t="shared" si="138"/>
        <v>0</v>
      </c>
      <c r="I356" s="118">
        <f>SUM('5:6'!I356)</f>
        <v>0</v>
      </c>
      <c r="J356" s="38" t="str">
        <f t="array" ref="J356">IF(ISERROR(G356/I356),"",G356/I356)</f>
        <v/>
      </c>
      <c r="K356" s="42">
        <f t="array" ref="K356">IF(ISERROR(G356/L356),"",G356/L356)</f>
        <v>0</v>
      </c>
      <c r="L356" s="107">
        <v>23</v>
      </c>
      <c r="M356" s="43">
        <f t="shared" si="139"/>
        <v>0</v>
      </c>
      <c r="N356" s="38">
        <f t="shared" si="143"/>
        <v>0</v>
      </c>
      <c r="O356" s="118">
        <f>SUM('5:6'!O356)</f>
        <v>0</v>
      </c>
      <c r="P356" s="118">
        <f>SUM('5:6'!P356)</f>
        <v>0</v>
      </c>
      <c r="Q356" s="118">
        <f>SUM('5:6'!Q356)</f>
        <v>0</v>
      </c>
      <c r="R356" s="118">
        <f>SUM('5:6'!R356)</f>
        <v>0</v>
      </c>
      <c r="S356" s="118">
        <f>SUM('5:6'!S356)</f>
        <v>0</v>
      </c>
      <c r="T356" s="118">
        <f>SUM('5:6'!T356)</f>
        <v>0</v>
      </c>
      <c r="U356" s="118">
        <f>SUM('5:6'!U356)</f>
        <v>0</v>
      </c>
      <c r="V356" s="269">
        <f t="shared" si="140"/>
        <v>0</v>
      </c>
      <c r="W356" s="40" t="str">
        <f t="shared" si="141"/>
        <v/>
      </c>
      <c r="X356" s="118">
        <f>SUM('5:6'!X356)</f>
        <v>0</v>
      </c>
      <c r="Y356" s="118">
        <f>SUM('5:6'!Y356)</f>
        <v>0</v>
      </c>
      <c r="Z356" s="118">
        <f>SUM('5:6'!Z356)</f>
        <v>0</v>
      </c>
      <c r="AA356" s="118">
        <f>SUM('5:6'!AA356)</f>
        <v>0</v>
      </c>
      <c r="AB356" s="338">
        <v>0.45</v>
      </c>
      <c r="AC356" s="370">
        <f t="shared" si="142"/>
        <v>0</v>
      </c>
      <c r="AD356" s="336"/>
      <c r="AE356" s="61"/>
      <c r="AF356" s="61"/>
      <c r="AG356" s="61"/>
      <c r="AH356" s="61"/>
      <c r="AI356" s="64"/>
      <c r="AJ356" s="64"/>
      <c r="AK356" s="64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</row>
    <row r="357" spans="1:53" ht="15.75">
      <c r="A357" s="165">
        <v>200342</v>
      </c>
      <c r="B357" s="175" t="s">
        <v>205</v>
      </c>
      <c r="C357" s="324" t="s">
        <v>197</v>
      </c>
      <c r="D357" s="139">
        <v>4.8</v>
      </c>
      <c r="E357" s="18"/>
      <c r="F357" s="6"/>
      <c r="G357" s="118">
        <f>SUM('5:6'!G357)</f>
        <v>0</v>
      </c>
      <c r="H357" s="120">
        <f t="shared" si="138"/>
        <v>0</v>
      </c>
      <c r="I357" s="118">
        <f>SUM('5:6'!I357)</f>
        <v>0</v>
      </c>
      <c r="J357" s="38" t="str">
        <f t="array" ref="J357">IF(ISERROR(G357/I357),"",G357/I357)</f>
        <v/>
      </c>
      <c r="K357" s="42">
        <f t="array" ref="K357">IF(ISERROR(G357/L357),"",G357/L357)</f>
        <v>0</v>
      </c>
      <c r="L357" s="107">
        <v>4</v>
      </c>
      <c r="M357" s="43">
        <f t="shared" si="139"/>
        <v>0</v>
      </c>
      <c r="N357" s="38">
        <f t="shared" si="143"/>
        <v>0</v>
      </c>
      <c r="O357" s="118">
        <f>SUM('5:6'!O357)</f>
        <v>0</v>
      </c>
      <c r="P357" s="118">
        <f>SUM('5:6'!P357)</f>
        <v>0</v>
      </c>
      <c r="Q357" s="118">
        <f>SUM('5:6'!Q357)</f>
        <v>0</v>
      </c>
      <c r="R357" s="118">
        <f>SUM('5:6'!R357)</f>
        <v>0</v>
      </c>
      <c r="S357" s="118">
        <f>SUM('5:6'!S357)</f>
        <v>0</v>
      </c>
      <c r="T357" s="118">
        <f>SUM('5:6'!T357)</f>
        <v>0</v>
      </c>
      <c r="U357" s="118">
        <f>SUM('5:6'!U357)</f>
        <v>0</v>
      </c>
      <c r="V357" s="269">
        <f t="shared" si="140"/>
        <v>0</v>
      </c>
      <c r="W357" s="40" t="str">
        <f t="shared" si="141"/>
        <v/>
      </c>
      <c r="X357" s="118">
        <f>SUM('5:6'!X357)</f>
        <v>0</v>
      </c>
      <c r="Y357" s="118">
        <f>SUM('5:6'!Y357)</f>
        <v>0</v>
      </c>
      <c r="Z357" s="118">
        <f>SUM('5:6'!Z357)</f>
        <v>0</v>
      </c>
      <c r="AA357" s="118">
        <f>SUM('5:6'!AA357)</f>
        <v>0</v>
      </c>
      <c r="AB357" s="338">
        <v>0.95</v>
      </c>
      <c r="AC357" s="370">
        <f t="shared" si="142"/>
        <v>0</v>
      </c>
      <c r="AD357" s="336"/>
      <c r="AE357" s="61"/>
      <c r="AF357" s="61"/>
      <c r="AG357" s="61"/>
      <c r="AH357" s="61"/>
      <c r="AI357" s="64"/>
      <c r="AJ357" s="64"/>
      <c r="AK357" s="64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</row>
    <row r="358" spans="1:53" ht="15.75">
      <c r="A358" s="165">
        <v>200341</v>
      </c>
      <c r="B358" s="175" t="s">
        <v>205</v>
      </c>
      <c r="C358" s="324" t="s">
        <v>194</v>
      </c>
      <c r="D358" s="139">
        <v>4.8</v>
      </c>
      <c r="E358" s="18"/>
      <c r="F358" s="6"/>
      <c r="G358" s="118">
        <f>SUM('5:6'!G358)</f>
        <v>0</v>
      </c>
      <c r="H358" s="120">
        <f t="shared" si="138"/>
        <v>0</v>
      </c>
      <c r="I358" s="118">
        <f>SUM('5:6'!I358)</f>
        <v>0</v>
      </c>
      <c r="J358" s="38"/>
      <c r="K358" s="42">
        <f t="array" ref="K358">IF(ISERROR(G358/L358),"",G358/L358)</f>
        <v>0</v>
      </c>
      <c r="L358" s="107">
        <v>4</v>
      </c>
      <c r="M358" s="43">
        <f>IF(ISERROR(I358-K358),"",I358-K358)</f>
        <v>0</v>
      </c>
      <c r="N358" s="38"/>
      <c r="O358" s="118">
        <f>SUM('5:6'!O358)</f>
        <v>0</v>
      </c>
      <c r="P358" s="118">
        <f>SUM('5:6'!P358)</f>
        <v>0</v>
      </c>
      <c r="Q358" s="118">
        <f>SUM('5:6'!Q358)</f>
        <v>0</v>
      </c>
      <c r="R358" s="118">
        <f>SUM('5:6'!R358)</f>
        <v>0</v>
      </c>
      <c r="S358" s="118">
        <f>SUM('5:6'!S358)</f>
        <v>0</v>
      </c>
      <c r="T358" s="118">
        <f>SUM('5:6'!T358)</f>
        <v>0</v>
      </c>
      <c r="U358" s="118">
        <f>SUM('5:6'!U358)</f>
        <v>0</v>
      </c>
      <c r="V358" s="269"/>
      <c r="W358" s="40"/>
      <c r="X358" s="118">
        <f>SUM('5:6'!X358)</f>
        <v>0</v>
      </c>
      <c r="Y358" s="118">
        <f>SUM('5:6'!Y358)</f>
        <v>0</v>
      </c>
      <c r="Z358" s="118">
        <f>SUM('5:6'!Z358)</f>
        <v>0</v>
      </c>
      <c r="AA358" s="118">
        <f>SUM('5:6'!AA358)</f>
        <v>0</v>
      </c>
      <c r="AB358" s="338">
        <v>0.95</v>
      </c>
      <c r="AC358" s="370">
        <f t="shared" si="142"/>
        <v>0</v>
      </c>
      <c r="AD358" s="336"/>
      <c r="AE358" s="61"/>
      <c r="AF358" s="61"/>
      <c r="AG358" s="61"/>
      <c r="AH358" s="61"/>
      <c r="AI358" s="64"/>
      <c r="AJ358" s="64"/>
      <c r="AK358" s="64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</row>
    <row r="359" spans="1:53" ht="15.75">
      <c r="A359" s="165">
        <v>200343</v>
      </c>
      <c r="B359" s="175" t="s">
        <v>205</v>
      </c>
      <c r="C359" s="324" t="s">
        <v>186</v>
      </c>
      <c r="D359" s="139">
        <v>4.8</v>
      </c>
      <c r="E359" s="18"/>
      <c r="F359" s="6"/>
      <c r="G359" s="118">
        <f>SUM('5:6'!G359)</f>
        <v>0</v>
      </c>
      <c r="H359" s="120">
        <f t="shared" si="138"/>
        <v>0</v>
      </c>
      <c r="I359" s="118">
        <f>SUM('5:6'!I359)</f>
        <v>0</v>
      </c>
      <c r="J359" s="38"/>
      <c r="K359" s="42">
        <f t="array" ref="K359">IF(ISERROR(G359/L359),"",G359/L359)</f>
        <v>0</v>
      </c>
      <c r="L359" s="107">
        <v>4</v>
      </c>
      <c r="M359" s="43">
        <f>IF(ISERROR(I359-K359),"",I359-K359)</f>
        <v>0</v>
      </c>
      <c r="N359" s="38"/>
      <c r="O359" s="118">
        <f>SUM('5:6'!O359)</f>
        <v>0</v>
      </c>
      <c r="P359" s="118">
        <f>SUM('5:6'!P359)</f>
        <v>0</v>
      </c>
      <c r="Q359" s="118">
        <f>SUM('5:6'!Q359)</f>
        <v>0</v>
      </c>
      <c r="R359" s="118">
        <f>SUM('5:6'!R359)</f>
        <v>0</v>
      </c>
      <c r="S359" s="118">
        <f>SUM('5:6'!S359)</f>
        <v>0</v>
      </c>
      <c r="T359" s="118">
        <f>SUM('5:6'!T359)</f>
        <v>0</v>
      </c>
      <c r="U359" s="118">
        <f>SUM('5:6'!U359)</f>
        <v>0</v>
      </c>
      <c r="V359" s="269"/>
      <c r="W359" s="40"/>
      <c r="X359" s="118">
        <f>SUM('5:6'!X359)</f>
        <v>0</v>
      </c>
      <c r="Y359" s="118">
        <f>SUM('5:6'!Y359)</f>
        <v>0</v>
      </c>
      <c r="Z359" s="118">
        <f>SUM('5:6'!Z359)</f>
        <v>0</v>
      </c>
      <c r="AA359" s="118">
        <f>SUM('5:6'!AA359)</f>
        <v>0</v>
      </c>
      <c r="AB359" s="338">
        <v>0.95</v>
      </c>
      <c r="AC359" s="370">
        <f t="shared" si="142"/>
        <v>0</v>
      </c>
      <c r="AD359" s="336"/>
      <c r="AE359" s="61"/>
      <c r="AF359" s="61"/>
      <c r="AG359" s="61"/>
      <c r="AH359" s="61"/>
      <c r="AI359" s="64"/>
      <c r="AJ359" s="64"/>
      <c r="AK359" s="64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</row>
    <row r="360" spans="1:53" ht="15.75">
      <c r="A360" s="165">
        <v>200344</v>
      </c>
      <c r="B360" s="175" t="s">
        <v>205</v>
      </c>
      <c r="C360" s="324" t="s">
        <v>206</v>
      </c>
      <c r="D360" s="139">
        <v>4.8</v>
      </c>
      <c r="E360" s="18"/>
      <c r="F360" s="6"/>
      <c r="G360" s="118">
        <f>SUM('5:6'!G360)</f>
        <v>0</v>
      </c>
      <c r="H360" s="120">
        <f t="shared" si="138"/>
        <v>0</v>
      </c>
      <c r="I360" s="118">
        <f>SUM('5:6'!I360)</f>
        <v>0</v>
      </c>
      <c r="J360" s="38"/>
      <c r="K360" s="42">
        <f t="array" ref="K360">IF(ISERROR(G360/L360),"",G360/L360)</f>
        <v>0</v>
      </c>
      <c r="L360" s="107">
        <v>4</v>
      </c>
      <c r="M360" s="43">
        <f>IF(ISERROR(I360-K360),"",I360-K360)</f>
        <v>0</v>
      </c>
      <c r="N360" s="38"/>
      <c r="O360" s="118">
        <f>SUM('5:6'!O360)</f>
        <v>0</v>
      </c>
      <c r="P360" s="118">
        <f>SUM('5:6'!P360)</f>
        <v>0</v>
      </c>
      <c r="Q360" s="118">
        <f>SUM('5:6'!Q360)</f>
        <v>0</v>
      </c>
      <c r="R360" s="118">
        <f>SUM('5:6'!R360)</f>
        <v>0</v>
      </c>
      <c r="S360" s="118">
        <f>SUM('5:6'!S360)</f>
        <v>0</v>
      </c>
      <c r="T360" s="118">
        <f>SUM('5:6'!T360)</f>
        <v>0</v>
      </c>
      <c r="U360" s="118">
        <f>SUM('5:6'!U360)</f>
        <v>0</v>
      </c>
      <c r="V360" s="269"/>
      <c r="W360" s="40"/>
      <c r="X360" s="118">
        <f>SUM('5:6'!X360)</f>
        <v>0</v>
      </c>
      <c r="Y360" s="118">
        <f>SUM('5:6'!Y360)</f>
        <v>0</v>
      </c>
      <c r="Z360" s="118">
        <f>SUM('5:6'!Z360)</f>
        <v>0</v>
      </c>
      <c r="AA360" s="118">
        <f>SUM('5:6'!AA360)</f>
        <v>0</v>
      </c>
      <c r="AB360" s="338">
        <v>0.95</v>
      </c>
      <c r="AC360" s="370">
        <f t="shared" si="142"/>
        <v>0</v>
      </c>
      <c r="AD360" s="336"/>
      <c r="AE360" s="61"/>
      <c r="AF360" s="61"/>
      <c r="AG360" s="61"/>
      <c r="AH360" s="61"/>
      <c r="AI360" s="64"/>
      <c r="AJ360" s="64"/>
      <c r="AK360" s="64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</row>
    <row r="361" spans="1:53" ht="15.75">
      <c r="A361" s="157">
        <v>200105</v>
      </c>
      <c r="B361" s="175" t="s">
        <v>207</v>
      </c>
      <c r="C361" s="157" t="s">
        <v>197</v>
      </c>
      <c r="D361" s="139">
        <v>4.99</v>
      </c>
      <c r="E361" s="18"/>
      <c r="F361" s="6"/>
      <c r="G361" s="118">
        <f>SUM('5:6'!G361)</f>
        <v>0</v>
      </c>
      <c r="H361" s="120">
        <f t="shared" si="138"/>
        <v>0</v>
      </c>
      <c r="I361" s="118">
        <f>SUM('5:6'!I361)</f>
        <v>0</v>
      </c>
      <c r="J361" s="38"/>
      <c r="K361" s="42">
        <f t="array" ref="K361">IF(ISERROR(G361/L361),"",G361/L361)</f>
        <v>0</v>
      </c>
      <c r="L361" s="107">
        <v>23.5</v>
      </c>
      <c r="M361" s="43">
        <f>IF(ISERROR(I361-K361),"",I361-K361)</f>
        <v>0</v>
      </c>
      <c r="N361" s="38"/>
      <c r="O361" s="118">
        <f>SUM('5:6'!O361)</f>
        <v>0</v>
      </c>
      <c r="P361" s="118">
        <f>SUM('5:6'!P361)</f>
        <v>0</v>
      </c>
      <c r="Q361" s="118">
        <f>SUM('5:6'!Q361)</f>
        <v>0</v>
      </c>
      <c r="R361" s="118">
        <f>SUM('5:6'!R361)</f>
        <v>0</v>
      </c>
      <c r="S361" s="118">
        <f>SUM('5:6'!S361)</f>
        <v>0</v>
      </c>
      <c r="T361" s="118">
        <f>SUM('5:6'!T361)</f>
        <v>0</v>
      </c>
      <c r="U361" s="118">
        <f>SUM('5:6'!U361)</f>
        <v>0</v>
      </c>
      <c r="V361" s="269"/>
      <c r="W361" s="40"/>
      <c r="X361" s="118">
        <f>SUM('5:6'!X361)</f>
        <v>0</v>
      </c>
      <c r="Y361" s="118">
        <f>SUM('5:6'!Y361)</f>
        <v>0</v>
      </c>
      <c r="Z361" s="118">
        <f>SUM('5:6'!Z361)</f>
        <v>0</v>
      </c>
      <c r="AA361" s="118">
        <f>SUM('5:6'!AA361)</f>
        <v>0</v>
      </c>
      <c r="AB361" s="338">
        <v>0.44</v>
      </c>
      <c r="AC361" s="370">
        <f t="shared" si="142"/>
        <v>0</v>
      </c>
      <c r="AD361" s="336"/>
      <c r="AE361" s="61"/>
      <c r="AF361" s="61"/>
      <c r="AG361" s="61"/>
      <c r="AH361" s="61"/>
      <c r="AI361" s="64"/>
      <c r="AJ361" s="64"/>
      <c r="AK361" s="64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</row>
    <row r="362" spans="1:53" ht="15.75">
      <c r="A362" s="157">
        <v>200106</v>
      </c>
      <c r="B362" s="175" t="s">
        <v>207</v>
      </c>
      <c r="C362" s="157" t="s">
        <v>196</v>
      </c>
      <c r="D362" s="139">
        <v>4.99</v>
      </c>
      <c r="E362" s="18"/>
      <c r="F362" s="14"/>
      <c r="G362" s="118">
        <f>SUM('5:6'!G362)</f>
        <v>0</v>
      </c>
      <c r="H362" s="120">
        <f t="shared" si="138"/>
        <v>0</v>
      </c>
      <c r="I362" s="118">
        <f>SUM('5:6'!I362)</f>
        <v>0</v>
      </c>
      <c r="J362" s="38" t="str">
        <f t="array" ref="J362">IF(ISERROR(G362/I362),"",G362/I362)</f>
        <v/>
      </c>
      <c r="K362" s="42">
        <f t="array" ref="K362">IF(ISERROR(G362/L362),"",G362/L362)</f>
        <v>0</v>
      </c>
      <c r="L362" s="107">
        <v>23.5</v>
      </c>
      <c r="M362" s="43">
        <f t="shared" ref="M362" si="144">IF(ISERROR(I362-K362),"",I362-K362)</f>
        <v>0</v>
      </c>
      <c r="N362" s="38">
        <f t="shared" ref="N362" si="145">SUM(O362:U362)</f>
        <v>0</v>
      </c>
      <c r="O362" s="118">
        <f>SUM('5:6'!O362)</f>
        <v>0</v>
      </c>
      <c r="P362" s="118">
        <f>SUM('5:6'!P362)</f>
        <v>0</v>
      </c>
      <c r="Q362" s="118">
        <f>SUM('5:6'!Q362)</f>
        <v>0</v>
      </c>
      <c r="R362" s="118">
        <f>SUM('5:6'!R362)</f>
        <v>0</v>
      </c>
      <c r="S362" s="118">
        <f>SUM('5:6'!S362)</f>
        <v>0</v>
      </c>
      <c r="T362" s="118">
        <f>SUM('5:6'!T362)</f>
        <v>0</v>
      </c>
      <c r="U362" s="118">
        <f>SUM('5:6'!U362)</f>
        <v>0</v>
      </c>
      <c r="V362" s="269">
        <f t="shared" ref="V362" si="146">SUM(X362:AA362)</f>
        <v>0</v>
      </c>
      <c r="W362" s="40" t="str">
        <f t="shared" ref="W362" si="147">IF(ISERROR(V362/G362),"",V362/G362)</f>
        <v/>
      </c>
      <c r="X362" s="118">
        <f>SUM('5:6'!X362)</f>
        <v>0</v>
      </c>
      <c r="Y362" s="118">
        <f>SUM('5:6'!Y362)</f>
        <v>0</v>
      </c>
      <c r="Z362" s="118">
        <f>SUM('5:6'!Z362)</f>
        <v>0</v>
      </c>
      <c r="AA362" s="118">
        <f>SUM('5:6'!AA362)</f>
        <v>0</v>
      </c>
      <c r="AB362" s="338">
        <v>0.44</v>
      </c>
      <c r="AC362" s="370">
        <f t="shared" si="142"/>
        <v>0</v>
      </c>
      <c r="AD362" s="336"/>
      <c r="AE362" s="61"/>
      <c r="AF362" s="61"/>
      <c r="AG362" s="61"/>
      <c r="AH362" s="61"/>
      <c r="AI362" s="64"/>
      <c r="AJ362" s="64"/>
      <c r="AK362" s="64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</row>
    <row r="363" spans="1:53" ht="15.75">
      <c r="A363" s="582" t="s">
        <v>70</v>
      </c>
      <c r="B363" s="583"/>
      <c r="C363" s="38" t="s">
        <v>71</v>
      </c>
      <c r="D363" s="37"/>
      <c r="E363" s="37"/>
      <c r="F363" s="37"/>
      <c r="G363" s="119">
        <f>SUM(G344:G362)</f>
        <v>0</v>
      </c>
      <c r="H363" s="37">
        <f>SUM(H344:H362)</f>
        <v>0</v>
      </c>
      <c r="I363" s="37">
        <f>SUM(I344:I362)</f>
        <v>0</v>
      </c>
      <c r="J363" s="38" t="str">
        <f t="array" ref="J363">IF(ISERROR(G363/I363),"",G363/I363)</f>
        <v/>
      </c>
      <c r="K363" s="37">
        <f>SUM(K344:K362)</f>
        <v>0</v>
      </c>
      <c r="L363" s="123"/>
      <c r="M363" s="114">
        <f t="shared" ref="M363:AA363" si="148">SUM(M344:M362)</f>
        <v>0</v>
      </c>
      <c r="N363" s="37">
        <f t="shared" si="148"/>
        <v>0</v>
      </c>
      <c r="O363" s="41">
        <f t="shared" si="148"/>
        <v>0</v>
      </c>
      <c r="P363" s="41">
        <f t="shared" si="148"/>
        <v>0</v>
      </c>
      <c r="Q363" s="41">
        <f t="shared" si="148"/>
        <v>0</v>
      </c>
      <c r="R363" s="41">
        <f t="shared" si="148"/>
        <v>0</v>
      </c>
      <c r="S363" s="41">
        <f t="shared" si="148"/>
        <v>0</v>
      </c>
      <c r="T363" s="41">
        <f t="shared" si="148"/>
        <v>0</v>
      </c>
      <c r="U363" s="41">
        <f t="shared" si="148"/>
        <v>0</v>
      </c>
      <c r="V363" s="269">
        <f t="shared" si="148"/>
        <v>0</v>
      </c>
      <c r="W363" s="40">
        <f t="shared" si="148"/>
        <v>0</v>
      </c>
      <c r="X363" s="117">
        <f t="shared" si="148"/>
        <v>0</v>
      </c>
      <c r="Y363" s="117">
        <f t="shared" si="148"/>
        <v>0</v>
      </c>
      <c r="Z363" s="117">
        <f t="shared" si="148"/>
        <v>0</v>
      </c>
      <c r="AA363" s="117">
        <f t="shared" si="148"/>
        <v>0</v>
      </c>
      <c r="AB363" s="338"/>
      <c r="AC363" s="374"/>
      <c r="AD363" s="65"/>
      <c r="AE363" s="78"/>
      <c r="AF363" s="78"/>
      <c r="AG363" s="78"/>
      <c r="AH363" s="78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</row>
    <row r="364" spans="1:53" ht="15.75">
      <c r="A364" s="23">
        <v>200011</v>
      </c>
      <c r="B364" s="68" t="s">
        <v>76</v>
      </c>
      <c r="C364" s="17" t="s">
        <v>73</v>
      </c>
      <c r="D364" s="18">
        <v>5.03</v>
      </c>
      <c r="E364" s="18"/>
      <c r="F364" s="6"/>
      <c r="G364" s="118">
        <f>SUM('5:6'!G364)</f>
        <v>0</v>
      </c>
      <c r="H364" s="330">
        <f t="shared" ref="H364:H420" si="149">D364*G364</f>
        <v>0</v>
      </c>
      <c r="I364" s="118">
        <f>SUM('5:6'!I364)</f>
        <v>0</v>
      </c>
      <c r="J364" s="38" t="str">
        <f t="array" ref="J364">IF(ISERROR(G364/I364),"",G364/I364)</f>
        <v/>
      </c>
      <c r="K364" s="42">
        <f t="array" ref="K364">IF(ISERROR(G364/L364),"",G364/L364)</f>
        <v>0</v>
      </c>
      <c r="L364" s="107">
        <v>52</v>
      </c>
      <c r="M364" s="43">
        <f t="shared" ref="M364" si="150">IF(ISERROR(I364-K364),"",I364-K364)</f>
        <v>0</v>
      </c>
      <c r="N364" s="38">
        <f t="shared" ref="N364" si="151">SUM(O364:U364)</f>
        <v>0</v>
      </c>
      <c r="O364" s="118">
        <f>SUM('5:6'!O364)</f>
        <v>0</v>
      </c>
      <c r="P364" s="118">
        <f>SUM('5:6'!P364)</f>
        <v>0</v>
      </c>
      <c r="Q364" s="118">
        <f>SUM('5:6'!Q364)</f>
        <v>0</v>
      </c>
      <c r="R364" s="118">
        <f>SUM('5:6'!R364)</f>
        <v>0</v>
      </c>
      <c r="S364" s="118">
        <f>SUM('5:6'!S364)</f>
        <v>0</v>
      </c>
      <c r="T364" s="118">
        <f>SUM('5:6'!T364)</f>
        <v>0</v>
      </c>
      <c r="U364" s="118">
        <f>SUM('5:6'!U364)</f>
        <v>0</v>
      </c>
      <c r="V364" s="269">
        <f t="shared" ref="V364" si="152">SUM(X364:AA364)</f>
        <v>0</v>
      </c>
      <c r="W364" s="40" t="str">
        <f t="shared" ref="W364" si="153">IF(ISERROR(V364/G364),"",V364/G364)</f>
        <v/>
      </c>
      <c r="X364" s="118">
        <f>SUM('5:6'!X364)</f>
        <v>0</v>
      </c>
      <c r="Y364" s="118">
        <f>SUM('5:6'!Y364)</f>
        <v>0</v>
      </c>
      <c r="Z364" s="118">
        <f>SUM('5:6'!Z364)</f>
        <v>0</v>
      </c>
      <c r="AA364" s="118">
        <f>SUM('5:6'!AA364)</f>
        <v>0</v>
      </c>
      <c r="AB364" s="338">
        <v>0.19</v>
      </c>
      <c r="AC364" s="370">
        <f t="shared" si="142"/>
        <v>0</v>
      </c>
      <c r="AD364" s="336"/>
      <c r="AE364" s="61"/>
      <c r="AF364" s="61"/>
      <c r="AG364" s="61"/>
      <c r="AH364" s="61"/>
      <c r="AI364" s="64"/>
      <c r="AJ364" s="64"/>
      <c r="AK364" s="64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</row>
    <row r="365" spans="1:53" ht="15.75">
      <c r="A365" s="23">
        <v>201402</v>
      </c>
      <c r="B365" s="236" t="s">
        <v>454</v>
      </c>
      <c r="C365" s="232" t="s">
        <v>456</v>
      </c>
      <c r="D365" s="18">
        <v>5.03</v>
      </c>
      <c r="E365" s="18"/>
      <c r="F365" s="6"/>
      <c r="G365" s="118"/>
      <c r="H365" s="330">
        <f t="shared" si="149"/>
        <v>0</v>
      </c>
      <c r="I365" s="118"/>
      <c r="J365" s="38"/>
      <c r="K365" s="42">
        <f t="array" ref="K365">IF(ISERROR(G365/L365),"",G365/L365)</f>
        <v>0</v>
      </c>
      <c r="L365" s="107">
        <v>52</v>
      </c>
      <c r="M365" s="43"/>
      <c r="N365" s="38"/>
      <c r="O365" s="118"/>
      <c r="P365" s="118"/>
      <c r="Q365" s="118"/>
      <c r="R365" s="118"/>
      <c r="S365" s="118"/>
      <c r="T365" s="118"/>
      <c r="U365" s="118"/>
      <c r="V365" s="269"/>
      <c r="W365" s="40"/>
      <c r="X365" s="118"/>
      <c r="Y365" s="118"/>
      <c r="Z365" s="118"/>
      <c r="AA365" s="118"/>
      <c r="AB365" s="338">
        <v>0.19</v>
      </c>
      <c r="AC365" s="370">
        <f t="shared" si="142"/>
        <v>0</v>
      </c>
      <c r="AD365" s="336"/>
      <c r="AE365" s="61"/>
      <c r="AF365" s="61"/>
      <c r="AG365" s="61"/>
      <c r="AH365" s="61"/>
      <c r="AI365" s="64"/>
      <c r="AJ365" s="64"/>
      <c r="AK365" s="64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</row>
    <row r="366" spans="1:53" ht="15.75">
      <c r="A366" s="23">
        <v>200012</v>
      </c>
      <c r="B366" s="68" t="s">
        <v>76</v>
      </c>
      <c r="C366" s="17" t="s">
        <v>60</v>
      </c>
      <c r="D366" s="18">
        <v>5.03</v>
      </c>
      <c r="E366" s="18"/>
      <c r="F366" s="6"/>
      <c r="G366" s="118">
        <f>SUM('5:6'!G366)</f>
        <v>0</v>
      </c>
      <c r="H366" s="330">
        <f t="shared" si="149"/>
        <v>0</v>
      </c>
      <c r="I366" s="118">
        <f>SUM('5:6'!I366)</f>
        <v>0</v>
      </c>
      <c r="J366" s="38" t="str">
        <f t="array" ref="J366">IF(ISERROR(G366/I366),"",G366/I366)</f>
        <v/>
      </c>
      <c r="K366" s="42">
        <f t="array" ref="K366">IF(ISERROR(G366/L366),"",G366/L366)</f>
        <v>0</v>
      </c>
      <c r="L366" s="107">
        <v>52</v>
      </c>
      <c r="M366" s="43">
        <f t="shared" ref="M366:M401" si="154">IF(ISERROR(I366-K366),"",I366-K366)</f>
        <v>0</v>
      </c>
      <c r="N366" s="38">
        <f t="shared" ref="N366:N368" si="155">SUM(O366:U366)</f>
        <v>0</v>
      </c>
      <c r="O366" s="118">
        <f>SUM('5:6'!O366)</f>
        <v>0</v>
      </c>
      <c r="P366" s="118">
        <f>SUM('5:6'!P366)</f>
        <v>0</v>
      </c>
      <c r="Q366" s="118">
        <f>SUM('5:6'!Q366)</f>
        <v>0</v>
      </c>
      <c r="R366" s="118">
        <f>SUM('5:6'!R366)</f>
        <v>0</v>
      </c>
      <c r="S366" s="118">
        <f>SUM('5:6'!S366)</f>
        <v>0</v>
      </c>
      <c r="T366" s="118">
        <f>SUM('5:6'!T366)</f>
        <v>0</v>
      </c>
      <c r="U366" s="118">
        <f>SUM('5:6'!U366)</f>
        <v>0</v>
      </c>
      <c r="V366" s="269">
        <f t="shared" ref="V366:V368" si="156">SUM(X366:AA366)</f>
        <v>0</v>
      </c>
      <c r="W366" s="40" t="str">
        <f t="shared" ref="W366:W368" si="157">IF(ISERROR(V366/G366),"",V366/G366)</f>
        <v/>
      </c>
      <c r="X366" s="118">
        <f>SUM('5:6'!X366)</f>
        <v>0</v>
      </c>
      <c r="Y366" s="118">
        <f>SUM('5:6'!Y366)</f>
        <v>0</v>
      </c>
      <c r="Z366" s="118">
        <f>SUM('5:6'!Z366)</f>
        <v>0</v>
      </c>
      <c r="AA366" s="118">
        <f>SUM('5:6'!AA366)</f>
        <v>0</v>
      </c>
      <c r="AB366" s="338">
        <v>0.19</v>
      </c>
      <c r="AC366" s="370">
        <f t="shared" si="142"/>
        <v>0</v>
      </c>
      <c r="AD366" s="336"/>
      <c r="AE366" s="61"/>
      <c r="AF366" s="61"/>
      <c r="AG366" s="61"/>
      <c r="AH366" s="61"/>
      <c r="AI366" s="64"/>
      <c r="AJ366" s="64"/>
      <c r="AK366" s="64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</row>
    <row r="367" spans="1:53" ht="17.25" customHeight="1">
      <c r="A367" s="23">
        <v>200013</v>
      </c>
      <c r="B367" s="68" t="s">
        <v>76</v>
      </c>
      <c r="C367" s="17" t="s">
        <v>72</v>
      </c>
      <c r="D367" s="18">
        <v>5.03</v>
      </c>
      <c r="E367" s="18"/>
      <c r="F367" s="6"/>
      <c r="G367" s="118">
        <f>SUM('5:6'!G367)</f>
        <v>0</v>
      </c>
      <c r="H367" s="330">
        <f t="shared" si="149"/>
        <v>0</v>
      </c>
      <c r="I367" s="118">
        <f>SUM('5:6'!I367)</f>
        <v>0</v>
      </c>
      <c r="J367" s="38" t="str">
        <f t="array" ref="J367">IF(ISERROR(G367/I367),"",G367/I367)</f>
        <v/>
      </c>
      <c r="K367" s="42">
        <f t="array" ref="K367">IF(ISERROR(G367/L367),"",G367/L367)</f>
        <v>0</v>
      </c>
      <c r="L367" s="107">
        <v>52</v>
      </c>
      <c r="M367" s="43">
        <f t="shared" si="154"/>
        <v>0</v>
      </c>
      <c r="N367" s="38">
        <f t="shared" si="155"/>
        <v>0</v>
      </c>
      <c r="O367" s="118">
        <f>SUM('5:6'!O367)</f>
        <v>0</v>
      </c>
      <c r="P367" s="118">
        <f>SUM('5:6'!P367)</f>
        <v>0</v>
      </c>
      <c r="Q367" s="118">
        <f>SUM('5:6'!Q367)</f>
        <v>0</v>
      </c>
      <c r="R367" s="118">
        <f>SUM('5:6'!R367)</f>
        <v>0</v>
      </c>
      <c r="S367" s="118">
        <f>SUM('5:6'!S367)</f>
        <v>0</v>
      </c>
      <c r="T367" s="118">
        <f>SUM('5:6'!T367)</f>
        <v>0</v>
      </c>
      <c r="U367" s="118">
        <f>SUM('5:6'!U367)</f>
        <v>0</v>
      </c>
      <c r="V367" s="269">
        <f t="shared" si="156"/>
        <v>0</v>
      </c>
      <c r="W367" s="40" t="str">
        <f t="shared" si="157"/>
        <v/>
      </c>
      <c r="X367" s="118">
        <f>SUM('5:6'!X367)</f>
        <v>0</v>
      </c>
      <c r="Y367" s="118">
        <f>SUM('5:6'!Y367)</f>
        <v>0</v>
      </c>
      <c r="Z367" s="118">
        <f>SUM('5:6'!Z367)</f>
        <v>0</v>
      </c>
      <c r="AA367" s="118">
        <f>SUM('5:6'!AA367)</f>
        <v>0</v>
      </c>
      <c r="AB367" s="338">
        <v>0.19</v>
      </c>
      <c r="AC367" s="370">
        <f t="shared" si="142"/>
        <v>0</v>
      </c>
      <c r="AD367" s="336"/>
      <c r="AE367" s="61"/>
      <c r="AF367" s="61"/>
      <c r="AG367" s="61"/>
      <c r="AH367" s="61"/>
      <c r="AI367" s="64"/>
      <c r="AJ367" s="64"/>
      <c r="AK367" s="64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</row>
    <row r="368" spans="1:53" ht="15.75">
      <c r="A368" s="23">
        <v>200016</v>
      </c>
      <c r="B368" s="68" t="s">
        <v>76</v>
      </c>
      <c r="C368" s="17" t="s">
        <v>77</v>
      </c>
      <c r="D368" s="18">
        <v>5.03</v>
      </c>
      <c r="E368" s="18"/>
      <c r="F368" s="6"/>
      <c r="G368" s="118">
        <f>SUM('5:6'!G368)</f>
        <v>0</v>
      </c>
      <c r="H368" s="330">
        <f t="shared" si="149"/>
        <v>0</v>
      </c>
      <c r="I368" s="118">
        <f>SUM('5:6'!I368)</f>
        <v>0</v>
      </c>
      <c r="J368" s="38" t="str">
        <f t="array" ref="J368">IF(ISERROR(G368/I368),"",G368/I368)</f>
        <v/>
      </c>
      <c r="K368" s="42">
        <f t="array" ref="K368">IF(ISERROR(G368/L368),"",G368/L368)</f>
        <v>0</v>
      </c>
      <c r="L368" s="107">
        <v>52</v>
      </c>
      <c r="M368" s="43">
        <f t="shared" si="154"/>
        <v>0</v>
      </c>
      <c r="N368" s="38">
        <f t="shared" si="155"/>
        <v>0</v>
      </c>
      <c r="O368" s="118">
        <f>SUM('5:6'!O368)</f>
        <v>0</v>
      </c>
      <c r="P368" s="118">
        <f>SUM('5:6'!P368)</f>
        <v>0</v>
      </c>
      <c r="Q368" s="118">
        <f>SUM('5:6'!Q368)</f>
        <v>0</v>
      </c>
      <c r="R368" s="118">
        <f>SUM('5:6'!R368)</f>
        <v>0</v>
      </c>
      <c r="S368" s="118">
        <f>SUM('5:6'!S368)</f>
        <v>0</v>
      </c>
      <c r="T368" s="118">
        <f>SUM('5:6'!T368)</f>
        <v>0</v>
      </c>
      <c r="U368" s="118">
        <f>SUM('5:6'!U368)</f>
        <v>0</v>
      </c>
      <c r="V368" s="269">
        <f t="shared" si="156"/>
        <v>0</v>
      </c>
      <c r="W368" s="40" t="str">
        <f t="shared" si="157"/>
        <v/>
      </c>
      <c r="X368" s="118">
        <f>SUM('5:6'!X368)</f>
        <v>0</v>
      </c>
      <c r="Y368" s="118">
        <f>SUM('5:6'!Y368)</f>
        <v>0</v>
      </c>
      <c r="Z368" s="118">
        <f>SUM('5:6'!Z368)</f>
        <v>0</v>
      </c>
      <c r="AA368" s="118">
        <f>SUM('5:6'!AA368)</f>
        <v>0</v>
      </c>
      <c r="AB368" s="338">
        <v>0.19</v>
      </c>
      <c r="AC368" s="370">
        <f t="shared" si="142"/>
        <v>0</v>
      </c>
      <c r="AD368" s="336"/>
      <c r="AE368" s="61"/>
      <c r="AF368" s="61"/>
      <c r="AG368" s="61"/>
      <c r="AH368" s="61"/>
      <c r="AI368" s="64"/>
      <c r="AJ368" s="64"/>
      <c r="AK368" s="64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</row>
    <row r="369" spans="1:53" ht="15.75">
      <c r="A369" s="23">
        <v>201148</v>
      </c>
      <c r="B369" s="323" t="s">
        <v>440</v>
      </c>
      <c r="C369" s="232" t="s">
        <v>441</v>
      </c>
      <c r="D369" s="18"/>
      <c r="E369" s="18"/>
      <c r="F369" s="6"/>
      <c r="G369" s="118">
        <f>SUM('5:6'!G369)</f>
        <v>0</v>
      </c>
      <c r="H369" s="330">
        <f t="shared" si="149"/>
        <v>0</v>
      </c>
      <c r="I369" s="118">
        <f>SUM('5:6'!I369)</f>
        <v>0</v>
      </c>
      <c r="J369" s="38"/>
      <c r="K369" s="42">
        <f t="array" ref="K369">IF(ISERROR(G369/L369),"",G369/L369)</f>
        <v>0</v>
      </c>
      <c r="L369" s="107">
        <v>52</v>
      </c>
      <c r="M369" s="43">
        <f t="shared" si="154"/>
        <v>0</v>
      </c>
      <c r="N369" s="38"/>
      <c r="O369" s="118"/>
      <c r="P369" s="118"/>
      <c r="Q369" s="118"/>
      <c r="R369" s="118"/>
      <c r="S369" s="118"/>
      <c r="T369" s="118"/>
      <c r="U369" s="118"/>
      <c r="V369" s="269"/>
      <c r="W369" s="40"/>
      <c r="X369" s="118"/>
      <c r="Y369" s="118"/>
      <c r="Z369" s="118"/>
      <c r="AA369" s="118"/>
      <c r="AB369" s="338">
        <v>0.19</v>
      </c>
      <c r="AC369" s="370">
        <f t="shared" si="142"/>
        <v>0</v>
      </c>
      <c r="AD369" s="336"/>
      <c r="AE369" s="61"/>
      <c r="AF369" s="61"/>
      <c r="AG369" s="61"/>
      <c r="AH369" s="61"/>
      <c r="AI369" s="64"/>
      <c r="AJ369" s="64"/>
      <c r="AK369" s="64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</row>
    <row r="370" spans="1:53" ht="15.75">
      <c r="A370" s="23">
        <v>201149</v>
      </c>
      <c r="B370" s="323" t="s">
        <v>440</v>
      </c>
      <c r="C370" s="232" t="s">
        <v>442</v>
      </c>
      <c r="D370" s="18"/>
      <c r="E370" s="18"/>
      <c r="F370" s="6"/>
      <c r="G370" s="118">
        <f>SUM('5:6'!G370)</f>
        <v>0</v>
      </c>
      <c r="H370" s="330">
        <f t="shared" si="149"/>
        <v>0</v>
      </c>
      <c r="I370" s="118">
        <f>SUM('5:6'!I370)</f>
        <v>0</v>
      </c>
      <c r="J370" s="38"/>
      <c r="K370" s="42">
        <f t="array" ref="K370">IF(ISERROR(G370/L370),"",G370/L370)</f>
        <v>0</v>
      </c>
      <c r="L370" s="107">
        <v>52</v>
      </c>
      <c r="M370" s="43">
        <f t="shared" si="154"/>
        <v>0</v>
      </c>
      <c r="N370" s="38"/>
      <c r="O370" s="118"/>
      <c r="P370" s="118"/>
      <c r="Q370" s="118"/>
      <c r="R370" s="118"/>
      <c r="S370" s="118"/>
      <c r="T370" s="118"/>
      <c r="U370" s="118"/>
      <c r="V370" s="269"/>
      <c r="W370" s="40"/>
      <c r="X370" s="118"/>
      <c r="Y370" s="118"/>
      <c r="Z370" s="118"/>
      <c r="AA370" s="118"/>
      <c r="AB370" s="338">
        <v>0.19</v>
      </c>
      <c r="AC370" s="370">
        <f t="shared" si="142"/>
        <v>0</v>
      </c>
      <c r="AD370" s="336"/>
      <c r="AE370" s="61"/>
      <c r="AF370" s="61"/>
      <c r="AG370" s="61"/>
      <c r="AH370" s="61"/>
      <c r="AI370" s="64"/>
      <c r="AJ370" s="64"/>
      <c r="AK370" s="64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</row>
    <row r="371" spans="1:53" ht="15.75">
      <c r="A371" s="23">
        <v>201150</v>
      </c>
      <c r="B371" s="323" t="s">
        <v>440</v>
      </c>
      <c r="C371" s="232" t="s">
        <v>61</v>
      </c>
      <c r="D371" s="18"/>
      <c r="E371" s="18"/>
      <c r="F371" s="6"/>
      <c r="G371" s="118">
        <f>SUM('5:6'!G371)</f>
        <v>0</v>
      </c>
      <c r="H371" s="330">
        <f t="shared" si="149"/>
        <v>0</v>
      </c>
      <c r="I371" s="118">
        <f>SUM('5:6'!I371)</f>
        <v>0</v>
      </c>
      <c r="J371" s="38"/>
      <c r="K371" s="42">
        <f t="array" ref="K371">IF(ISERROR(G371/L371),"",G371/L371)</f>
        <v>0</v>
      </c>
      <c r="L371" s="107">
        <v>52</v>
      </c>
      <c r="M371" s="43">
        <f t="shared" si="154"/>
        <v>0</v>
      </c>
      <c r="N371" s="38"/>
      <c r="O371" s="118"/>
      <c r="P371" s="118"/>
      <c r="Q371" s="118"/>
      <c r="R371" s="118"/>
      <c r="S371" s="118"/>
      <c r="T371" s="118"/>
      <c r="U371" s="118"/>
      <c r="V371" s="269"/>
      <c r="W371" s="40"/>
      <c r="X371" s="118"/>
      <c r="Y371" s="118"/>
      <c r="Z371" s="118"/>
      <c r="AA371" s="118"/>
      <c r="AB371" s="338">
        <v>0.19</v>
      </c>
      <c r="AC371" s="370">
        <f t="shared" si="142"/>
        <v>0</v>
      </c>
      <c r="AD371" s="336"/>
      <c r="AE371" s="61"/>
      <c r="AF371" s="61"/>
      <c r="AG371" s="61"/>
      <c r="AH371" s="61"/>
      <c r="AI371" s="64"/>
      <c r="AJ371" s="64"/>
      <c r="AK371" s="64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</row>
    <row r="372" spans="1:53" ht="15.75">
      <c r="A372" s="23">
        <v>200668</v>
      </c>
      <c r="B372" s="68" t="s">
        <v>78</v>
      </c>
      <c r="C372" s="17" t="s">
        <v>53</v>
      </c>
      <c r="D372" s="18">
        <v>5.08</v>
      </c>
      <c r="E372" s="18"/>
      <c r="F372" s="6"/>
      <c r="G372" s="118">
        <f>SUM('5:6'!G372)</f>
        <v>0</v>
      </c>
      <c r="H372" s="330">
        <f t="shared" si="149"/>
        <v>0</v>
      </c>
      <c r="I372" s="118">
        <f>SUM('5:6'!I372)</f>
        <v>0</v>
      </c>
      <c r="J372" s="38" t="str">
        <f t="array" ref="J372">IF(ISERROR(G372/I372),"",G372/I372)</f>
        <v/>
      </c>
      <c r="K372" s="42">
        <f t="array" ref="K372">IF(ISERROR(G372/L372),"",G372/L372)</f>
        <v>0</v>
      </c>
      <c r="L372" s="107">
        <v>21</v>
      </c>
      <c r="M372" s="43">
        <f t="shared" si="154"/>
        <v>0</v>
      </c>
      <c r="N372" s="38">
        <f t="shared" ref="N372:N387" si="158">SUM(O372:U372)</f>
        <v>0</v>
      </c>
      <c r="O372" s="118">
        <f>SUM('5:6'!O372)</f>
        <v>0</v>
      </c>
      <c r="P372" s="118">
        <f>SUM('5:6'!P372)</f>
        <v>0</v>
      </c>
      <c r="Q372" s="118">
        <f>SUM('5:6'!Q372)</f>
        <v>0</v>
      </c>
      <c r="R372" s="118">
        <f>SUM('5:6'!R372)</f>
        <v>0</v>
      </c>
      <c r="S372" s="118">
        <f>SUM('5:6'!S372)</f>
        <v>0</v>
      </c>
      <c r="T372" s="118">
        <f>SUM('5:6'!T372)</f>
        <v>0</v>
      </c>
      <c r="U372" s="118">
        <f>SUM('5:6'!U372)</f>
        <v>0</v>
      </c>
      <c r="V372" s="269">
        <f t="shared" ref="V372:V383" si="159">SUM(X372:AA372)</f>
        <v>0</v>
      </c>
      <c r="W372" s="40" t="str">
        <f t="shared" ref="W372:W383" si="160">IF(ISERROR(V372/G372),"",V372/G372)</f>
        <v/>
      </c>
      <c r="X372" s="118">
        <f>SUM('5:6'!X372)</f>
        <v>0</v>
      </c>
      <c r="Y372" s="118">
        <f>SUM('5:6'!Y372)</f>
        <v>0</v>
      </c>
      <c r="Z372" s="118">
        <f>SUM('5:6'!Z372)</f>
        <v>0</v>
      </c>
      <c r="AA372" s="118">
        <f>SUM('5:6'!AA372)</f>
        <v>0</v>
      </c>
      <c r="AB372" s="338">
        <v>0.49</v>
      </c>
      <c r="AC372" s="370">
        <f t="shared" si="142"/>
        <v>0</v>
      </c>
      <c r="AD372" s="336"/>
      <c r="AE372" s="61"/>
      <c r="AF372" s="61"/>
      <c r="AG372" s="61"/>
      <c r="AH372" s="61"/>
      <c r="AI372" s="64"/>
      <c r="AJ372" s="64"/>
      <c r="AK372" s="64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</row>
    <row r="373" spans="1:53" ht="15.75">
      <c r="A373" s="23">
        <v>200667</v>
      </c>
      <c r="B373" s="68" t="s">
        <v>78</v>
      </c>
      <c r="C373" s="17" t="s">
        <v>74</v>
      </c>
      <c r="D373" s="18">
        <v>5.08</v>
      </c>
      <c r="E373" s="18"/>
      <c r="F373" s="6"/>
      <c r="G373" s="118">
        <f>SUM('5:6'!G373)</f>
        <v>0</v>
      </c>
      <c r="H373" s="330">
        <f t="shared" si="149"/>
        <v>0</v>
      </c>
      <c r="I373" s="118">
        <f>SUM('5:6'!I373)</f>
        <v>0</v>
      </c>
      <c r="J373" s="38" t="str">
        <f t="array" ref="J373">IF(ISERROR(G373/I373),"",G373/I373)</f>
        <v/>
      </c>
      <c r="K373" s="42">
        <f t="array" ref="K373">IF(ISERROR(G373/L373),"",G373/L373)</f>
        <v>0</v>
      </c>
      <c r="L373" s="107">
        <v>21</v>
      </c>
      <c r="M373" s="43">
        <f t="shared" si="154"/>
        <v>0</v>
      </c>
      <c r="N373" s="38">
        <f t="shared" si="158"/>
        <v>0</v>
      </c>
      <c r="O373" s="118">
        <f>SUM('5:6'!O373)</f>
        <v>0</v>
      </c>
      <c r="P373" s="118">
        <f>SUM('5:6'!P373)</f>
        <v>0</v>
      </c>
      <c r="Q373" s="118">
        <f>SUM('5:6'!Q373)</f>
        <v>0</v>
      </c>
      <c r="R373" s="118">
        <f>SUM('5:6'!R373)</f>
        <v>0</v>
      </c>
      <c r="S373" s="118">
        <f>SUM('5:6'!S373)</f>
        <v>0</v>
      </c>
      <c r="T373" s="118">
        <f>SUM('5:6'!T373)</f>
        <v>0</v>
      </c>
      <c r="U373" s="118">
        <f>SUM('5:6'!U373)</f>
        <v>0</v>
      </c>
      <c r="V373" s="269">
        <f t="shared" si="159"/>
        <v>0</v>
      </c>
      <c r="W373" s="40" t="str">
        <f t="shared" si="160"/>
        <v/>
      </c>
      <c r="X373" s="118">
        <f>SUM('5:6'!X373)</f>
        <v>0</v>
      </c>
      <c r="Y373" s="118">
        <f>SUM('5:6'!Y373)</f>
        <v>0</v>
      </c>
      <c r="Z373" s="118">
        <f>SUM('5:6'!Z373)</f>
        <v>0</v>
      </c>
      <c r="AA373" s="118">
        <f>SUM('5:6'!AA373)</f>
        <v>0</v>
      </c>
      <c r="AB373" s="338">
        <v>0.49</v>
      </c>
      <c r="AC373" s="370">
        <f t="shared" si="142"/>
        <v>0</v>
      </c>
      <c r="AD373" s="336"/>
      <c r="AE373" s="61"/>
      <c r="AF373" s="61"/>
      <c r="AG373" s="61"/>
      <c r="AH373" s="61"/>
      <c r="AI373" s="64"/>
      <c r="AJ373" s="64"/>
      <c r="AK373" s="64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</row>
    <row r="374" spans="1:53" ht="15.75">
      <c r="A374" s="23">
        <v>200666</v>
      </c>
      <c r="B374" s="68" t="s">
        <v>78</v>
      </c>
      <c r="C374" s="17" t="s">
        <v>75</v>
      </c>
      <c r="D374" s="18">
        <v>5.08</v>
      </c>
      <c r="E374" s="18"/>
      <c r="F374" s="6"/>
      <c r="G374" s="118">
        <f>SUM('5:6'!G374)</f>
        <v>0</v>
      </c>
      <c r="H374" s="330">
        <f t="shared" si="149"/>
        <v>0</v>
      </c>
      <c r="I374" s="118">
        <f>SUM('5:6'!I374)</f>
        <v>0</v>
      </c>
      <c r="J374" s="38" t="str">
        <f t="array" ref="J374">IF(ISERROR(G374/I374),"",G374/I374)</f>
        <v/>
      </c>
      <c r="K374" s="42">
        <f t="array" ref="K374">IF(ISERROR(G374/L374),"",G374/L374)</f>
        <v>0</v>
      </c>
      <c r="L374" s="107">
        <v>21</v>
      </c>
      <c r="M374" s="43">
        <f t="shared" si="154"/>
        <v>0</v>
      </c>
      <c r="N374" s="38">
        <f t="shared" si="158"/>
        <v>0</v>
      </c>
      <c r="O374" s="118">
        <f>SUM('5:6'!O374)</f>
        <v>0</v>
      </c>
      <c r="P374" s="118">
        <f>SUM('5:6'!P374)</f>
        <v>0</v>
      </c>
      <c r="Q374" s="118">
        <f>SUM('5:6'!Q374)</f>
        <v>0</v>
      </c>
      <c r="R374" s="118">
        <f>SUM('5:6'!R374)</f>
        <v>0</v>
      </c>
      <c r="S374" s="118">
        <f>SUM('5:6'!S374)</f>
        <v>0</v>
      </c>
      <c r="T374" s="118">
        <f>SUM('5:6'!T374)</f>
        <v>0</v>
      </c>
      <c r="U374" s="118">
        <f>SUM('5:6'!U374)</f>
        <v>0</v>
      </c>
      <c r="V374" s="269">
        <f t="shared" si="159"/>
        <v>0</v>
      </c>
      <c r="W374" s="40" t="str">
        <f t="shared" si="160"/>
        <v/>
      </c>
      <c r="X374" s="118">
        <f>SUM('5:6'!X374)</f>
        <v>0</v>
      </c>
      <c r="Y374" s="118">
        <f>SUM('5:6'!Y374)</f>
        <v>0</v>
      </c>
      <c r="Z374" s="118">
        <f>SUM('5:6'!Z374)</f>
        <v>0</v>
      </c>
      <c r="AA374" s="118">
        <f>SUM('5:6'!AA374)</f>
        <v>0</v>
      </c>
      <c r="AB374" s="338">
        <v>0.49</v>
      </c>
      <c r="AC374" s="370">
        <f t="shared" si="142"/>
        <v>0</v>
      </c>
      <c r="AD374" s="336"/>
      <c r="AE374" s="61"/>
      <c r="AF374" s="61"/>
      <c r="AG374" s="61"/>
      <c r="AH374" s="61"/>
      <c r="AI374" s="64"/>
      <c r="AJ374" s="64"/>
      <c r="AK374" s="64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</row>
    <row r="375" spans="1:53" ht="15.75">
      <c r="A375" s="23">
        <v>200662</v>
      </c>
      <c r="B375" s="68" t="s">
        <v>78</v>
      </c>
      <c r="C375" s="17" t="s">
        <v>60</v>
      </c>
      <c r="D375" s="18">
        <v>5.08</v>
      </c>
      <c r="E375" s="18"/>
      <c r="F375" s="6"/>
      <c r="G375" s="118">
        <f>SUM('5:6'!G375)</f>
        <v>0</v>
      </c>
      <c r="H375" s="330">
        <f t="shared" si="149"/>
        <v>0</v>
      </c>
      <c r="I375" s="118">
        <f>SUM('5:6'!I375)</f>
        <v>0</v>
      </c>
      <c r="J375" s="38" t="str">
        <f t="array" ref="J375">IF(ISERROR(G375/I375),"",G375/I375)</f>
        <v/>
      </c>
      <c r="K375" s="42">
        <f t="array" ref="K375">IF(ISERROR(G375/L375),"",G375/L375)</f>
        <v>0</v>
      </c>
      <c r="L375" s="107">
        <v>21</v>
      </c>
      <c r="M375" s="43">
        <f t="shared" si="154"/>
        <v>0</v>
      </c>
      <c r="N375" s="38">
        <f t="shared" si="158"/>
        <v>0</v>
      </c>
      <c r="O375" s="118">
        <f>SUM('5:6'!O375)</f>
        <v>0</v>
      </c>
      <c r="P375" s="118">
        <f>SUM('5:6'!P375)</f>
        <v>0</v>
      </c>
      <c r="Q375" s="118">
        <f>SUM('5:6'!Q375)</f>
        <v>0</v>
      </c>
      <c r="R375" s="118">
        <f>SUM('5:6'!R375)</f>
        <v>0</v>
      </c>
      <c r="S375" s="118">
        <f>SUM('5:6'!S375)</f>
        <v>0</v>
      </c>
      <c r="T375" s="118">
        <f>SUM('5:6'!T375)</f>
        <v>0</v>
      </c>
      <c r="U375" s="118">
        <f>SUM('5:6'!U375)</f>
        <v>0</v>
      </c>
      <c r="V375" s="269">
        <f t="shared" si="159"/>
        <v>0</v>
      </c>
      <c r="W375" s="40" t="str">
        <f t="shared" si="160"/>
        <v/>
      </c>
      <c r="X375" s="118">
        <f>SUM('5:6'!X375)</f>
        <v>0</v>
      </c>
      <c r="Y375" s="118">
        <f>SUM('5:6'!Y375)</f>
        <v>0</v>
      </c>
      <c r="Z375" s="118">
        <f>SUM('5:6'!Z375)</f>
        <v>0</v>
      </c>
      <c r="AA375" s="118">
        <f>SUM('5:6'!AA375)</f>
        <v>0</v>
      </c>
      <c r="AB375" s="338">
        <v>0.49</v>
      </c>
      <c r="AC375" s="370">
        <f t="shared" si="142"/>
        <v>0</v>
      </c>
      <c r="AD375" s="336"/>
      <c r="AE375" s="61"/>
      <c r="AF375" s="61"/>
      <c r="AG375" s="61"/>
      <c r="AH375" s="61"/>
      <c r="AI375" s="64"/>
      <c r="AJ375" s="64"/>
      <c r="AK375" s="64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</row>
    <row r="376" spans="1:53" ht="15.75">
      <c r="A376" s="23">
        <v>200661</v>
      </c>
      <c r="B376" s="68" t="s">
        <v>78</v>
      </c>
      <c r="C376" s="17" t="s">
        <v>72</v>
      </c>
      <c r="D376" s="18">
        <v>5.08</v>
      </c>
      <c r="E376" s="18"/>
      <c r="F376" s="6"/>
      <c r="G376" s="118">
        <f>SUM('5:6'!G376)</f>
        <v>0</v>
      </c>
      <c r="H376" s="330">
        <f t="shared" si="149"/>
        <v>0</v>
      </c>
      <c r="I376" s="118">
        <f>SUM('5:6'!I376)</f>
        <v>0</v>
      </c>
      <c r="J376" s="38" t="str">
        <f t="array" ref="J376">IF(ISERROR(G376/I376),"",G376/I376)</f>
        <v/>
      </c>
      <c r="K376" s="42">
        <f t="array" ref="K376">IF(ISERROR(G376/L376),"",G376/L376)</f>
        <v>0</v>
      </c>
      <c r="L376" s="107">
        <v>21</v>
      </c>
      <c r="M376" s="43">
        <f t="shared" si="154"/>
        <v>0</v>
      </c>
      <c r="N376" s="38">
        <f t="shared" si="158"/>
        <v>0</v>
      </c>
      <c r="O376" s="118">
        <f>SUM('5:6'!O376)</f>
        <v>0</v>
      </c>
      <c r="P376" s="118">
        <f>SUM('5:6'!P376)</f>
        <v>0</v>
      </c>
      <c r="Q376" s="118">
        <f>SUM('5:6'!Q376)</f>
        <v>0</v>
      </c>
      <c r="R376" s="118">
        <f>SUM('5:6'!R376)</f>
        <v>0</v>
      </c>
      <c r="S376" s="118">
        <f>SUM('5:6'!S376)</f>
        <v>0</v>
      </c>
      <c r="T376" s="118">
        <f>SUM('5:6'!T376)</f>
        <v>0</v>
      </c>
      <c r="U376" s="118">
        <f>SUM('5:6'!U376)</f>
        <v>0</v>
      </c>
      <c r="V376" s="269">
        <f t="shared" si="159"/>
        <v>0</v>
      </c>
      <c r="W376" s="40" t="str">
        <f t="shared" si="160"/>
        <v/>
      </c>
      <c r="X376" s="118">
        <f>SUM('5:6'!X376)</f>
        <v>0</v>
      </c>
      <c r="Y376" s="118">
        <f>SUM('5:6'!Y376)</f>
        <v>0</v>
      </c>
      <c r="Z376" s="118">
        <f>SUM('5:6'!Z376)</f>
        <v>0</v>
      </c>
      <c r="AA376" s="118">
        <f>SUM('5:6'!AA376)</f>
        <v>0</v>
      </c>
      <c r="AB376" s="338">
        <v>0.49</v>
      </c>
      <c r="AC376" s="370">
        <f t="shared" si="142"/>
        <v>0</v>
      </c>
      <c r="AD376" s="336"/>
      <c r="AE376" s="61"/>
      <c r="AF376" s="61"/>
      <c r="AG376" s="61"/>
      <c r="AH376" s="61"/>
      <c r="AI376" s="64"/>
      <c r="AJ376" s="64"/>
      <c r="AK376" s="64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</row>
    <row r="377" spans="1:53" ht="15.75">
      <c r="A377" s="23">
        <v>200663</v>
      </c>
      <c r="B377" s="68" t="s">
        <v>78</v>
      </c>
      <c r="C377" s="17" t="s">
        <v>73</v>
      </c>
      <c r="D377" s="18">
        <v>5.08</v>
      </c>
      <c r="E377" s="18"/>
      <c r="F377" s="6"/>
      <c r="G377" s="118">
        <f>SUM('5:6'!G377)</f>
        <v>0</v>
      </c>
      <c r="H377" s="330">
        <f t="shared" si="149"/>
        <v>0</v>
      </c>
      <c r="I377" s="118">
        <f>SUM('5:6'!I377)</f>
        <v>0</v>
      </c>
      <c r="J377" s="38" t="str">
        <f t="array" ref="J377">IF(ISERROR(G377/I377),"",G377/I377)</f>
        <v/>
      </c>
      <c r="K377" s="42">
        <f t="array" ref="K377">IF(ISERROR(G377/L377),"",G377/L377)</f>
        <v>0</v>
      </c>
      <c r="L377" s="107">
        <v>21</v>
      </c>
      <c r="M377" s="43">
        <f t="shared" si="154"/>
        <v>0</v>
      </c>
      <c r="N377" s="38">
        <f t="shared" si="158"/>
        <v>0</v>
      </c>
      <c r="O377" s="118">
        <f>SUM('5:6'!O377)</f>
        <v>0</v>
      </c>
      <c r="P377" s="118">
        <f>SUM('5:6'!P377)</f>
        <v>0</v>
      </c>
      <c r="Q377" s="118">
        <f>SUM('5:6'!Q377)</f>
        <v>0</v>
      </c>
      <c r="R377" s="118">
        <f>SUM('5:6'!R377)</f>
        <v>0</v>
      </c>
      <c r="S377" s="118">
        <f>SUM('5:6'!S377)</f>
        <v>0</v>
      </c>
      <c r="T377" s="118">
        <f>SUM('5:6'!T377)</f>
        <v>0</v>
      </c>
      <c r="U377" s="118">
        <f>SUM('5:6'!U377)</f>
        <v>0</v>
      </c>
      <c r="V377" s="269">
        <f t="shared" si="159"/>
        <v>0</v>
      </c>
      <c r="W377" s="40" t="str">
        <f t="shared" si="160"/>
        <v/>
      </c>
      <c r="X377" s="118">
        <f>SUM('5:6'!X377)</f>
        <v>0</v>
      </c>
      <c r="Y377" s="118">
        <f>SUM('5:6'!Y377)</f>
        <v>0</v>
      </c>
      <c r="Z377" s="118">
        <f>SUM('5:6'!Z377)</f>
        <v>0</v>
      </c>
      <c r="AA377" s="118">
        <f>SUM('5:6'!AA377)</f>
        <v>0</v>
      </c>
      <c r="AB377" s="338">
        <v>0.49</v>
      </c>
      <c r="AC377" s="370">
        <f t="shared" si="142"/>
        <v>0</v>
      </c>
      <c r="AD377" s="336"/>
      <c r="AE377" s="61"/>
      <c r="AF377" s="61"/>
      <c r="AG377" s="61"/>
      <c r="AH377" s="61"/>
      <c r="AI377" s="64"/>
      <c r="AJ377" s="64"/>
      <c r="AK377" s="64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</row>
    <row r="378" spans="1:53" ht="15.75">
      <c r="A378" s="23">
        <v>200665</v>
      </c>
      <c r="B378" s="68" t="s">
        <v>78</v>
      </c>
      <c r="C378" s="17" t="s">
        <v>61</v>
      </c>
      <c r="D378" s="18">
        <v>5.08</v>
      </c>
      <c r="E378" s="18"/>
      <c r="F378" s="6"/>
      <c r="G378" s="118">
        <f>SUM('5:6'!G378)</f>
        <v>0</v>
      </c>
      <c r="H378" s="330">
        <f t="shared" si="149"/>
        <v>0</v>
      </c>
      <c r="I378" s="118">
        <f>SUM('5:6'!I378)</f>
        <v>0</v>
      </c>
      <c r="J378" s="38" t="str">
        <f t="array" ref="J378">IF(ISERROR(G378/I378),"",G378/I378)</f>
        <v/>
      </c>
      <c r="K378" s="42">
        <f t="array" ref="K378">IF(ISERROR(G378/L378),"",G378/L378)</f>
        <v>0</v>
      </c>
      <c r="L378" s="107">
        <v>21</v>
      </c>
      <c r="M378" s="43">
        <f t="shared" si="154"/>
        <v>0</v>
      </c>
      <c r="N378" s="38">
        <f t="shared" si="158"/>
        <v>0</v>
      </c>
      <c r="O378" s="118">
        <f>SUM('5:6'!O378)</f>
        <v>0</v>
      </c>
      <c r="P378" s="118">
        <f>SUM('5:6'!P378)</f>
        <v>0</v>
      </c>
      <c r="Q378" s="118">
        <f>SUM('5:6'!Q378)</f>
        <v>0</v>
      </c>
      <c r="R378" s="118">
        <f>SUM('5:6'!R378)</f>
        <v>0</v>
      </c>
      <c r="S378" s="118">
        <f>SUM('5:6'!S378)</f>
        <v>0</v>
      </c>
      <c r="T378" s="118">
        <f>SUM('5:6'!T378)</f>
        <v>0</v>
      </c>
      <c r="U378" s="118">
        <f>SUM('5:6'!U378)</f>
        <v>0</v>
      </c>
      <c r="V378" s="269">
        <f t="shared" si="159"/>
        <v>0</v>
      </c>
      <c r="W378" s="40" t="str">
        <f t="shared" si="160"/>
        <v/>
      </c>
      <c r="X378" s="118">
        <f>SUM('5:6'!X378)</f>
        <v>0</v>
      </c>
      <c r="Y378" s="118">
        <f>SUM('5:6'!Y378)</f>
        <v>0</v>
      </c>
      <c r="Z378" s="118">
        <f>SUM('5:6'!Z378)</f>
        <v>0</v>
      </c>
      <c r="AA378" s="118">
        <f>SUM('5:6'!AA378)</f>
        <v>0</v>
      </c>
      <c r="AB378" s="338">
        <v>0.49</v>
      </c>
      <c r="AC378" s="370">
        <f t="shared" si="142"/>
        <v>0</v>
      </c>
      <c r="AD378" s="336"/>
      <c r="AE378" s="61"/>
      <c r="AF378" s="61"/>
      <c r="AG378" s="61"/>
      <c r="AH378" s="61"/>
      <c r="AI378" s="64"/>
      <c r="AJ378" s="64"/>
      <c r="AK378" s="64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</row>
    <row r="379" spans="1:53" ht="15.75">
      <c r="A379" s="23">
        <v>200664</v>
      </c>
      <c r="B379" s="68" t="s">
        <v>78</v>
      </c>
      <c r="C379" s="17" t="s">
        <v>77</v>
      </c>
      <c r="D379" s="18">
        <v>5.08</v>
      </c>
      <c r="E379" s="18"/>
      <c r="F379" s="6"/>
      <c r="G379" s="118">
        <f>SUM('5:6'!G379)</f>
        <v>0</v>
      </c>
      <c r="H379" s="330">
        <f t="shared" si="149"/>
        <v>0</v>
      </c>
      <c r="I379" s="118">
        <f>SUM('5:6'!I379)</f>
        <v>0</v>
      </c>
      <c r="J379" s="38" t="str">
        <f t="array" ref="J379">IF(ISERROR(G379/I379),"",G379/I379)</f>
        <v/>
      </c>
      <c r="K379" s="42">
        <f t="array" ref="K379">IF(ISERROR(G379/L379),"",G379/L379)</f>
        <v>0</v>
      </c>
      <c r="L379" s="107">
        <v>21</v>
      </c>
      <c r="M379" s="43">
        <f t="shared" si="154"/>
        <v>0</v>
      </c>
      <c r="N379" s="38">
        <f t="shared" si="158"/>
        <v>0</v>
      </c>
      <c r="O379" s="118">
        <f>SUM('5:6'!O379)</f>
        <v>0</v>
      </c>
      <c r="P379" s="118">
        <f>SUM('5:6'!P379)</f>
        <v>0</v>
      </c>
      <c r="Q379" s="118">
        <f>SUM('5:6'!Q379)</f>
        <v>0</v>
      </c>
      <c r="R379" s="118">
        <f>SUM('5:6'!R379)</f>
        <v>0</v>
      </c>
      <c r="S379" s="118">
        <f>SUM('5:6'!S379)</f>
        <v>0</v>
      </c>
      <c r="T379" s="118">
        <f>SUM('5:6'!T379)</f>
        <v>0</v>
      </c>
      <c r="U379" s="118">
        <f>SUM('5:6'!U379)</f>
        <v>0</v>
      </c>
      <c r="V379" s="269">
        <f t="shared" si="159"/>
        <v>0</v>
      </c>
      <c r="W379" s="40" t="str">
        <f t="shared" si="160"/>
        <v/>
      </c>
      <c r="X379" s="118">
        <f>SUM('5:6'!X379)</f>
        <v>0</v>
      </c>
      <c r="Y379" s="118">
        <f>SUM('5:6'!Y379)</f>
        <v>0</v>
      </c>
      <c r="Z379" s="118">
        <f>SUM('5:6'!Z379)</f>
        <v>0</v>
      </c>
      <c r="AA379" s="118">
        <f>SUM('5:6'!AA379)</f>
        <v>0</v>
      </c>
      <c r="AB379" s="338">
        <v>0.49</v>
      </c>
      <c r="AC379" s="370">
        <f t="shared" si="142"/>
        <v>0</v>
      </c>
      <c r="AD379" s="336"/>
      <c r="AE379" s="61"/>
      <c r="AF379" s="61"/>
      <c r="AG379" s="61"/>
      <c r="AH379" s="61"/>
      <c r="AI379" s="64"/>
      <c r="AJ379" s="64"/>
      <c r="AK379" s="64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</row>
    <row r="380" spans="1:53" ht="15.75">
      <c r="A380" s="23">
        <v>200027</v>
      </c>
      <c r="B380" s="68" t="s">
        <v>79</v>
      </c>
      <c r="C380" s="17" t="s">
        <v>65</v>
      </c>
      <c r="D380" s="18">
        <v>5.03</v>
      </c>
      <c r="E380" s="18"/>
      <c r="F380" s="6"/>
      <c r="G380" s="118">
        <f>SUM('5:6'!G380)</f>
        <v>0</v>
      </c>
      <c r="H380" s="330">
        <f t="shared" si="149"/>
        <v>0</v>
      </c>
      <c r="I380" s="118">
        <f>SUM('5:6'!I380)</f>
        <v>0</v>
      </c>
      <c r="J380" s="38" t="str">
        <f t="array" ref="J380">IF(ISERROR(G380/I380),"",G380/I380)</f>
        <v/>
      </c>
      <c r="K380" s="42">
        <f t="array" ref="K380">IF(ISERROR(G380/L380),"",G380/L380)</f>
        <v>0</v>
      </c>
      <c r="L380" s="107">
        <v>56</v>
      </c>
      <c r="M380" s="43">
        <f t="shared" si="154"/>
        <v>0</v>
      </c>
      <c r="N380" s="38">
        <f t="shared" si="158"/>
        <v>0</v>
      </c>
      <c r="O380" s="118">
        <f>SUM('5:6'!O380)</f>
        <v>0</v>
      </c>
      <c r="P380" s="118">
        <f>SUM('5:6'!P380)</f>
        <v>0</v>
      </c>
      <c r="Q380" s="118">
        <f>SUM('5:6'!Q380)</f>
        <v>0</v>
      </c>
      <c r="R380" s="118">
        <f>SUM('5:6'!R380)</f>
        <v>0</v>
      </c>
      <c r="S380" s="118">
        <f>SUM('5:6'!S380)</f>
        <v>0</v>
      </c>
      <c r="T380" s="118">
        <f>SUM('5:6'!T380)</f>
        <v>0</v>
      </c>
      <c r="U380" s="118">
        <f>SUM('5:6'!U380)</f>
        <v>0</v>
      </c>
      <c r="V380" s="269">
        <f t="shared" si="159"/>
        <v>0</v>
      </c>
      <c r="W380" s="40" t="str">
        <f t="shared" si="160"/>
        <v/>
      </c>
      <c r="X380" s="118">
        <f>SUM('5:6'!X380)</f>
        <v>0</v>
      </c>
      <c r="Y380" s="118">
        <f>SUM('5:6'!Y380)</f>
        <v>0</v>
      </c>
      <c r="Z380" s="118">
        <f>SUM('5:6'!Z380)</f>
        <v>0</v>
      </c>
      <c r="AA380" s="118">
        <f>SUM('5:6'!AA380)</f>
        <v>0</v>
      </c>
      <c r="AB380" s="338">
        <v>0.18</v>
      </c>
      <c r="AC380" s="370">
        <f t="shared" si="142"/>
        <v>0</v>
      </c>
      <c r="AD380" s="336"/>
      <c r="AE380" s="61"/>
      <c r="AF380" s="61"/>
      <c r="AG380" s="61"/>
      <c r="AH380" s="61"/>
      <c r="AI380" s="64"/>
      <c r="AJ380" s="64"/>
      <c r="AK380" s="64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</row>
    <row r="381" spans="1:53" ht="15.75">
      <c r="A381" s="23">
        <v>200028</v>
      </c>
      <c r="B381" s="68" t="s">
        <v>79</v>
      </c>
      <c r="C381" s="17" t="s">
        <v>53</v>
      </c>
      <c r="D381" s="18">
        <v>5.03</v>
      </c>
      <c r="E381" s="18"/>
      <c r="F381" s="6"/>
      <c r="G381" s="118">
        <f>SUM('5:6'!G381)</f>
        <v>0</v>
      </c>
      <c r="H381" s="330">
        <f t="shared" si="149"/>
        <v>0</v>
      </c>
      <c r="I381" s="118">
        <f>SUM('5:6'!I381)</f>
        <v>0</v>
      </c>
      <c r="J381" s="38" t="str">
        <f t="array" ref="J381">IF(ISERROR(G381/I381),"",G381/I381)</f>
        <v/>
      </c>
      <c r="K381" s="42">
        <f t="array" ref="K381">IF(ISERROR(G381/L381),"",G381/L381)</f>
        <v>0</v>
      </c>
      <c r="L381" s="107">
        <v>56</v>
      </c>
      <c r="M381" s="43">
        <f t="shared" si="154"/>
        <v>0</v>
      </c>
      <c r="N381" s="38">
        <f t="shared" si="158"/>
        <v>0</v>
      </c>
      <c r="O381" s="118">
        <f>SUM('5:6'!O381)</f>
        <v>0</v>
      </c>
      <c r="P381" s="118">
        <f>SUM('5:6'!P381)</f>
        <v>0</v>
      </c>
      <c r="Q381" s="118">
        <f>SUM('5:6'!Q381)</f>
        <v>0</v>
      </c>
      <c r="R381" s="118">
        <f>SUM('5:6'!R381)</f>
        <v>0</v>
      </c>
      <c r="S381" s="118">
        <f>SUM('5:6'!S381)</f>
        <v>0</v>
      </c>
      <c r="T381" s="118">
        <f>SUM('5:6'!T381)</f>
        <v>0</v>
      </c>
      <c r="U381" s="118">
        <f>SUM('5:6'!U381)</f>
        <v>0</v>
      </c>
      <c r="V381" s="269">
        <f t="shared" si="159"/>
        <v>0</v>
      </c>
      <c r="W381" s="40" t="str">
        <f t="shared" si="160"/>
        <v/>
      </c>
      <c r="X381" s="118">
        <f>SUM('5:6'!X381)</f>
        <v>0</v>
      </c>
      <c r="Y381" s="118">
        <f>SUM('5:6'!Y381)</f>
        <v>0</v>
      </c>
      <c r="Z381" s="118">
        <f>SUM('5:6'!Z381)</f>
        <v>0</v>
      </c>
      <c r="AA381" s="118">
        <f>SUM('5:6'!AA381)</f>
        <v>0</v>
      </c>
      <c r="AB381" s="338">
        <v>0.18</v>
      </c>
      <c r="AC381" s="370">
        <f t="shared" si="142"/>
        <v>0</v>
      </c>
      <c r="AD381" s="336"/>
      <c r="AE381" s="61"/>
      <c r="AF381" s="61"/>
      <c r="AG381" s="61"/>
      <c r="AH381" s="61"/>
      <c r="AI381" s="64"/>
      <c r="AJ381" s="64"/>
      <c r="AK381" s="64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</row>
    <row r="382" spans="1:53" ht="15.75">
      <c r="A382" s="23">
        <v>200029</v>
      </c>
      <c r="B382" s="68" t="s">
        <v>79</v>
      </c>
      <c r="C382" s="17" t="s">
        <v>66</v>
      </c>
      <c r="D382" s="18">
        <v>5.03</v>
      </c>
      <c r="E382" s="18"/>
      <c r="F382" s="6"/>
      <c r="G382" s="118">
        <f>SUM('5:6'!G382)</f>
        <v>0</v>
      </c>
      <c r="H382" s="330">
        <f t="shared" si="149"/>
        <v>0</v>
      </c>
      <c r="I382" s="118">
        <f>SUM('5:6'!I382)</f>
        <v>0</v>
      </c>
      <c r="J382" s="38" t="str">
        <f t="array" ref="J382">IF(ISERROR(G382/I382),"",G382/I382)</f>
        <v/>
      </c>
      <c r="K382" s="42">
        <f t="array" ref="K382">IF(ISERROR(G382/L382),"",G382/L382)</f>
        <v>0</v>
      </c>
      <c r="L382" s="107">
        <v>56</v>
      </c>
      <c r="M382" s="43">
        <f t="shared" si="154"/>
        <v>0</v>
      </c>
      <c r="N382" s="38">
        <f t="shared" si="158"/>
        <v>0</v>
      </c>
      <c r="O382" s="118">
        <f>SUM('5:6'!O382)</f>
        <v>0</v>
      </c>
      <c r="P382" s="118">
        <f>SUM('5:6'!P382)</f>
        <v>0</v>
      </c>
      <c r="Q382" s="118">
        <f>SUM('5:6'!Q382)</f>
        <v>0</v>
      </c>
      <c r="R382" s="118">
        <f>SUM('5:6'!R382)</f>
        <v>0</v>
      </c>
      <c r="S382" s="118">
        <f>SUM('5:6'!S382)</f>
        <v>0</v>
      </c>
      <c r="T382" s="118">
        <f>SUM('5:6'!T382)</f>
        <v>0</v>
      </c>
      <c r="U382" s="118">
        <f>SUM('5:6'!U382)</f>
        <v>0</v>
      </c>
      <c r="V382" s="269">
        <f t="shared" si="159"/>
        <v>0</v>
      </c>
      <c r="W382" s="40" t="str">
        <f t="shared" si="160"/>
        <v/>
      </c>
      <c r="X382" s="118">
        <f>SUM('5:6'!X382)</f>
        <v>0</v>
      </c>
      <c r="Y382" s="118">
        <f>SUM('5:6'!Y382)</f>
        <v>0</v>
      </c>
      <c r="Z382" s="118">
        <f>SUM('5:6'!Z382)</f>
        <v>0</v>
      </c>
      <c r="AA382" s="118">
        <f>SUM('5:6'!AA382)</f>
        <v>0</v>
      </c>
      <c r="AB382" s="338">
        <v>0.18</v>
      </c>
      <c r="AC382" s="370">
        <f t="shared" si="142"/>
        <v>0</v>
      </c>
      <c r="AD382" s="336"/>
      <c r="AE382" s="61"/>
      <c r="AF382" s="61"/>
      <c r="AG382" s="61"/>
      <c r="AH382" s="61"/>
      <c r="AI382" s="64"/>
      <c r="AJ382" s="64"/>
      <c r="AK382" s="64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</row>
    <row r="383" spans="1:53" ht="15.75">
      <c r="A383" s="23">
        <v>200704</v>
      </c>
      <c r="B383" s="68" t="s">
        <v>79</v>
      </c>
      <c r="C383" s="17" t="s">
        <v>74</v>
      </c>
      <c r="D383" s="18">
        <v>5.03</v>
      </c>
      <c r="E383" s="18"/>
      <c r="F383" s="6"/>
      <c r="G383" s="118">
        <f>SUM('5:6'!G383)</f>
        <v>0</v>
      </c>
      <c r="H383" s="330">
        <f t="shared" si="149"/>
        <v>0</v>
      </c>
      <c r="I383" s="118">
        <f>SUM('5:6'!I383)</f>
        <v>0</v>
      </c>
      <c r="J383" s="38" t="str">
        <f t="array" ref="J383">IF(ISERROR(G383/I383),"",G383/I383)</f>
        <v/>
      </c>
      <c r="K383" s="42">
        <f t="array" ref="K383">IF(ISERROR(G383/L383),"",G383/L383)</f>
        <v>0</v>
      </c>
      <c r="L383" s="107">
        <v>56</v>
      </c>
      <c r="M383" s="43">
        <f t="shared" si="154"/>
        <v>0</v>
      </c>
      <c r="N383" s="38">
        <f t="shared" si="158"/>
        <v>0</v>
      </c>
      <c r="O383" s="118">
        <f>SUM('5:6'!O383)</f>
        <v>0</v>
      </c>
      <c r="P383" s="118">
        <f>SUM('5:6'!P383)</f>
        <v>0</v>
      </c>
      <c r="Q383" s="118">
        <f>SUM('5:6'!Q383)</f>
        <v>0</v>
      </c>
      <c r="R383" s="118">
        <f>SUM('5:6'!R383)</f>
        <v>0</v>
      </c>
      <c r="S383" s="118">
        <f>SUM('5:6'!S383)</f>
        <v>0</v>
      </c>
      <c r="T383" s="118">
        <f>SUM('5:6'!T383)</f>
        <v>0</v>
      </c>
      <c r="U383" s="118">
        <f>SUM('5:6'!U383)</f>
        <v>0</v>
      </c>
      <c r="V383" s="269">
        <f t="shared" si="159"/>
        <v>0</v>
      </c>
      <c r="W383" s="40" t="str">
        <f t="shared" si="160"/>
        <v/>
      </c>
      <c r="X383" s="118">
        <f>SUM('5:6'!X383)</f>
        <v>0</v>
      </c>
      <c r="Y383" s="118">
        <f>SUM('5:6'!Y383)</f>
        <v>0</v>
      </c>
      <c r="Z383" s="118">
        <f>SUM('5:6'!Z383)</f>
        <v>0</v>
      </c>
      <c r="AA383" s="118">
        <f>SUM('5:6'!AA383)</f>
        <v>0</v>
      </c>
      <c r="AB383" s="338">
        <v>0.18</v>
      </c>
      <c r="AC383" s="370">
        <f t="shared" si="142"/>
        <v>0</v>
      </c>
      <c r="AD383" s="336"/>
      <c r="AE383" s="61"/>
      <c r="AF383" s="61"/>
      <c r="AG383" s="61"/>
      <c r="AH383" s="61"/>
      <c r="AI383" s="64"/>
      <c r="AJ383" s="64"/>
      <c r="AK383" s="64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</row>
    <row r="384" spans="1:53" ht="15.75">
      <c r="A384" s="23">
        <v>201286</v>
      </c>
      <c r="B384" s="68" t="s">
        <v>407</v>
      </c>
      <c r="C384" s="17" t="s">
        <v>408</v>
      </c>
      <c r="D384" s="18">
        <v>5.03</v>
      </c>
      <c r="E384" s="18"/>
      <c r="F384" s="6"/>
      <c r="G384" s="118">
        <f>SUM('5:6'!G384)</f>
        <v>0</v>
      </c>
      <c r="H384" s="330">
        <f t="shared" si="149"/>
        <v>0</v>
      </c>
      <c r="I384" s="118">
        <f>SUM('5:6'!I384)</f>
        <v>0</v>
      </c>
      <c r="J384" s="38"/>
      <c r="K384" s="42">
        <f t="array" ref="K384">IF(ISERROR(G384/L384),"",G384/L384)</f>
        <v>0</v>
      </c>
      <c r="L384" s="107">
        <v>54</v>
      </c>
      <c r="M384" s="43">
        <f t="shared" si="154"/>
        <v>0</v>
      </c>
      <c r="N384" s="38">
        <f t="shared" si="158"/>
        <v>0</v>
      </c>
      <c r="O384" s="118">
        <f>SUM('5:6'!O384)</f>
        <v>0</v>
      </c>
      <c r="P384" s="118">
        <f>SUM('5:6'!P384)</f>
        <v>0</v>
      </c>
      <c r="Q384" s="118">
        <f>SUM('5:6'!Q384)</f>
        <v>0</v>
      </c>
      <c r="R384" s="118">
        <f>SUM('5:6'!R384)</f>
        <v>0</v>
      </c>
      <c r="S384" s="118">
        <f>SUM('5:6'!S384)</f>
        <v>0</v>
      </c>
      <c r="T384" s="118">
        <f>SUM('5:6'!T384)</f>
        <v>0</v>
      </c>
      <c r="U384" s="118">
        <f>SUM('5:6'!U384)</f>
        <v>0</v>
      </c>
      <c r="V384" s="269"/>
      <c r="W384" s="40"/>
      <c r="X384" s="118">
        <f>SUM('5:6'!X384)</f>
        <v>0</v>
      </c>
      <c r="Y384" s="118">
        <f>SUM('5:6'!Y384)</f>
        <v>0</v>
      </c>
      <c r="Z384" s="118">
        <f>SUM('5:6'!Z384)</f>
        <v>0</v>
      </c>
      <c r="AA384" s="118">
        <f>SUM('5:6'!AA384)</f>
        <v>0</v>
      </c>
      <c r="AB384" s="338">
        <v>0.19</v>
      </c>
      <c r="AC384" s="370">
        <f t="shared" si="142"/>
        <v>0</v>
      </c>
      <c r="AD384" s="336"/>
      <c r="AE384" s="61"/>
      <c r="AF384" s="61"/>
      <c r="AG384" s="61"/>
      <c r="AH384" s="61"/>
      <c r="AI384" s="64"/>
      <c r="AJ384" s="64"/>
      <c r="AK384" s="64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</row>
    <row r="385" spans="1:53" ht="15.75">
      <c r="A385" s="23">
        <v>201287</v>
      </c>
      <c r="B385" s="68" t="s">
        <v>407</v>
      </c>
      <c r="C385" s="17" t="s">
        <v>409</v>
      </c>
      <c r="D385" s="18">
        <v>5.03</v>
      </c>
      <c r="E385" s="18"/>
      <c r="F385" s="6"/>
      <c r="G385" s="118">
        <f>SUM('5:6'!G385)</f>
        <v>0</v>
      </c>
      <c r="H385" s="330">
        <f t="shared" si="149"/>
        <v>0</v>
      </c>
      <c r="I385" s="118">
        <f>SUM('5:6'!I385)</f>
        <v>0</v>
      </c>
      <c r="J385" s="38"/>
      <c r="K385" s="42">
        <f t="array" ref="K385">IF(ISERROR(G385/L385),"",G385/L385)</f>
        <v>0</v>
      </c>
      <c r="L385" s="107">
        <v>54</v>
      </c>
      <c r="M385" s="43">
        <f t="shared" si="154"/>
        <v>0</v>
      </c>
      <c r="N385" s="38">
        <f t="shared" si="158"/>
        <v>0</v>
      </c>
      <c r="O385" s="118">
        <f>SUM('5:6'!O385)</f>
        <v>0</v>
      </c>
      <c r="P385" s="118">
        <f>SUM('5:6'!P385)</f>
        <v>0</v>
      </c>
      <c r="Q385" s="118">
        <f>SUM('5:6'!Q385)</f>
        <v>0</v>
      </c>
      <c r="R385" s="118">
        <f>SUM('5:6'!R385)</f>
        <v>0</v>
      </c>
      <c r="S385" s="118">
        <f>SUM('5:6'!S385)</f>
        <v>0</v>
      </c>
      <c r="T385" s="118">
        <f>SUM('5:6'!T385)</f>
        <v>0</v>
      </c>
      <c r="U385" s="118">
        <f>SUM('5:6'!U385)</f>
        <v>0</v>
      </c>
      <c r="V385" s="269"/>
      <c r="W385" s="40"/>
      <c r="X385" s="118">
        <f>SUM('5:6'!X385)</f>
        <v>0</v>
      </c>
      <c r="Y385" s="118">
        <f>SUM('5:6'!Y385)</f>
        <v>0</v>
      </c>
      <c r="Z385" s="118">
        <f>SUM('5:6'!Z385)</f>
        <v>0</v>
      </c>
      <c r="AA385" s="118">
        <f>SUM('5:6'!AA385)</f>
        <v>0</v>
      </c>
      <c r="AB385" s="338">
        <v>0.19</v>
      </c>
      <c r="AC385" s="370">
        <f t="shared" si="142"/>
        <v>0</v>
      </c>
      <c r="AD385" s="336"/>
      <c r="AE385" s="61"/>
      <c r="AF385" s="61"/>
      <c r="AG385" s="61"/>
      <c r="AH385" s="61"/>
      <c r="AI385" s="64"/>
      <c r="AJ385" s="64"/>
      <c r="AK385" s="64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</row>
    <row r="386" spans="1:53" ht="15.75">
      <c r="A386" s="23">
        <v>201288</v>
      </c>
      <c r="B386" s="236" t="s">
        <v>404</v>
      </c>
      <c r="C386" s="17" t="s">
        <v>411</v>
      </c>
      <c r="D386" s="18">
        <v>5.03</v>
      </c>
      <c r="E386" s="18"/>
      <c r="F386" s="6"/>
      <c r="G386" s="118">
        <f>SUM('5:6'!G386)</f>
        <v>0</v>
      </c>
      <c r="H386" s="330">
        <f t="shared" si="149"/>
        <v>0</v>
      </c>
      <c r="I386" s="118">
        <f>SUM('5:6'!I386)</f>
        <v>0</v>
      </c>
      <c r="J386" s="38"/>
      <c r="K386" s="42">
        <f t="array" ref="K386">IF(ISERROR(G386/L386),"",G386/L386)</f>
        <v>0</v>
      </c>
      <c r="L386" s="107">
        <v>54</v>
      </c>
      <c r="M386" s="43">
        <f t="shared" si="154"/>
        <v>0</v>
      </c>
      <c r="N386" s="38">
        <f t="shared" si="158"/>
        <v>0</v>
      </c>
      <c r="O386" s="118">
        <f>SUM('5:6'!O386)</f>
        <v>0</v>
      </c>
      <c r="P386" s="118">
        <f>SUM('5:6'!P386)</f>
        <v>0</v>
      </c>
      <c r="Q386" s="118">
        <f>SUM('5:6'!Q386)</f>
        <v>0</v>
      </c>
      <c r="R386" s="118">
        <f>SUM('5:6'!R386)</f>
        <v>0</v>
      </c>
      <c r="S386" s="118">
        <f>SUM('5:6'!S386)</f>
        <v>0</v>
      </c>
      <c r="T386" s="118">
        <f>SUM('5:6'!T386)</f>
        <v>0</v>
      </c>
      <c r="U386" s="118">
        <f>SUM('5:6'!U386)</f>
        <v>0</v>
      </c>
      <c r="V386" s="269"/>
      <c r="W386" s="40"/>
      <c r="X386" s="118">
        <f>SUM('5:6'!X386)</f>
        <v>0</v>
      </c>
      <c r="Y386" s="118">
        <f>SUM('5:6'!Y386)</f>
        <v>0</v>
      </c>
      <c r="Z386" s="118">
        <f>SUM('5:6'!Z386)</f>
        <v>0</v>
      </c>
      <c r="AA386" s="118">
        <f>SUM('5:6'!AA386)</f>
        <v>0</v>
      </c>
      <c r="AB386" s="338">
        <v>0.19</v>
      </c>
      <c r="AC386" s="370">
        <f t="shared" si="142"/>
        <v>0</v>
      </c>
      <c r="AD386" s="336"/>
      <c r="AE386" s="61"/>
      <c r="AF386" s="61"/>
      <c r="AG386" s="61"/>
      <c r="AH386" s="61"/>
      <c r="AI386" s="64"/>
      <c r="AJ386" s="64"/>
      <c r="AK386" s="64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</row>
    <row r="387" spans="1:53" ht="15.75">
      <c r="A387" s="23">
        <v>201289</v>
      </c>
      <c r="B387" s="236" t="s">
        <v>404</v>
      </c>
      <c r="C387" s="17" t="s">
        <v>413</v>
      </c>
      <c r="D387" s="18">
        <v>5.03</v>
      </c>
      <c r="E387" s="18"/>
      <c r="F387" s="6"/>
      <c r="G387" s="118">
        <f>SUM('5:6'!G387)</f>
        <v>0</v>
      </c>
      <c r="H387" s="330">
        <f t="shared" si="149"/>
        <v>0</v>
      </c>
      <c r="I387" s="118">
        <f>SUM('5:6'!I387)</f>
        <v>0</v>
      </c>
      <c r="J387" s="38"/>
      <c r="K387" s="42">
        <f t="array" ref="K387">IF(ISERROR(G387/L387),"",G387/L387)</f>
        <v>0</v>
      </c>
      <c r="L387" s="107">
        <v>54</v>
      </c>
      <c r="M387" s="43">
        <f t="shared" si="154"/>
        <v>0</v>
      </c>
      <c r="N387" s="38">
        <f t="shared" si="158"/>
        <v>0</v>
      </c>
      <c r="O387" s="118">
        <f>SUM('5:6'!O387)</f>
        <v>0</v>
      </c>
      <c r="P387" s="118">
        <f>SUM('5:6'!P387)</f>
        <v>0</v>
      </c>
      <c r="Q387" s="118">
        <f>SUM('5:6'!Q387)</f>
        <v>0</v>
      </c>
      <c r="R387" s="118">
        <f>SUM('5:6'!R387)</f>
        <v>0</v>
      </c>
      <c r="S387" s="118">
        <f>SUM('5:6'!S387)</f>
        <v>0</v>
      </c>
      <c r="T387" s="118">
        <f>SUM('5:6'!T387)</f>
        <v>0</v>
      </c>
      <c r="U387" s="118">
        <f>SUM('5:6'!U387)</f>
        <v>0</v>
      </c>
      <c r="V387" s="269"/>
      <c r="W387" s="40"/>
      <c r="X387" s="118">
        <f>SUM('5:6'!X387)</f>
        <v>0</v>
      </c>
      <c r="Y387" s="118">
        <f>SUM('5:6'!Y387)</f>
        <v>0</v>
      </c>
      <c r="Z387" s="118">
        <f>SUM('5:6'!Z387)</f>
        <v>0</v>
      </c>
      <c r="AA387" s="118">
        <f>SUM('5:6'!AA387)</f>
        <v>0</v>
      </c>
      <c r="AB387" s="338">
        <v>0.19</v>
      </c>
      <c r="AC387" s="370">
        <f t="shared" si="142"/>
        <v>0</v>
      </c>
      <c r="AD387" s="336"/>
      <c r="AE387" s="61"/>
      <c r="AF387" s="61"/>
      <c r="AG387" s="61"/>
      <c r="AH387" s="61"/>
      <c r="AI387" s="64"/>
      <c r="AJ387" s="64"/>
      <c r="AK387" s="64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</row>
    <row r="388" spans="1:53" ht="15.75">
      <c r="A388" s="23">
        <v>201077</v>
      </c>
      <c r="B388" s="236" t="s">
        <v>444</v>
      </c>
      <c r="C388" s="232" t="s">
        <v>384</v>
      </c>
      <c r="D388" s="18">
        <v>5.03</v>
      </c>
      <c r="E388" s="18"/>
      <c r="F388" s="6"/>
      <c r="G388" s="118">
        <f>SUM('5:6'!G388)</f>
        <v>0</v>
      </c>
      <c r="H388" s="330">
        <f t="shared" si="149"/>
        <v>0</v>
      </c>
      <c r="I388" s="118">
        <f>SUM('5:6'!I388)</f>
        <v>0</v>
      </c>
      <c r="J388" s="38"/>
      <c r="K388" s="42">
        <f t="array" ref="K388">IF(ISERROR(G388/L388),"",G388/L388)</f>
        <v>0</v>
      </c>
      <c r="L388" s="107">
        <v>4</v>
      </c>
      <c r="M388" s="43">
        <f t="shared" si="154"/>
        <v>0</v>
      </c>
      <c r="N388" s="38"/>
      <c r="O388" s="118">
        <f>SUM('5:6'!O388)</f>
        <v>0</v>
      </c>
      <c r="P388" s="118">
        <f>SUM('5:6'!P388)</f>
        <v>0</v>
      </c>
      <c r="Q388" s="118">
        <f>SUM('5:6'!Q388)</f>
        <v>0</v>
      </c>
      <c r="R388" s="118">
        <f>SUM('5:6'!R388)</f>
        <v>0</v>
      </c>
      <c r="S388" s="118">
        <f>SUM('5:6'!S388)</f>
        <v>0</v>
      </c>
      <c r="T388" s="118">
        <f>SUM('5:6'!T388)</f>
        <v>0</v>
      </c>
      <c r="U388" s="118">
        <f>SUM('5:6'!U388)</f>
        <v>0</v>
      </c>
      <c r="V388" s="269"/>
      <c r="W388" s="40"/>
      <c r="X388" s="118">
        <f>SUM('5:6'!X388)</f>
        <v>0</v>
      </c>
      <c r="Y388" s="118">
        <f>SUM('5:6'!Y388)</f>
        <v>0</v>
      </c>
      <c r="Z388" s="118">
        <f>SUM('5:6'!Z388)</f>
        <v>0</v>
      </c>
      <c r="AA388" s="118">
        <f>SUM('5:6'!AA388)</f>
        <v>0</v>
      </c>
      <c r="AB388" s="366">
        <v>0.94</v>
      </c>
      <c r="AC388" s="370">
        <f t="shared" si="142"/>
        <v>0</v>
      </c>
      <c r="AD388" s="336"/>
      <c r="AE388" s="61"/>
      <c r="AF388" s="61"/>
      <c r="AG388" s="61"/>
      <c r="AH388" s="61"/>
      <c r="AI388" s="64"/>
      <c r="AJ388" s="64"/>
      <c r="AK388" s="64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</row>
    <row r="389" spans="1:53" ht="15.75">
      <c r="A389" s="23">
        <v>201078</v>
      </c>
      <c r="B389" s="236" t="s">
        <v>444</v>
      </c>
      <c r="C389" s="232" t="s">
        <v>385</v>
      </c>
      <c r="D389" s="18">
        <v>5.03</v>
      </c>
      <c r="E389" s="18"/>
      <c r="F389" s="6"/>
      <c r="G389" s="118">
        <f>SUM('5:6'!G389)</f>
        <v>0</v>
      </c>
      <c r="H389" s="330">
        <f t="shared" si="149"/>
        <v>0</v>
      </c>
      <c r="I389" s="118">
        <f>SUM('5:6'!I389)</f>
        <v>0</v>
      </c>
      <c r="J389" s="38"/>
      <c r="K389" s="42">
        <f t="array" ref="K389">IF(ISERROR(G389/L389),"",G389/L389)</f>
        <v>0</v>
      </c>
      <c r="L389" s="107">
        <v>4</v>
      </c>
      <c r="M389" s="43">
        <f t="shared" si="154"/>
        <v>0</v>
      </c>
      <c r="N389" s="38"/>
      <c r="O389" s="118">
        <f>SUM('5:6'!O389)</f>
        <v>0</v>
      </c>
      <c r="P389" s="118">
        <f>SUM('5:6'!P389)</f>
        <v>0</v>
      </c>
      <c r="Q389" s="118">
        <f>SUM('5:6'!Q389)</f>
        <v>0</v>
      </c>
      <c r="R389" s="118">
        <f>SUM('5:6'!R389)</f>
        <v>0</v>
      </c>
      <c r="S389" s="118">
        <f>SUM('5:6'!S389)</f>
        <v>0</v>
      </c>
      <c r="T389" s="118">
        <f>SUM('5:6'!T389)</f>
        <v>0</v>
      </c>
      <c r="U389" s="118">
        <f>SUM('5:6'!U389)</f>
        <v>0</v>
      </c>
      <c r="V389" s="269"/>
      <c r="W389" s="40"/>
      <c r="X389" s="118">
        <f>SUM('5:6'!X389)</f>
        <v>0</v>
      </c>
      <c r="Y389" s="118">
        <f>SUM('5:6'!Y389)</f>
        <v>0</v>
      </c>
      <c r="Z389" s="118">
        <f>SUM('5:6'!Z389)</f>
        <v>0</v>
      </c>
      <c r="AA389" s="118">
        <f>SUM('5:6'!AA389)</f>
        <v>0</v>
      </c>
      <c r="AB389" s="366">
        <v>0.94</v>
      </c>
      <c r="AC389" s="370">
        <f t="shared" si="142"/>
        <v>0</v>
      </c>
      <c r="AD389" s="336"/>
      <c r="AE389" s="61"/>
      <c r="AF389" s="61"/>
      <c r="AG389" s="61"/>
      <c r="AH389" s="61"/>
      <c r="AI389" s="64"/>
      <c r="AJ389" s="64"/>
      <c r="AK389" s="64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</row>
    <row r="390" spans="1:53" ht="15.75">
      <c r="A390" s="23">
        <v>201079</v>
      </c>
      <c r="B390" s="236" t="s">
        <v>444</v>
      </c>
      <c r="C390" s="232" t="s">
        <v>386</v>
      </c>
      <c r="D390" s="18">
        <v>5.03</v>
      </c>
      <c r="E390" s="18"/>
      <c r="F390" s="6"/>
      <c r="G390" s="118">
        <f>SUM('5:6'!G390)</f>
        <v>0</v>
      </c>
      <c r="H390" s="330">
        <f t="shared" si="149"/>
        <v>0</v>
      </c>
      <c r="I390" s="118">
        <f>SUM('5:6'!I390)</f>
        <v>0</v>
      </c>
      <c r="J390" s="38"/>
      <c r="K390" s="42">
        <f t="array" ref="K390">IF(ISERROR(G390/L390),"",G390/L390)</f>
        <v>0</v>
      </c>
      <c r="L390" s="107">
        <v>4</v>
      </c>
      <c r="M390" s="43">
        <f t="shared" si="154"/>
        <v>0</v>
      </c>
      <c r="N390" s="38"/>
      <c r="O390" s="118">
        <f>SUM('5:6'!O390)</f>
        <v>0</v>
      </c>
      <c r="P390" s="118">
        <f>SUM('5:6'!P390)</f>
        <v>0</v>
      </c>
      <c r="Q390" s="118">
        <f>SUM('5:6'!Q390)</f>
        <v>0</v>
      </c>
      <c r="R390" s="118">
        <f>SUM('5:6'!R390)</f>
        <v>0</v>
      </c>
      <c r="S390" s="118">
        <f>SUM('5:6'!S390)</f>
        <v>0</v>
      </c>
      <c r="T390" s="118">
        <f>SUM('5:6'!T390)</f>
        <v>0</v>
      </c>
      <c r="U390" s="118">
        <f>SUM('5:6'!U390)</f>
        <v>0</v>
      </c>
      <c r="V390" s="269"/>
      <c r="W390" s="40"/>
      <c r="X390" s="118">
        <f>SUM('5:6'!X390)</f>
        <v>0</v>
      </c>
      <c r="Y390" s="118">
        <f>SUM('5:6'!Y390)</f>
        <v>0</v>
      </c>
      <c r="Z390" s="118">
        <f>SUM('5:6'!Z390)</f>
        <v>0</v>
      </c>
      <c r="AA390" s="118">
        <f>SUM('5:6'!AA390)</f>
        <v>0</v>
      </c>
      <c r="AB390" s="366">
        <v>0.94</v>
      </c>
      <c r="AC390" s="370">
        <f t="shared" si="142"/>
        <v>0</v>
      </c>
      <c r="AD390" s="336"/>
      <c r="AE390" s="61"/>
      <c r="AF390" s="61"/>
      <c r="AG390" s="61"/>
      <c r="AH390" s="61"/>
      <c r="AI390" s="64"/>
      <c r="AJ390" s="64"/>
      <c r="AK390" s="64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</row>
    <row r="391" spans="1:53" ht="15.75">
      <c r="A391" s="23">
        <v>201080</v>
      </c>
      <c r="B391" s="236" t="s">
        <v>444</v>
      </c>
      <c r="C391" s="232" t="s">
        <v>387</v>
      </c>
      <c r="D391" s="18">
        <v>5.03</v>
      </c>
      <c r="E391" s="18"/>
      <c r="F391" s="6"/>
      <c r="G391" s="118">
        <f>SUM('5:6'!G391)</f>
        <v>0</v>
      </c>
      <c r="H391" s="330">
        <f t="shared" si="149"/>
        <v>0</v>
      </c>
      <c r="I391" s="118">
        <f>SUM('5:6'!I391)</f>
        <v>0</v>
      </c>
      <c r="J391" s="38"/>
      <c r="K391" s="42">
        <f t="array" ref="K391">IF(ISERROR(G391/L391),"",G391/L391)</f>
        <v>0</v>
      </c>
      <c r="L391" s="107">
        <v>4</v>
      </c>
      <c r="M391" s="43">
        <f t="shared" si="154"/>
        <v>0</v>
      </c>
      <c r="N391" s="38"/>
      <c r="O391" s="118">
        <f>SUM('5:6'!O391)</f>
        <v>0</v>
      </c>
      <c r="P391" s="118">
        <f>SUM('5:6'!P391)</f>
        <v>0</v>
      </c>
      <c r="Q391" s="118">
        <f>SUM('5:6'!Q391)</f>
        <v>0</v>
      </c>
      <c r="R391" s="118">
        <f>SUM('5:6'!R391)</f>
        <v>0</v>
      </c>
      <c r="S391" s="118">
        <f>SUM('5:6'!S391)</f>
        <v>0</v>
      </c>
      <c r="T391" s="118">
        <f>SUM('5:6'!T391)</f>
        <v>0</v>
      </c>
      <c r="U391" s="118">
        <f>SUM('5:6'!U391)</f>
        <v>0</v>
      </c>
      <c r="V391" s="269"/>
      <c r="W391" s="40"/>
      <c r="X391" s="118">
        <f>SUM('5:6'!X391)</f>
        <v>0</v>
      </c>
      <c r="Y391" s="118">
        <f>SUM('5:6'!Y391)</f>
        <v>0</v>
      </c>
      <c r="Z391" s="118">
        <f>SUM('5:6'!Z391)</f>
        <v>0</v>
      </c>
      <c r="AA391" s="118">
        <f>SUM('5:6'!AA391)</f>
        <v>0</v>
      </c>
      <c r="AB391" s="366">
        <v>0.94</v>
      </c>
      <c r="AC391" s="370">
        <f t="shared" si="142"/>
        <v>0</v>
      </c>
      <c r="AD391" s="336"/>
      <c r="AE391" s="61"/>
      <c r="AF391" s="61"/>
      <c r="AG391" s="61"/>
      <c r="AH391" s="61"/>
      <c r="AI391" s="64"/>
      <c r="AJ391" s="64"/>
      <c r="AK391" s="64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</row>
    <row r="392" spans="1:53" ht="15.75">
      <c r="A392" s="20">
        <v>200534</v>
      </c>
      <c r="B392" s="69" t="s">
        <v>80</v>
      </c>
      <c r="C392" s="17" t="s">
        <v>61</v>
      </c>
      <c r="D392" s="18">
        <v>5.03</v>
      </c>
      <c r="E392" s="18"/>
      <c r="F392" s="6"/>
      <c r="G392" s="118">
        <f>SUM('5:6'!G392)</f>
        <v>0</v>
      </c>
      <c r="H392" s="330">
        <f t="shared" si="149"/>
        <v>0</v>
      </c>
      <c r="I392" s="118">
        <f>SUM('5:6'!I392)</f>
        <v>0</v>
      </c>
      <c r="J392" s="38" t="str">
        <f t="array" ref="J392">IF(ISERROR(G392/I392),"",G392/I392)</f>
        <v/>
      </c>
      <c r="K392" s="42">
        <f t="array" ref="K392">IF(ISERROR(G392/L392),"",G392/L392)</f>
        <v>0</v>
      </c>
      <c r="L392" s="107">
        <v>40</v>
      </c>
      <c r="M392" s="43">
        <f t="shared" si="154"/>
        <v>0</v>
      </c>
      <c r="N392" s="38">
        <f t="shared" ref="N392:N401" si="161">SUM(O392:U392)</f>
        <v>0</v>
      </c>
      <c r="O392" s="118">
        <f>SUM('5:6'!O392)</f>
        <v>0</v>
      </c>
      <c r="P392" s="118">
        <f>SUM('5:6'!P392)</f>
        <v>0</v>
      </c>
      <c r="Q392" s="118">
        <f>SUM('5:6'!Q392)</f>
        <v>0</v>
      </c>
      <c r="R392" s="118">
        <f>SUM('5:6'!R392)</f>
        <v>0</v>
      </c>
      <c r="S392" s="118">
        <f>SUM('5:6'!S392)</f>
        <v>0</v>
      </c>
      <c r="T392" s="118">
        <f>SUM('5:6'!T392)</f>
        <v>0</v>
      </c>
      <c r="U392" s="118">
        <f>SUM('5:6'!U392)</f>
        <v>0</v>
      </c>
      <c r="V392" s="269">
        <f t="shared" ref="V392:V401" si="162">SUM(X392:AA392)</f>
        <v>0</v>
      </c>
      <c r="W392" s="40" t="str">
        <f t="shared" ref="W392:W401" si="163">IF(ISERROR(V392/G392),"",V392/G392)</f>
        <v/>
      </c>
      <c r="X392" s="118">
        <f>SUM('5:6'!X392)</f>
        <v>0</v>
      </c>
      <c r="Y392" s="118">
        <f>SUM('5:6'!Y392)</f>
        <v>0</v>
      </c>
      <c r="Z392" s="118">
        <f>SUM('5:6'!Z392)</f>
        <v>0</v>
      </c>
      <c r="AA392" s="118">
        <f>SUM('5:6'!AA392)</f>
        <v>0</v>
      </c>
      <c r="AB392" s="338">
        <v>0.19</v>
      </c>
      <c r="AC392" s="370">
        <f t="shared" si="142"/>
        <v>0</v>
      </c>
      <c r="AD392" s="336"/>
      <c r="AE392" s="61"/>
      <c r="AF392" s="61"/>
      <c r="AG392" s="61"/>
      <c r="AH392" s="61"/>
      <c r="AI392" s="64"/>
      <c r="AJ392" s="64"/>
      <c r="AK392" s="64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</row>
    <row r="393" spans="1:53" ht="15.75">
      <c r="A393" s="20">
        <v>200535</v>
      </c>
      <c r="B393" s="69" t="s">
        <v>80</v>
      </c>
      <c r="C393" s="17" t="s">
        <v>60</v>
      </c>
      <c r="D393" s="18">
        <v>5.03</v>
      </c>
      <c r="E393" s="18"/>
      <c r="F393" s="6"/>
      <c r="G393" s="118">
        <f>SUM('5:6'!G393)</f>
        <v>0</v>
      </c>
      <c r="H393" s="330">
        <f t="shared" si="149"/>
        <v>0</v>
      </c>
      <c r="I393" s="118">
        <f>SUM('5:6'!I393)</f>
        <v>0</v>
      </c>
      <c r="J393" s="38" t="str">
        <f t="array" ref="J393">IF(ISERROR(G393/I393),"",G393/I393)</f>
        <v/>
      </c>
      <c r="K393" s="42">
        <f t="array" ref="K393">IF(ISERROR(G393/L393),"",G393/L393)</f>
        <v>0</v>
      </c>
      <c r="L393" s="107">
        <v>40</v>
      </c>
      <c r="M393" s="43">
        <f t="shared" si="154"/>
        <v>0</v>
      </c>
      <c r="N393" s="38">
        <f t="shared" si="161"/>
        <v>0</v>
      </c>
      <c r="O393" s="118">
        <f>SUM('5:6'!O393)</f>
        <v>0</v>
      </c>
      <c r="P393" s="118">
        <f>SUM('5:6'!P393)</f>
        <v>0</v>
      </c>
      <c r="Q393" s="118">
        <f>SUM('5:6'!Q393)</f>
        <v>0</v>
      </c>
      <c r="R393" s="118">
        <f>SUM('5:6'!R393)</f>
        <v>0</v>
      </c>
      <c r="S393" s="118">
        <f>SUM('5:6'!S393)</f>
        <v>0</v>
      </c>
      <c r="T393" s="118">
        <f>SUM('5:6'!T393)</f>
        <v>0</v>
      </c>
      <c r="U393" s="118">
        <f>SUM('5:6'!U393)</f>
        <v>0</v>
      </c>
      <c r="V393" s="269">
        <f t="shared" si="162"/>
        <v>0</v>
      </c>
      <c r="W393" s="40" t="str">
        <f t="shared" si="163"/>
        <v/>
      </c>
      <c r="X393" s="118">
        <f>SUM('5:6'!X393)</f>
        <v>0</v>
      </c>
      <c r="Y393" s="118">
        <f>SUM('5:6'!Y393)</f>
        <v>0</v>
      </c>
      <c r="Z393" s="118">
        <f>SUM('5:6'!Z393)</f>
        <v>0</v>
      </c>
      <c r="AA393" s="118">
        <f>SUM('5:6'!AA393)</f>
        <v>0</v>
      </c>
      <c r="AB393" s="338">
        <v>0.19</v>
      </c>
      <c r="AC393" s="370">
        <f t="shared" si="142"/>
        <v>0</v>
      </c>
      <c r="AD393" s="336"/>
      <c r="AE393" s="61"/>
      <c r="AF393" s="61"/>
      <c r="AG393" s="61"/>
      <c r="AH393" s="61"/>
      <c r="AI393" s="64"/>
      <c r="AJ393" s="64"/>
      <c r="AK393" s="64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</row>
    <row r="394" spans="1:53" ht="15.75">
      <c r="A394" s="20">
        <v>200536</v>
      </c>
      <c r="B394" s="69" t="s">
        <v>80</v>
      </c>
      <c r="C394" s="17" t="s">
        <v>65</v>
      </c>
      <c r="D394" s="18">
        <v>5.03</v>
      </c>
      <c r="E394" s="18"/>
      <c r="F394" s="6"/>
      <c r="G394" s="118">
        <f>SUM('5:6'!G394)</f>
        <v>0</v>
      </c>
      <c r="H394" s="330">
        <f t="shared" si="149"/>
        <v>0</v>
      </c>
      <c r="I394" s="118">
        <f>SUM('5:6'!I394)</f>
        <v>0</v>
      </c>
      <c r="J394" s="38" t="str">
        <f t="array" ref="J394">IF(ISERROR(G394/I394),"",G394/I394)</f>
        <v/>
      </c>
      <c r="K394" s="42">
        <f t="array" ref="K394">IF(ISERROR(G394/L394),"",G394/L394)</f>
        <v>0</v>
      </c>
      <c r="L394" s="107">
        <v>40</v>
      </c>
      <c r="M394" s="43">
        <f t="shared" si="154"/>
        <v>0</v>
      </c>
      <c r="N394" s="38">
        <f t="shared" si="161"/>
        <v>0</v>
      </c>
      <c r="O394" s="118">
        <f>SUM('5:6'!O394)</f>
        <v>0</v>
      </c>
      <c r="P394" s="118">
        <f>SUM('5:6'!P394)</f>
        <v>0</v>
      </c>
      <c r="Q394" s="118">
        <f>SUM('5:6'!Q394)</f>
        <v>0</v>
      </c>
      <c r="R394" s="118">
        <f>SUM('5:6'!R394)</f>
        <v>0</v>
      </c>
      <c r="S394" s="118">
        <f>SUM('5:6'!S394)</f>
        <v>0</v>
      </c>
      <c r="T394" s="118">
        <f>SUM('5:6'!T394)</f>
        <v>0</v>
      </c>
      <c r="U394" s="118">
        <f>SUM('5:6'!U394)</f>
        <v>0</v>
      </c>
      <c r="V394" s="269">
        <f t="shared" si="162"/>
        <v>0</v>
      </c>
      <c r="W394" s="40" t="str">
        <f t="shared" si="163"/>
        <v/>
      </c>
      <c r="X394" s="118">
        <f>SUM('5:6'!X394)</f>
        <v>0</v>
      </c>
      <c r="Y394" s="118">
        <f>SUM('5:6'!Y394)</f>
        <v>0</v>
      </c>
      <c r="Z394" s="118">
        <f>SUM('5:6'!Z394)</f>
        <v>0</v>
      </c>
      <c r="AA394" s="118">
        <f>SUM('5:6'!AA394)</f>
        <v>0</v>
      </c>
      <c r="AB394" s="338">
        <v>0.19</v>
      </c>
      <c r="AC394" s="370">
        <f t="shared" si="142"/>
        <v>0</v>
      </c>
      <c r="AD394" s="336"/>
      <c r="AE394" s="61"/>
      <c r="AF394" s="61"/>
      <c r="AG394" s="61"/>
      <c r="AH394" s="61"/>
      <c r="AI394" s="64"/>
      <c r="AJ394" s="64"/>
      <c r="AK394" s="64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</row>
    <row r="395" spans="1:53" ht="15.75">
      <c r="A395" s="20">
        <v>200437</v>
      </c>
      <c r="B395" s="69" t="s">
        <v>81</v>
      </c>
      <c r="C395" s="17" t="s">
        <v>82</v>
      </c>
      <c r="D395" s="18">
        <v>5.03</v>
      </c>
      <c r="E395" s="18"/>
      <c r="F395" s="6"/>
      <c r="G395" s="118">
        <f>SUM('5:6'!G395)</f>
        <v>0</v>
      </c>
      <c r="H395" s="330">
        <f t="shared" si="149"/>
        <v>0</v>
      </c>
      <c r="I395" s="118">
        <f>SUM('5:6'!I395)</f>
        <v>0</v>
      </c>
      <c r="J395" s="38" t="str">
        <f t="array" ref="J395">IF(ISERROR(G395/I395),"",G395/I395)</f>
        <v/>
      </c>
      <c r="K395" s="42">
        <f t="array" ref="K395">IF(ISERROR(G395/L395),"",G395/L395)</f>
        <v>0</v>
      </c>
      <c r="L395" s="107">
        <v>50</v>
      </c>
      <c r="M395" s="43">
        <f t="shared" si="154"/>
        <v>0</v>
      </c>
      <c r="N395" s="38">
        <f t="shared" si="161"/>
        <v>0</v>
      </c>
      <c r="O395" s="118">
        <f>SUM('5:6'!O395)</f>
        <v>0</v>
      </c>
      <c r="P395" s="118">
        <f>SUM('5:6'!P395)</f>
        <v>0</v>
      </c>
      <c r="Q395" s="118">
        <f>SUM('5:6'!Q395)</f>
        <v>0</v>
      </c>
      <c r="R395" s="118">
        <f>SUM('5:6'!R395)</f>
        <v>0</v>
      </c>
      <c r="S395" s="118">
        <f>SUM('5:6'!S395)</f>
        <v>0</v>
      </c>
      <c r="T395" s="118">
        <f>SUM('5:6'!T395)</f>
        <v>0</v>
      </c>
      <c r="U395" s="118">
        <f>SUM('5:6'!U395)</f>
        <v>0</v>
      </c>
      <c r="V395" s="269">
        <f t="shared" si="162"/>
        <v>0</v>
      </c>
      <c r="W395" s="40" t="str">
        <f t="shared" si="163"/>
        <v/>
      </c>
      <c r="X395" s="118">
        <f>SUM('5:6'!X395)</f>
        <v>0</v>
      </c>
      <c r="Y395" s="118">
        <f>SUM('5:6'!Y395)</f>
        <v>0</v>
      </c>
      <c r="Z395" s="118">
        <f>SUM('5:6'!Z395)</f>
        <v>0</v>
      </c>
      <c r="AA395" s="118">
        <f>SUM('5:6'!AA395)</f>
        <v>0</v>
      </c>
      <c r="AB395" s="338">
        <v>0.21</v>
      </c>
      <c r="AC395" s="370">
        <f t="shared" si="142"/>
        <v>0</v>
      </c>
      <c r="AD395" s="336"/>
      <c r="AE395" s="61"/>
      <c r="AF395" s="61"/>
      <c r="AG395" s="61"/>
      <c r="AH395" s="61"/>
      <c r="AI395" s="64"/>
      <c r="AJ395" s="64"/>
      <c r="AK395" s="64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</row>
    <row r="396" spans="1:53" ht="15.75">
      <c r="A396" s="20">
        <v>200438</v>
      </c>
      <c r="B396" s="69" t="s">
        <v>81</v>
      </c>
      <c r="C396" s="17" t="s">
        <v>60</v>
      </c>
      <c r="D396" s="18">
        <v>5.03</v>
      </c>
      <c r="E396" s="18"/>
      <c r="F396" s="6"/>
      <c r="G396" s="118">
        <f>SUM('5:6'!G396)</f>
        <v>0</v>
      </c>
      <c r="H396" s="330">
        <f t="shared" si="149"/>
        <v>0</v>
      </c>
      <c r="I396" s="118">
        <f>SUM('5:6'!I396)</f>
        <v>0</v>
      </c>
      <c r="J396" s="38" t="str">
        <f t="array" ref="J396">IF(ISERROR(G396/I396),"",G396/I396)</f>
        <v/>
      </c>
      <c r="K396" s="42">
        <f t="array" ref="K396">IF(ISERROR(G396/L396),"",G396/L396)</f>
        <v>0</v>
      </c>
      <c r="L396" s="107">
        <v>50</v>
      </c>
      <c r="M396" s="43">
        <f t="shared" si="154"/>
        <v>0</v>
      </c>
      <c r="N396" s="38">
        <f t="shared" si="161"/>
        <v>0</v>
      </c>
      <c r="O396" s="118">
        <f>SUM('5:6'!O396)</f>
        <v>0</v>
      </c>
      <c r="P396" s="118">
        <f>SUM('5:6'!P396)</f>
        <v>0</v>
      </c>
      <c r="Q396" s="118">
        <f>SUM('5:6'!Q396)</f>
        <v>0</v>
      </c>
      <c r="R396" s="118">
        <f>SUM('5:6'!R396)</f>
        <v>0</v>
      </c>
      <c r="S396" s="118">
        <f>SUM('5:6'!S396)</f>
        <v>0</v>
      </c>
      <c r="T396" s="118">
        <f>SUM('5:6'!T396)</f>
        <v>0</v>
      </c>
      <c r="U396" s="118">
        <f>SUM('5:6'!U396)</f>
        <v>0</v>
      </c>
      <c r="V396" s="269">
        <f t="shared" si="162"/>
        <v>0</v>
      </c>
      <c r="W396" s="40" t="str">
        <f t="shared" si="163"/>
        <v/>
      </c>
      <c r="X396" s="118">
        <f>SUM('5:6'!X396)</f>
        <v>0</v>
      </c>
      <c r="Y396" s="118">
        <f>SUM('5:6'!Y396)</f>
        <v>0</v>
      </c>
      <c r="Z396" s="118">
        <f>SUM('5:6'!Z396)</f>
        <v>0</v>
      </c>
      <c r="AA396" s="118">
        <f>SUM('5:6'!AA396)</f>
        <v>0</v>
      </c>
      <c r="AB396" s="338">
        <v>0.21</v>
      </c>
      <c r="AC396" s="370">
        <f t="shared" si="142"/>
        <v>0</v>
      </c>
      <c r="AD396" s="336"/>
      <c r="AE396" s="61"/>
      <c r="AF396" s="61"/>
      <c r="AG396" s="61"/>
      <c r="AH396" s="61"/>
      <c r="AI396" s="64"/>
      <c r="AJ396" s="64"/>
      <c r="AK396" s="64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</row>
    <row r="397" spans="1:53" ht="15.75">
      <c r="A397" s="20">
        <v>200439</v>
      </c>
      <c r="B397" s="69" t="s">
        <v>81</v>
      </c>
      <c r="C397" s="17" t="s">
        <v>61</v>
      </c>
      <c r="D397" s="18">
        <v>5.03</v>
      </c>
      <c r="E397" s="18"/>
      <c r="F397" s="6"/>
      <c r="G397" s="118">
        <f>SUM('5:6'!G397)</f>
        <v>0</v>
      </c>
      <c r="H397" s="330">
        <f t="shared" si="149"/>
        <v>0</v>
      </c>
      <c r="I397" s="118">
        <f>SUM('5:6'!I397)</f>
        <v>0</v>
      </c>
      <c r="J397" s="38" t="str">
        <f t="array" ref="J397">IF(ISERROR(G397/I397),"",G397/I397)</f>
        <v/>
      </c>
      <c r="K397" s="42">
        <f t="array" ref="K397">IF(ISERROR(G397/L397),"",G397/L397)</f>
        <v>0</v>
      </c>
      <c r="L397" s="107">
        <v>50</v>
      </c>
      <c r="M397" s="43">
        <f t="shared" si="154"/>
        <v>0</v>
      </c>
      <c r="N397" s="38">
        <f t="shared" si="161"/>
        <v>0</v>
      </c>
      <c r="O397" s="118">
        <f>SUM('5:6'!O397)</f>
        <v>0</v>
      </c>
      <c r="P397" s="118">
        <f>SUM('5:6'!P397)</f>
        <v>0</v>
      </c>
      <c r="Q397" s="118">
        <f>SUM('5:6'!Q397)</f>
        <v>0</v>
      </c>
      <c r="R397" s="118">
        <f>SUM('5:6'!R397)</f>
        <v>0</v>
      </c>
      <c r="S397" s="118">
        <f>SUM('5:6'!S397)</f>
        <v>0</v>
      </c>
      <c r="T397" s="118">
        <f>SUM('5:6'!T397)</f>
        <v>0</v>
      </c>
      <c r="U397" s="118">
        <f>SUM('5:6'!U397)</f>
        <v>0</v>
      </c>
      <c r="V397" s="269">
        <f t="shared" si="162"/>
        <v>0</v>
      </c>
      <c r="W397" s="40" t="str">
        <f t="shared" si="163"/>
        <v/>
      </c>
      <c r="X397" s="118">
        <f>SUM('5:6'!X397)</f>
        <v>0</v>
      </c>
      <c r="Y397" s="118">
        <f>SUM('5:6'!Y397)</f>
        <v>0</v>
      </c>
      <c r="Z397" s="118">
        <f>SUM('5:6'!Z397)</f>
        <v>0</v>
      </c>
      <c r="AA397" s="118">
        <f>SUM('5:6'!AA397)</f>
        <v>0</v>
      </c>
      <c r="AB397" s="338">
        <v>0.21</v>
      </c>
      <c r="AC397" s="370">
        <f t="shared" si="142"/>
        <v>0</v>
      </c>
      <c r="AD397" s="336"/>
      <c r="AE397" s="61"/>
      <c r="AF397" s="61"/>
      <c r="AG397" s="61"/>
      <c r="AH397" s="61"/>
      <c r="AI397" s="64"/>
      <c r="AJ397" s="64"/>
      <c r="AK397" s="64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</row>
    <row r="398" spans="1:53" ht="15.75">
      <c r="A398" s="20">
        <v>200440</v>
      </c>
      <c r="B398" s="69" t="s">
        <v>81</v>
      </c>
      <c r="C398" s="17" t="s">
        <v>65</v>
      </c>
      <c r="D398" s="18">
        <v>5.03</v>
      </c>
      <c r="E398" s="18"/>
      <c r="F398" s="6"/>
      <c r="G398" s="118">
        <f>SUM('5:6'!G398)</f>
        <v>0</v>
      </c>
      <c r="H398" s="330">
        <f t="shared" si="149"/>
        <v>0</v>
      </c>
      <c r="I398" s="118">
        <f>SUM('5:6'!I398)</f>
        <v>0</v>
      </c>
      <c r="J398" s="38" t="str">
        <f t="array" ref="J398">IF(ISERROR(G398/I398),"",G398/I398)</f>
        <v/>
      </c>
      <c r="K398" s="42">
        <f t="array" ref="K398">IF(ISERROR(G398/L398),"",G398/L398)</f>
        <v>0</v>
      </c>
      <c r="L398" s="107">
        <v>50</v>
      </c>
      <c r="M398" s="43">
        <f t="shared" si="154"/>
        <v>0</v>
      </c>
      <c r="N398" s="38">
        <f t="shared" si="161"/>
        <v>0</v>
      </c>
      <c r="O398" s="118">
        <f>SUM('5:6'!O398)</f>
        <v>0</v>
      </c>
      <c r="P398" s="118">
        <f>SUM('5:6'!P398)</f>
        <v>0</v>
      </c>
      <c r="Q398" s="118">
        <f>SUM('5:6'!Q398)</f>
        <v>0</v>
      </c>
      <c r="R398" s="118">
        <f>SUM('5:6'!R398)</f>
        <v>0</v>
      </c>
      <c r="S398" s="118">
        <f>SUM('5:6'!S398)</f>
        <v>0</v>
      </c>
      <c r="T398" s="118">
        <f>SUM('5:6'!T398)</f>
        <v>0</v>
      </c>
      <c r="U398" s="118">
        <f>SUM('5:6'!U398)</f>
        <v>0</v>
      </c>
      <c r="V398" s="269">
        <f t="shared" si="162"/>
        <v>0</v>
      </c>
      <c r="W398" s="40" t="str">
        <f t="shared" si="163"/>
        <v/>
      </c>
      <c r="X398" s="118">
        <f>SUM('5:6'!X398)</f>
        <v>0</v>
      </c>
      <c r="Y398" s="118">
        <f>SUM('5:6'!Y398)</f>
        <v>0</v>
      </c>
      <c r="Z398" s="118">
        <f>SUM('5:6'!Z398)</f>
        <v>0</v>
      </c>
      <c r="AA398" s="118">
        <f>SUM('5:6'!AA398)</f>
        <v>0</v>
      </c>
      <c r="AB398" s="338">
        <v>0.21</v>
      </c>
      <c r="AC398" s="370">
        <f t="shared" si="142"/>
        <v>0</v>
      </c>
      <c r="AD398" s="336"/>
      <c r="AE398" s="61"/>
      <c r="AF398" s="61"/>
      <c r="AG398" s="61"/>
      <c r="AH398" s="61"/>
      <c r="AI398" s="64"/>
      <c r="AJ398" s="64"/>
      <c r="AK398" s="64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</row>
    <row r="399" spans="1:53" ht="15.75">
      <c r="A399" s="20">
        <v>200051</v>
      </c>
      <c r="B399" s="69" t="s">
        <v>83</v>
      </c>
      <c r="C399" s="17" t="s">
        <v>73</v>
      </c>
      <c r="D399" s="18">
        <v>5.03</v>
      </c>
      <c r="E399" s="18"/>
      <c r="F399" s="6"/>
      <c r="G399" s="118">
        <f>SUM('5:6'!G399)</f>
        <v>0</v>
      </c>
      <c r="H399" s="330">
        <f t="shared" si="149"/>
        <v>0</v>
      </c>
      <c r="I399" s="118">
        <f>SUM('5:6'!I399)</f>
        <v>0</v>
      </c>
      <c r="J399" s="38" t="str">
        <f t="array" ref="J399">IF(ISERROR(G399/I399),"",G399/I399)</f>
        <v/>
      </c>
      <c r="K399" s="42">
        <f t="array" ref="K399">IF(ISERROR(G399/L399),"",G399/L399)</f>
        <v>0</v>
      </c>
      <c r="L399" s="107">
        <v>50</v>
      </c>
      <c r="M399" s="43">
        <f t="shared" si="154"/>
        <v>0</v>
      </c>
      <c r="N399" s="38">
        <f t="shared" si="161"/>
        <v>0</v>
      </c>
      <c r="O399" s="118">
        <f>SUM('5:6'!O399)</f>
        <v>0</v>
      </c>
      <c r="P399" s="118">
        <f>SUM('5:6'!P399)</f>
        <v>0</v>
      </c>
      <c r="Q399" s="118">
        <f>SUM('5:6'!Q399)</f>
        <v>0</v>
      </c>
      <c r="R399" s="118">
        <f>SUM('5:6'!R399)</f>
        <v>0</v>
      </c>
      <c r="S399" s="118">
        <f>SUM('5:6'!S399)</f>
        <v>0</v>
      </c>
      <c r="T399" s="118">
        <f>SUM('5:6'!T399)</f>
        <v>0</v>
      </c>
      <c r="U399" s="118">
        <f>SUM('5:6'!U399)</f>
        <v>0</v>
      </c>
      <c r="V399" s="269">
        <f t="shared" si="162"/>
        <v>0</v>
      </c>
      <c r="W399" s="40" t="str">
        <f t="shared" si="163"/>
        <v/>
      </c>
      <c r="X399" s="118">
        <f>SUM('5:6'!X399)</f>
        <v>0</v>
      </c>
      <c r="Y399" s="118">
        <f>SUM('5:6'!Y399)</f>
        <v>0</v>
      </c>
      <c r="Z399" s="118">
        <f>SUM('5:6'!Z399)</f>
        <v>0</v>
      </c>
      <c r="AA399" s="118">
        <f>SUM('5:6'!AA399)</f>
        <v>0</v>
      </c>
      <c r="AB399" s="338">
        <v>0.21</v>
      </c>
      <c r="AC399" s="370">
        <f t="shared" si="142"/>
        <v>0</v>
      </c>
      <c r="AD399" s="336"/>
      <c r="AE399" s="61"/>
      <c r="AF399" s="61"/>
      <c r="AG399" s="61"/>
      <c r="AH399" s="61"/>
      <c r="AI399" s="64"/>
      <c r="AJ399" s="64"/>
      <c r="AK399" s="64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</row>
    <row r="400" spans="1:53" ht="15.75">
      <c r="A400" s="20">
        <v>200052</v>
      </c>
      <c r="B400" s="69" t="s">
        <v>83</v>
      </c>
      <c r="C400" s="17" t="s">
        <v>61</v>
      </c>
      <c r="D400" s="18">
        <v>5.03</v>
      </c>
      <c r="E400" s="18"/>
      <c r="F400" s="6"/>
      <c r="G400" s="118">
        <f>SUM('5:6'!G400)</f>
        <v>0</v>
      </c>
      <c r="H400" s="330">
        <f t="shared" si="149"/>
        <v>0</v>
      </c>
      <c r="I400" s="118">
        <f>SUM('5:6'!I400)</f>
        <v>0</v>
      </c>
      <c r="J400" s="38" t="str">
        <f t="array" ref="J400">IF(ISERROR(G400/I400),"",G400/I400)</f>
        <v/>
      </c>
      <c r="K400" s="42">
        <f t="array" ref="K400">IF(ISERROR(G400/L400),"",G400/L400)</f>
        <v>0</v>
      </c>
      <c r="L400" s="107">
        <v>50</v>
      </c>
      <c r="M400" s="43">
        <f t="shared" si="154"/>
        <v>0</v>
      </c>
      <c r="N400" s="38">
        <f t="shared" si="161"/>
        <v>0</v>
      </c>
      <c r="O400" s="118">
        <f>SUM('5:6'!O400)</f>
        <v>0</v>
      </c>
      <c r="P400" s="118">
        <f>SUM('5:6'!P400)</f>
        <v>0</v>
      </c>
      <c r="Q400" s="118">
        <f>SUM('5:6'!Q400)</f>
        <v>0</v>
      </c>
      <c r="R400" s="118">
        <f>SUM('5:6'!R400)</f>
        <v>0</v>
      </c>
      <c r="S400" s="118">
        <f>SUM('5:6'!S400)</f>
        <v>0</v>
      </c>
      <c r="T400" s="118">
        <f>SUM('5:6'!T400)</f>
        <v>0</v>
      </c>
      <c r="U400" s="118">
        <f>SUM('5:6'!U400)</f>
        <v>0</v>
      </c>
      <c r="V400" s="269">
        <f t="shared" si="162"/>
        <v>0</v>
      </c>
      <c r="W400" s="40" t="str">
        <f t="shared" si="163"/>
        <v/>
      </c>
      <c r="X400" s="118">
        <f>SUM('5:6'!X400)</f>
        <v>0</v>
      </c>
      <c r="Y400" s="118">
        <f>SUM('5:6'!Y400)</f>
        <v>0</v>
      </c>
      <c r="Z400" s="118">
        <f>SUM('5:6'!Z400)</f>
        <v>0</v>
      </c>
      <c r="AA400" s="118">
        <f>SUM('5:6'!AA400)</f>
        <v>0</v>
      </c>
      <c r="AB400" s="338">
        <v>0.21</v>
      </c>
      <c r="AC400" s="370">
        <f t="shared" si="142"/>
        <v>0</v>
      </c>
      <c r="AD400" s="336"/>
      <c r="AE400" s="61"/>
      <c r="AF400" s="61"/>
      <c r="AG400" s="61"/>
      <c r="AH400" s="61"/>
      <c r="AI400" s="64"/>
      <c r="AJ400" s="64"/>
      <c r="AK400" s="64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</row>
    <row r="401" spans="1:53" ht="15.75">
      <c r="A401" s="20">
        <v>200054</v>
      </c>
      <c r="B401" s="69" t="s">
        <v>83</v>
      </c>
      <c r="C401" s="17" t="s">
        <v>77</v>
      </c>
      <c r="D401" s="18">
        <v>5.03</v>
      </c>
      <c r="E401" s="18"/>
      <c r="F401" s="6"/>
      <c r="G401" s="118">
        <f>SUM('5:6'!G401)</f>
        <v>0</v>
      </c>
      <c r="H401" s="330">
        <f t="shared" si="149"/>
        <v>0</v>
      </c>
      <c r="I401" s="118">
        <f>SUM('5:6'!I401)</f>
        <v>0</v>
      </c>
      <c r="J401" s="38" t="str">
        <f t="array" ref="J401">IF(ISERROR(G401/I401),"",G401/I401)</f>
        <v/>
      </c>
      <c r="K401" s="42">
        <f t="array" ref="K401">IF(ISERROR(G401/L401),"",G401/L401)</f>
        <v>0</v>
      </c>
      <c r="L401" s="107">
        <v>50</v>
      </c>
      <c r="M401" s="43">
        <f t="shared" si="154"/>
        <v>0</v>
      </c>
      <c r="N401" s="38">
        <f t="shared" si="161"/>
        <v>0</v>
      </c>
      <c r="O401" s="118">
        <f>SUM('5:6'!O401)</f>
        <v>0</v>
      </c>
      <c r="P401" s="118">
        <f>SUM('5:6'!P401)</f>
        <v>0</v>
      </c>
      <c r="Q401" s="118">
        <f>SUM('5:6'!Q401)</f>
        <v>0</v>
      </c>
      <c r="R401" s="118">
        <f>SUM('5:6'!R401)</f>
        <v>0</v>
      </c>
      <c r="S401" s="118">
        <f>SUM('5:6'!S401)</f>
        <v>0</v>
      </c>
      <c r="T401" s="118">
        <f>SUM('5:6'!T401)</f>
        <v>0</v>
      </c>
      <c r="U401" s="118">
        <f>SUM('5:6'!U401)</f>
        <v>0</v>
      </c>
      <c r="V401" s="269">
        <f t="shared" si="162"/>
        <v>0</v>
      </c>
      <c r="W401" s="40" t="str">
        <f t="shared" si="163"/>
        <v/>
      </c>
      <c r="X401" s="118">
        <f>SUM('5:6'!X401)</f>
        <v>0</v>
      </c>
      <c r="Y401" s="118">
        <f>SUM('5:6'!Y401)</f>
        <v>0</v>
      </c>
      <c r="Z401" s="118">
        <f>SUM('5:6'!Z401)</f>
        <v>0</v>
      </c>
      <c r="AA401" s="118">
        <f>SUM('5:6'!AA401)</f>
        <v>0</v>
      </c>
      <c r="AB401" s="338">
        <v>0.21</v>
      </c>
      <c r="AC401" s="370">
        <f t="shared" si="142"/>
        <v>0</v>
      </c>
      <c r="AD401" s="336"/>
      <c r="AE401" s="61"/>
      <c r="AF401" s="61"/>
      <c r="AG401" s="61"/>
      <c r="AH401" s="61"/>
      <c r="AI401" s="64"/>
      <c r="AJ401" s="64"/>
      <c r="AK401" s="64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</row>
    <row r="402" spans="1:53" ht="15.75">
      <c r="A402" s="20">
        <v>201403</v>
      </c>
      <c r="B402" s="242" t="s">
        <v>458</v>
      </c>
      <c r="C402" s="232" t="s">
        <v>456</v>
      </c>
      <c r="D402" s="18">
        <v>50.3</v>
      </c>
      <c r="E402" s="18"/>
      <c r="F402" s="6"/>
      <c r="G402" s="118"/>
      <c r="H402" s="330">
        <f t="shared" si="149"/>
        <v>0</v>
      </c>
      <c r="I402" s="118"/>
      <c r="J402" s="38"/>
      <c r="K402" s="42">
        <f t="array" ref="K402">IF(ISERROR(G402/L402),"",G402/L402)</f>
        <v>0</v>
      </c>
      <c r="L402" s="107">
        <v>50</v>
      </c>
      <c r="M402" s="43"/>
      <c r="N402" s="38"/>
      <c r="O402" s="118"/>
      <c r="P402" s="118"/>
      <c r="Q402" s="118"/>
      <c r="R402" s="118"/>
      <c r="S402" s="118"/>
      <c r="T402" s="118"/>
      <c r="U402" s="118"/>
      <c r="V402" s="269"/>
      <c r="W402" s="40"/>
      <c r="X402" s="118"/>
      <c r="Y402" s="118"/>
      <c r="Z402" s="118"/>
      <c r="AA402" s="118"/>
      <c r="AB402" s="338">
        <v>0.21</v>
      </c>
      <c r="AC402" s="370">
        <f t="shared" si="142"/>
        <v>0</v>
      </c>
      <c r="AD402" s="336"/>
      <c r="AE402" s="61"/>
      <c r="AF402" s="61"/>
      <c r="AG402" s="61"/>
      <c r="AH402" s="61"/>
      <c r="AI402" s="64"/>
      <c r="AJ402" s="64"/>
      <c r="AK402" s="64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</row>
    <row r="403" spans="1:53" ht="15.75">
      <c r="A403" s="20">
        <v>201290</v>
      </c>
      <c r="B403" s="242" t="s">
        <v>423</v>
      </c>
      <c r="C403" s="232" t="s">
        <v>421</v>
      </c>
      <c r="D403" s="18">
        <v>5</v>
      </c>
      <c r="E403" s="18"/>
      <c r="F403" s="6"/>
      <c r="G403" s="118">
        <f>SUM('5:6'!G403)</f>
        <v>0</v>
      </c>
      <c r="H403" s="330">
        <f t="shared" si="149"/>
        <v>0</v>
      </c>
      <c r="I403" s="118">
        <f>SUM('5:6'!I403)</f>
        <v>0</v>
      </c>
      <c r="J403" s="38"/>
      <c r="K403" s="42"/>
      <c r="L403" s="107">
        <v>50</v>
      </c>
      <c r="M403" s="43"/>
      <c r="N403" s="38"/>
      <c r="O403" s="118">
        <f>SUM('5:6'!O403)</f>
        <v>0</v>
      </c>
      <c r="P403" s="118">
        <f>SUM('5:6'!P403)</f>
        <v>0</v>
      </c>
      <c r="Q403" s="118">
        <f>SUM('5:6'!Q403)</f>
        <v>0</v>
      </c>
      <c r="R403" s="118">
        <f>SUM('5:6'!R403)</f>
        <v>0</v>
      </c>
      <c r="S403" s="118">
        <f>SUM('5:6'!S403)</f>
        <v>0</v>
      </c>
      <c r="T403" s="118">
        <f>SUM('5:6'!T403)</f>
        <v>0</v>
      </c>
      <c r="U403" s="118">
        <f>SUM('5:6'!U403)</f>
        <v>0</v>
      </c>
      <c r="V403" s="269"/>
      <c r="W403" s="40"/>
      <c r="X403" s="118">
        <f>SUM('5:6'!X403)</f>
        <v>0</v>
      </c>
      <c r="Y403" s="118">
        <f>SUM('5:6'!Y403)</f>
        <v>0</v>
      </c>
      <c r="Z403" s="118">
        <f>SUM('5:6'!Z403)</f>
        <v>0</v>
      </c>
      <c r="AA403" s="118">
        <f>SUM('5:6'!AA403)</f>
        <v>0</v>
      </c>
      <c r="AB403" s="366">
        <v>0.21</v>
      </c>
      <c r="AC403" s="370">
        <f t="shared" si="142"/>
        <v>0</v>
      </c>
      <c r="AD403" s="336"/>
      <c r="AE403" s="61"/>
      <c r="AF403" s="61"/>
      <c r="AG403" s="61"/>
      <c r="AH403" s="61"/>
      <c r="AI403" s="64"/>
      <c r="AJ403" s="64"/>
      <c r="AK403" s="64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</row>
    <row r="404" spans="1:53" ht="15.75">
      <c r="A404" s="20">
        <v>200113</v>
      </c>
      <c r="B404" s="69" t="s">
        <v>84</v>
      </c>
      <c r="C404" s="17" t="s">
        <v>64</v>
      </c>
      <c r="D404" s="18">
        <v>5.03</v>
      </c>
      <c r="E404" s="18"/>
      <c r="F404" s="6"/>
      <c r="G404" s="118">
        <f>SUM('5:6'!G404)</f>
        <v>0</v>
      </c>
      <c r="H404" s="330">
        <f t="shared" si="149"/>
        <v>0</v>
      </c>
      <c r="I404" s="118">
        <f>SUM('5:6'!I404)</f>
        <v>0</v>
      </c>
      <c r="J404" s="38" t="str">
        <f t="array" ref="J404">IF(ISERROR(G404/I404),"",G404/I404)</f>
        <v/>
      </c>
      <c r="K404" s="42">
        <f t="array" ref="K404">IF(ISERROR(G404/L404),"",G404/L404)</f>
        <v>0</v>
      </c>
      <c r="L404" s="107">
        <v>21.5</v>
      </c>
      <c r="M404" s="43">
        <f t="shared" ref="M404:M405" si="164">IF(ISERROR(I404-K404),"",I404-K404)</f>
        <v>0</v>
      </c>
      <c r="N404" s="38">
        <f t="shared" ref="N404:N405" si="165">SUM(O404:U404)</f>
        <v>0</v>
      </c>
      <c r="O404" s="118">
        <f>SUM('5:6'!O404)</f>
        <v>0</v>
      </c>
      <c r="P404" s="118">
        <f>SUM('5:6'!P404)</f>
        <v>0</v>
      </c>
      <c r="Q404" s="118">
        <f>SUM('5:6'!Q404)</f>
        <v>0</v>
      </c>
      <c r="R404" s="118">
        <f>SUM('5:6'!R404)</f>
        <v>0</v>
      </c>
      <c r="S404" s="118">
        <f>SUM('5:6'!S404)</f>
        <v>0</v>
      </c>
      <c r="T404" s="118">
        <f>SUM('5:6'!T404)</f>
        <v>0</v>
      </c>
      <c r="U404" s="118">
        <f>SUM('5:6'!U404)</f>
        <v>0</v>
      </c>
      <c r="V404" s="269">
        <f t="shared" ref="V404:V405" si="166">SUM(X404:AA404)</f>
        <v>0</v>
      </c>
      <c r="W404" s="40" t="str">
        <f t="shared" ref="W404:W405" si="167">IF(ISERROR(V404/G404),"",V404/G404)</f>
        <v/>
      </c>
      <c r="X404" s="118">
        <f>SUM('5:6'!X404)</f>
        <v>0</v>
      </c>
      <c r="Y404" s="118">
        <f>SUM('5:6'!Y404)</f>
        <v>0</v>
      </c>
      <c r="Z404" s="118">
        <f>SUM('5:6'!Z404)</f>
        <v>0</v>
      </c>
      <c r="AA404" s="118">
        <f>SUM('5:6'!AA404)</f>
        <v>0</v>
      </c>
      <c r="AB404" s="338">
        <v>0.49</v>
      </c>
      <c r="AC404" s="370">
        <f t="shared" si="142"/>
        <v>0</v>
      </c>
      <c r="AD404" s="336"/>
      <c r="AE404" s="61"/>
      <c r="AF404" s="61"/>
      <c r="AG404" s="61"/>
      <c r="AH404" s="61"/>
      <c r="AI404" s="64"/>
      <c r="AJ404" s="64"/>
      <c r="AK404" s="64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</row>
    <row r="405" spans="1:53" ht="15.75">
      <c r="A405" s="20">
        <v>200114</v>
      </c>
      <c r="B405" s="69" t="s">
        <v>84</v>
      </c>
      <c r="C405" s="17" t="s">
        <v>65</v>
      </c>
      <c r="D405" s="18">
        <v>5.03</v>
      </c>
      <c r="E405" s="18"/>
      <c r="F405" s="6"/>
      <c r="G405" s="118">
        <f>SUM('5:6'!G405)</f>
        <v>0</v>
      </c>
      <c r="H405" s="330">
        <f t="shared" si="149"/>
        <v>0</v>
      </c>
      <c r="I405" s="118">
        <f>SUM('5:6'!I405)</f>
        <v>0</v>
      </c>
      <c r="J405" s="38" t="str">
        <f t="array" ref="J405">IF(ISERROR(G405/I405),"",G405/I405)</f>
        <v/>
      </c>
      <c r="K405" s="42">
        <f t="array" ref="K405">IF(ISERROR(G405/L405),"",G405/L405)</f>
        <v>0</v>
      </c>
      <c r="L405" s="107">
        <v>21.5</v>
      </c>
      <c r="M405" s="43">
        <f t="shared" si="164"/>
        <v>0</v>
      </c>
      <c r="N405" s="38">
        <f t="shared" si="165"/>
        <v>0</v>
      </c>
      <c r="O405" s="118">
        <f>SUM('5:6'!O405)</f>
        <v>0</v>
      </c>
      <c r="P405" s="118">
        <f>SUM('5:6'!P405)</f>
        <v>0</v>
      </c>
      <c r="Q405" s="118">
        <f>SUM('5:6'!Q405)</f>
        <v>0</v>
      </c>
      <c r="R405" s="118">
        <f>SUM('5:6'!R405)</f>
        <v>0</v>
      </c>
      <c r="S405" s="118">
        <f>SUM('5:6'!S405)</f>
        <v>0</v>
      </c>
      <c r="T405" s="118">
        <f>SUM('5:6'!T405)</f>
        <v>0</v>
      </c>
      <c r="U405" s="118">
        <f>SUM('5:6'!U405)</f>
        <v>0</v>
      </c>
      <c r="V405" s="269">
        <f t="shared" si="166"/>
        <v>0</v>
      </c>
      <c r="W405" s="40" t="str">
        <f t="shared" si="167"/>
        <v/>
      </c>
      <c r="X405" s="118">
        <f>SUM('5:6'!X405)</f>
        <v>0</v>
      </c>
      <c r="Y405" s="118">
        <f>SUM('5:6'!Y405)</f>
        <v>0</v>
      </c>
      <c r="Z405" s="118">
        <f>SUM('5:6'!Z405)</f>
        <v>0</v>
      </c>
      <c r="AA405" s="118">
        <f>SUM('5:6'!AA405)</f>
        <v>0</v>
      </c>
      <c r="AB405" s="338">
        <v>0.49</v>
      </c>
      <c r="AC405" s="370">
        <f t="shared" si="142"/>
        <v>0</v>
      </c>
      <c r="AD405" s="336"/>
      <c r="AE405" s="61"/>
      <c r="AF405" s="61"/>
      <c r="AG405" s="61"/>
      <c r="AH405" s="61"/>
      <c r="AI405" s="64"/>
      <c r="AJ405" s="64"/>
      <c r="AK405" s="64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</row>
    <row r="406" spans="1:53" ht="15.75">
      <c r="A406" s="20"/>
      <c r="B406" s="242" t="s">
        <v>380</v>
      </c>
      <c r="C406" s="232" t="s">
        <v>381</v>
      </c>
      <c r="D406" s="18"/>
      <c r="E406" s="18"/>
      <c r="F406" s="6"/>
      <c r="G406" s="118">
        <f>SUM('5:6'!G406)</f>
        <v>0</v>
      </c>
      <c r="H406" s="330">
        <f t="shared" si="149"/>
        <v>0</v>
      </c>
      <c r="I406" s="118">
        <f>SUM('5:6'!I406)</f>
        <v>0</v>
      </c>
      <c r="J406" s="38"/>
      <c r="K406" s="42"/>
      <c r="L406" s="107"/>
      <c r="M406" s="43"/>
      <c r="N406" s="38"/>
      <c r="O406" s="118">
        <f>SUM('5:6'!O406)</f>
        <v>0</v>
      </c>
      <c r="P406" s="118">
        <f>SUM('5:6'!P406)</f>
        <v>0</v>
      </c>
      <c r="Q406" s="118">
        <f>SUM('5:6'!Q406)</f>
        <v>0</v>
      </c>
      <c r="R406" s="118">
        <f>SUM('5:6'!R406)</f>
        <v>0</v>
      </c>
      <c r="S406" s="118">
        <f>SUM('5:6'!S406)</f>
        <v>0</v>
      </c>
      <c r="T406" s="118">
        <f>SUM('5:6'!T406)</f>
        <v>0</v>
      </c>
      <c r="U406" s="118">
        <f>SUM('5:6'!U406)</f>
        <v>0</v>
      </c>
      <c r="V406" s="269"/>
      <c r="W406" s="40"/>
      <c r="X406" s="118">
        <f>SUM('5:6'!X406)</f>
        <v>0</v>
      </c>
      <c r="Y406" s="118">
        <f>SUM('5:6'!Y406)</f>
        <v>0</v>
      </c>
      <c r="Z406" s="118">
        <f>SUM('5:6'!Z406)</f>
        <v>0</v>
      </c>
      <c r="AA406" s="118">
        <f>SUM('5:6'!AA406)</f>
        <v>0</v>
      </c>
      <c r="AB406" s="338"/>
      <c r="AC406" s="370">
        <f t="shared" si="142"/>
        <v>0</v>
      </c>
      <c r="AD406" s="336"/>
      <c r="AE406" s="61"/>
      <c r="AF406" s="61"/>
      <c r="AG406" s="61"/>
      <c r="AH406" s="61"/>
      <c r="AI406" s="64"/>
      <c r="AJ406" s="64"/>
      <c r="AK406" s="64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</row>
    <row r="407" spans="1:53" ht="15.75">
      <c r="A407" s="22">
        <v>200617</v>
      </c>
      <c r="B407" s="70" t="s">
        <v>85</v>
      </c>
      <c r="C407" s="17" t="s">
        <v>60</v>
      </c>
      <c r="D407" s="18">
        <v>5.0599999999999996</v>
      </c>
      <c r="E407" s="18"/>
      <c r="F407" s="6"/>
      <c r="G407" s="118">
        <f>SUM('5:6'!G407)</f>
        <v>0</v>
      </c>
      <c r="H407" s="330">
        <f t="shared" si="149"/>
        <v>0</v>
      </c>
      <c r="I407" s="118">
        <f>SUM('5:6'!I407)</f>
        <v>0</v>
      </c>
      <c r="J407" s="38" t="str">
        <f t="array" ref="J407">IF(ISERROR(G407/I407),"",G407/I407)</f>
        <v/>
      </c>
      <c r="K407" s="42" t="str">
        <f t="array" ref="K407">IF(ISERROR(G407/L407),"",G407/L407)</f>
        <v/>
      </c>
      <c r="L407" s="107"/>
      <c r="M407" s="43" t="str">
        <f t="shared" ref="M407:M420" si="168">IF(ISERROR(I407-K407),"",I407-K407)</f>
        <v/>
      </c>
      <c r="N407" s="38">
        <f t="shared" ref="N407:N410" si="169">SUM(O407:U407)</f>
        <v>0</v>
      </c>
      <c r="O407" s="118">
        <f>SUM('5:6'!O407)</f>
        <v>0</v>
      </c>
      <c r="P407" s="118">
        <f>SUM('5:6'!P407)</f>
        <v>0</v>
      </c>
      <c r="Q407" s="118">
        <f>SUM('5:6'!Q407)</f>
        <v>0</v>
      </c>
      <c r="R407" s="118">
        <f>SUM('5:6'!R407)</f>
        <v>0</v>
      </c>
      <c r="S407" s="118">
        <f>SUM('5:6'!S407)</f>
        <v>0</v>
      </c>
      <c r="T407" s="118">
        <f>SUM('5:6'!T407)</f>
        <v>0</v>
      </c>
      <c r="U407" s="118">
        <f>SUM('5:6'!U407)</f>
        <v>0</v>
      </c>
      <c r="V407" s="269">
        <f t="shared" ref="V407:V410" si="170">SUM(X407:AA407)</f>
        <v>0</v>
      </c>
      <c r="W407" s="40" t="str">
        <f t="shared" ref="W407:W410" si="171">IF(ISERROR(V407/G407),"",V407/G407)</f>
        <v/>
      </c>
      <c r="X407" s="118">
        <f>SUM('5:6'!X407)</f>
        <v>0</v>
      </c>
      <c r="Y407" s="118">
        <f>SUM('5:6'!Y407)</f>
        <v>0</v>
      </c>
      <c r="Z407" s="118">
        <f>SUM('5:6'!Z407)</f>
        <v>0</v>
      </c>
      <c r="AA407" s="118">
        <f>SUM('5:6'!AA407)</f>
        <v>0</v>
      </c>
      <c r="AB407" s="338">
        <v>0.43</v>
      </c>
      <c r="AC407" s="370">
        <f t="shared" si="142"/>
        <v>0</v>
      </c>
      <c r="AD407" s="336"/>
      <c r="AE407" s="61"/>
      <c r="AF407" s="61"/>
      <c r="AG407" s="61"/>
      <c r="AH407" s="61"/>
      <c r="AI407" s="64"/>
      <c r="AJ407" s="64"/>
      <c r="AK407" s="64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</row>
    <row r="408" spans="1:53" ht="15.75">
      <c r="A408" s="22">
        <v>200618</v>
      </c>
      <c r="B408" s="70" t="s">
        <v>85</v>
      </c>
      <c r="C408" s="17" t="s">
        <v>74</v>
      </c>
      <c r="D408" s="18">
        <v>5.0599999999999996</v>
      </c>
      <c r="E408" s="18"/>
      <c r="F408" s="6"/>
      <c r="G408" s="118">
        <f>SUM('5:6'!G408)</f>
        <v>0</v>
      </c>
      <c r="H408" s="330">
        <f t="shared" si="149"/>
        <v>0</v>
      </c>
      <c r="I408" s="118">
        <f>SUM('5:6'!I408)</f>
        <v>0</v>
      </c>
      <c r="J408" s="38" t="str">
        <f t="array" ref="J408">IF(ISERROR(G408/I408),"",G408/I408)</f>
        <v/>
      </c>
      <c r="K408" s="42" t="str">
        <f t="array" ref="K408">IF(ISERROR(G408/L408),"",G408/L408)</f>
        <v/>
      </c>
      <c r="L408" s="107"/>
      <c r="M408" s="43" t="str">
        <f t="shared" si="168"/>
        <v/>
      </c>
      <c r="N408" s="38">
        <f t="shared" si="169"/>
        <v>0</v>
      </c>
      <c r="O408" s="118">
        <f>SUM('5:6'!O408)</f>
        <v>0</v>
      </c>
      <c r="P408" s="118">
        <f>SUM('5:6'!P408)</f>
        <v>0</v>
      </c>
      <c r="Q408" s="118">
        <f>SUM('5:6'!Q408)</f>
        <v>0</v>
      </c>
      <c r="R408" s="118">
        <f>SUM('5:6'!R408)</f>
        <v>0</v>
      </c>
      <c r="S408" s="118">
        <f>SUM('5:6'!S408)</f>
        <v>0</v>
      </c>
      <c r="T408" s="118">
        <f>SUM('5:6'!T408)</f>
        <v>0</v>
      </c>
      <c r="U408" s="118">
        <f>SUM('5:6'!U408)</f>
        <v>0</v>
      </c>
      <c r="V408" s="269">
        <f t="shared" si="170"/>
        <v>0</v>
      </c>
      <c r="W408" s="40" t="str">
        <f t="shared" si="171"/>
        <v/>
      </c>
      <c r="X408" s="118">
        <f>SUM('5:6'!X408)</f>
        <v>0</v>
      </c>
      <c r="Y408" s="118">
        <f>SUM('5:6'!Y408)</f>
        <v>0</v>
      </c>
      <c r="Z408" s="118">
        <f>SUM('5:6'!Z408)</f>
        <v>0</v>
      </c>
      <c r="AA408" s="118">
        <f>SUM('5:6'!AA408)</f>
        <v>0</v>
      </c>
      <c r="AB408" s="338">
        <v>0.43</v>
      </c>
      <c r="AC408" s="370">
        <f t="shared" ref="AC408:AC473" si="172">AB408*G408</f>
        <v>0</v>
      </c>
      <c r="AD408" s="336"/>
      <c r="AE408" s="61"/>
      <c r="AF408" s="61"/>
      <c r="AG408" s="61"/>
      <c r="AH408" s="61"/>
      <c r="AI408" s="64"/>
      <c r="AJ408" s="64"/>
      <c r="AK408" s="64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</row>
    <row r="409" spans="1:53" ht="15.75">
      <c r="A409" s="22">
        <v>200619</v>
      </c>
      <c r="B409" s="70" t="s">
        <v>85</v>
      </c>
      <c r="C409" s="17" t="s">
        <v>65</v>
      </c>
      <c r="D409" s="18">
        <v>5.0599999999999996</v>
      </c>
      <c r="E409" s="18"/>
      <c r="F409" s="6"/>
      <c r="G409" s="118">
        <f>SUM('5:6'!G409)</f>
        <v>0</v>
      </c>
      <c r="H409" s="330">
        <f t="shared" si="149"/>
        <v>0</v>
      </c>
      <c r="I409" s="118">
        <f>SUM('5:6'!I409)</f>
        <v>0</v>
      </c>
      <c r="J409" s="38" t="str">
        <f t="array" ref="J409">IF(ISERROR(G409/I409),"",G409/I409)</f>
        <v/>
      </c>
      <c r="K409" s="42" t="str">
        <f t="array" ref="K409">IF(ISERROR(G409/L409),"",G409/L409)</f>
        <v/>
      </c>
      <c r="L409" s="107"/>
      <c r="M409" s="43" t="str">
        <f t="shared" si="168"/>
        <v/>
      </c>
      <c r="N409" s="38">
        <f t="shared" si="169"/>
        <v>0</v>
      </c>
      <c r="O409" s="118">
        <f>SUM('5:6'!O409)</f>
        <v>0</v>
      </c>
      <c r="P409" s="118">
        <f>SUM('5:6'!P409)</f>
        <v>0</v>
      </c>
      <c r="Q409" s="118">
        <f>SUM('5:6'!Q409)</f>
        <v>0</v>
      </c>
      <c r="R409" s="118">
        <f>SUM('5:6'!R409)</f>
        <v>0</v>
      </c>
      <c r="S409" s="118">
        <f>SUM('5:6'!S409)</f>
        <v>0</v>
      </c>
      <c r="T409" s="118">
        <f>SUM('5:6'!T409)</f>
        <v>0</v>
      </c>
      <c r="U409" s="118">
        <f>SUM('5:6'!U409)</f>
        <v>0</v>
      </c>
      <c r="V409" s="269">
        <f t="shared" si="170"/>
        <v>0</v>
      </c>
      <c r="W409" s="40" t="str">
        <f t="shared" si="171"/>
        <v/>
      </c>
      <c r="X409" s="118">
        <f>SUM('5:6'!X409)</f>
        <v>0</v>
      </c>
      <c r="Y409" s="118">
        <f>SUM('5:6'!Y409)</f>
        <v>0</v>
      </c>
      <c r="Z409" s="118">
        <f>SUM('5:6'!Z409)</f>
        <v>0</v>
      </c>
      <c r="AA409" s="118">
        <f>SUM('5:6'!AA409)</f>
        <v>0</v>
      </c>
      <c r="AB409" s="338">
        <v>0.43</v>
      </c>
      <c r="AC409" s="370">
        <f t="shared" si="172"/>
        <v>0</v>
      </c>
      <c r="AD409" s="336"/>
      <c r="AE409" s="61"/>
      <c r="AF409" s="61"/>
      <c r="AG409" s="61"/>
      <c r="AH409" s="61"/>
      <c r="AI409" s="64"/>
      <c r="AJ409" s="64"/>
      <c r="AK409" s="64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</row>
    <row r="410" spans="1:53" ht="15.75">
      <c r="A410" s="22">
        <v>200620</v>
      </c>
      <c r="B410" s="70" t="s">
        <v>85</v>
      </c>
      <c r="C410" s="17" t="s">
        <v>61</v>
      </c>
      <c r="D410" s="18">
        <v>5.0599999999999996</v>
      </c>
      <c r="E410" s="18"/>
      <c r="F410" s="6"/>
      <c r="G410" s="118">
        <f>SUM('5:6'!G410)</f>
        <v>0</v>
      </c>
      <c r="H410" s="330">
        <f t="shared" si="149"/>
        <v>0</v>
      </c>
      <c r="I410" s="118">
        <f>SUM('5:6'!I410)</f>
        <v>0</v>
      </c>
      <c r="J410" s="38" t="str">
        <f t="array" ref="J410">IF(ISERROR(G410/I410),"",G410/I410)</f>
        <v/>
      </c>
      <c r="K410" s="42" t="str">
        <f t="array" ref="K410">IF(ISERROR(G410/L410),"",G410/L410)</f>
        <v/>
      </c>
      <c r="L410" s="107"/>
      <c r="M410" s="43" t="str">
        <f t="shared" si="168"/>
        <v/>
      </c>
      <c r="N410" s="38">
        <f t="shared" si="169"/>
        <v>0</v>
      </c>
      <c r="O410" s="118">
        <f>SUM('5:6'!O410)</f>
        <v>0</v>
      </c>
      <c r="P410" s="118">
        <f>SUM('5:6'!P410)</f>
        <v>0</v>
      </c>
      <c r="Q410" s="118">
        <f>SUM('5:6'!Q410)</f>
        <v>0</v>
      </c>
      <c r="R410" s="118">
        <f>SUM('5:6'!R410)</f>
        <v>0</v>
      </c>
      <c r="S410" s="118">
        <f>SUM('5:6'!S410)</f>
        <v>0</v>
      </c>
      <c r="T410" s="118">
        <f>SUM('5:6'!T410)</f>
        <v>0</v>
      </c>
      <c r="U410" s="118">
        <f>SUM('5:6'!U410)</f>
        <v>0</v>
      </c>
      <c r="V410" s="269">
        <f t="shared" si="170"/>
        <v>0</v>
      </c>
      <c r="W410" s="40" t="str">
        <f t="shared" si="171"/>
        <v/>
      </c>
      <c r="X410" s="118">
        <f>SUM('5:6'!X410)</f>
        <v>0</v>
      </c>
      <c r="Y410" s="118">
        <f>SUM('5:6'!Y410)</f>
        <v>0</v>
      </c>
      <c r="Z410" s="118">
        <f>SUM('5:6'!Z410)</f>
        <v>0</v>
      </c>
      <c r="AA410" s="118">
        <f>SUM('5:6'!AA410)</f>
        <v>0</v>
      </c>
      <c r="AB410" s="338">
        <v>0.43</v>
      </c>
      <c r="AC410" s="370">
        <f t="shared" si="172"/>
        <v>0</v>
      </c>
      <c r="AD410" s="336"/>
      <c r="AE410" s="61"/>
      <c r="AF410" s="61"/>
      <c r="AG410" s="61"/>
      <c r="AH410" s="61"/>
      <c r="AI410" s="64"/>
      <c r="AJ410" s="64"/>
      <c r="AK410" s="64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</row>
    <row r="411" spans="1:53" ht="15" customHeight="1">
      <c r="A411" s="22"/>
      <c r="B411" s="249" t="s">
        <v>388</v>
      </c>
      <c r="C411" s="232" t="s">
        <v>394</v>
      </c>
      <c r="D411" s="18"/>
      <c r="E411" s="18"/>
      <c r="F411" s="6"/>
      <c r="G411" s="118">
        <f>SUM('5:6'!G411)</f>
        <v>0</v>
      </c>
      <c r="H411" s="330">
        <f t="shared" si="149"/>
        <v>0</v>
      </c>
      <c r="I411" s="118">
        <f>SUM('5:6'!I411)</f>
        <v>0</v>
      </c>
      <c r="J411" s="38"/>
      <c r="K411" s="42">
        <f t="array" ref="K411">IF(ISERROR(G411/L411),"",G411/L411)</f>
        <v>0</v>
      </c>
      <c r="L411" s="107">
        <v>24</v>
      </c>
      <c r="M411" s="43">
        <f t="shared" si="168"/>
        <v>0</v>
      </c>
      <c r="N411" s="38"/>
      <c r="O411" s="118">
        <f>SUM('5:6'!O411)</f>
        <v>0</v>
      </c>
      <c r="P411" s="118">
        <f>SUM('5:6'!P411)</f>
        <v>0</v>
      </c>
      <c r="Q411" s="118">
        <f>SUM('5:6'!Q411)</f>
        <v>0</v>
      </c>
      <c r="R411" s="118">
        <f>SUM('5:6'!R411)</f>
        <v>0</v>
      </c>
      <c r="S411" s="118">
        <f>SUM('5:6'!S411)</f>
        <v>0</v>
      </c>
      <c r="T411" s="118">
        <f>SUM('5:6'!T411)</f>
        <v>0</v>
      </c>
      <c r="U411" s="118">
        <f>SUM('5:6'!U411)</f>
        <v>0</v>
      </c>
      <c r="V411" s="269"/>
      <c r="W411" s="40"/>
      <c r="X411" s="118">
        <f>SUM('5:6'!X411)</f>
        <v>0</v>
      </c>
      <c r="Y411" s="118">
        <f>SUM('5:6'!Y411)</f>
        <v>0</v>
      </c>
      <c r="Z411" s="118">
        <f>SUM('5:6'!Z411)</f>
        <v>0</v>
      </c>
      <c r="AA411" s="118">
        <f>SUM('5:6'!AA411)</f>
        <v>0</v>
      </c>
      <c r="AB411" s="338">
        <v>0.43</v>
      </c>
      <c r="AC411" s="370">
        <f t="shared" si="172"/>
        <v>0</v>
      </c>
      <c r="AD411" s="336"/>
      <c r="AE411" s="61"/>
      <c r="AF411" s="61"/>
      <c r="AG411" s="61"/>
      <c r="AH411" s="61"/>
      <c r="AI411" s="64"/>
      <c r="AJ411" s="64"/>
      <c r="AK411" s="64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</row>
    <row r="412" spans="1:53" ht="15" customHeight="1">
      <c r="A412" s="22"/>
      <c r="B412" s="249" t="s">
        <v>388</v>
      </c>
      <c r="C412" s="232" t="s">
        <v>389</v>
      </c>
      <c r="D412" s="18"/>
      <c r="E412" s="18"/>
      <c r="F412" s="6"/>
      <c r="G412" s="118">
        <f>SUM('5:6'!G412)</f>
        <v>0</v>
      </c>
      <c r="H412" s="330">
        <f t="shared" si="149"/>
        <v>0</v>
      </c>
      <c r="I412" s="118">
        <f>SUM('5:6'!I412)</f>
        <v>0</v>
      </c>
      <c r="J412" s="38"/>
      <c r="K412" s="42">
        <f t="array" ref="K412">IF(ISERROR(G412/L412),"",G412/L412)</f>
        <v>0</v>
      </c>
      <c r="L412" s="107">
        <v>24</v>
      </c>
      <c r="M412" s="43">
        <f t="shared" si="168"/>
        <v>0</v>
      </c>
      <c r="N412" s="38"/>
      <c r="O412" s="118">
        <f>SUM('5:6'!O412)</f>
        <v>0</v>
      </c>
      <c r="P412" s="118">
        <f>SUM('5:6'!P412)</f>
        <v>0</v>
      </c>
      <c r="Q412" s="118">
        <f>SUM('5:6'!Q412)</f>
        <v>0</v>
      </c>
      <c r="R412" s="118">
        <f>SUM('5:6'!R412)</f>
        <v>0</v>
      </c>
      <c r="S412" s="118">
        <f>SUM('5:6'!S412)</f>
        <v>0</v>
      </c>
      <c r="T412" s="118">
        <f>SUM('5:6'!T412)</f>
        <v>0</v>
      </c>
      <c r="U412" s="118">
        <f>SUM('5:6'!U412)</f>
        <v>0</v>
      </c>
      <c r="V412" s="269"/>
      <c r="W412" s="40"/>
      <c r="X412" s="118">
        <f>SUM('5:6'!X412)</f>
        <v>0</v>
      </c>
      <c r="Y412" s="118">
        <f>SUM('5:6'!Y412)</f>
        <v>0</v>
      </c>
      <c r="Z412" s="118">
        <f>SUM('5:6'!Z412)</f>
        <v>0</v>
      </c>
      <c r="AA412" s="118">
        <f>SUM('5:6'!AA412)</f>
        <v>0</v>
      </c>
      <c r="AB412" s="338">
        <v>0.43</v>
      </c>
      <c r="AC412" s="370">
        <f t="shared" si="172"/>
        <v>0</v>
      </c>
      <c r="AD412" s="336"/>
      <c r="AE412" s="61"/>
      <c r="AF412" s="61"/>
      <c r="AG412" s="61"/>
      <c r="AH412" s="61"/>
      <c r="AI412" s="64"/>
      <c r="AJ412" s="64"/>
      <c r="AK412" s="64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</row>
    <row r="413" spans="1:53" ht="15" customHeight="1">
      <c r="A413" s="22"/>
      <c r="B413" s="249" t="s">
        <v>388</v>
      </c>
      <c r="C413" s="232" t="s">
        <v>390</v>
      </c>
      <c r="D413" s="18"/>
      <c r="E413" s="18"/>
      <c r="F413" s="6"/>
      <c r="G413" s="118">
        <f>SUM('5:6'!G413)</f>
        <v>0</v>
      </c>
      <c r="H413" s="330">
        <f t="shared" si="149"/>
        <v>0</v>
      </c>
      <c r="I413" s="118">
        <f>SUM('5:6'!I413)</f>
        <v>0</v>
      </c>
      <c r="J413" s="38"/>
      <c r="K413" s="42">
        <f t="array" ref="K413">IF(ISERROR(G413/L413),"",G413/L413)</f>
        <v>0</v>
      </c>
      <c r="L413" s="107">
        <v>24</v>
      </c>
      <c r="M413" s="43">
        <f t="shared" si="168"/>
        <v>0</v>
      </c>
      <c r="N413" s="38"/>
      <c r="O413" s="118">
        <f>SUM('5:6'!O413)</f>
        <v>0</v>
      </c>
      <c r="P413" s="118">
        <f>SUM('5:6'!P413)</f>
        <v>0</v>
      </c>
      <c r="Q413" s="118">
        <f>SUM('5:6'!Q413)</f>
        <v>0</v>
      </c>
      <c r="R413" s="118">
        <f>SUM('5:6'!R413)</f>
        <v>0</v>
      </c>
      <c r="S413" s="118">
        <f>SUM('5:6'!S413)</f>
        <v>0</v>
      </c>
      <c r="T413" s="118">
        <f>SUM('5:6'!T413)</f>
        <v>0</v>
      </c>
      <c r="U413" s="118">
        <f>SUM('5:6'!U413)</f>
        <v>0</v>
      </c>
      <c r="V413" s="269"/>
      <c r="W413" s="40"/>
      <c r="X413" s="118">
        <f>SUM('5:6'!X413)</f>
        <v>0</v>
      </c>
      <c r="Y413" s="118">
        <f>SUM('5:6'!Y413)</f>
        <v>0</v>
      </c>
      <c r="Z413" s="118">
        <f>SUM('5:6'!Z413)</f>
        <v>0</v>
      </c>
      <c r="AA413" s="118">
        <f>SUM('5:6'!AA413)</f>
        <v>0</v>
      </c>
      <c r="AB413" s="338">
        <v>0.43</v>
      </c>
      <c r="AC413" s="370">
        <f t="shared" si="172"/>
        <v>0</v>
      </c>
      <c r="AD413" s="336"/>
      <c r="AE413" s="61"/>
      <c r="AF413" s="61"/>
      <c r="AG413" s="61"/>
      <c r="AH413" s="61"/>
      <c r="AI413" s="64"/>
      <c r="AJ413" s="64"/>
      <c r="AK413" s="64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</row>
    <row r="414" spans="1:53" ht="15" customHeight="1">
      <c r="A414" s="22"/>
      <c r="B414" s="249" t="s">
        <v>388</v>
      </c>
      <c r="C414" s="232" t="s">
        <v>391</v>
      </c>
      <c r="D414" s="18"/>
      <c r="E414" s="18"/>
      <c r="F414" s="6"/>
      <c r="G414" s="118">
        <f>SUM('5:6'!G414)</f>
        <v>0</v>
      </c>
      <c r="H414" s="330">
        <f t="shared" si="149"/>
        <v>0</v>
      </c>
      <c r="I414" s="118">
        <f>SUM('5:6'!I414)</f>
        <v>0</v>
      </c>
      <c r="J414" s="38"/>
      <c r="K414" s="42">
        <f t="array" ref="K414">IF(ISERROR(G414/L414),"",G414/L414)</f>
        <v>0</v>
      </c>
      <c r="L414" s="107">
        <v>24</v>
      </c>
      <c r="M414" s="43">
        <f t="shared" si="168"/>
        <v>0</v>
      </c>
      <c r="N414" s="38"/>
      <c r="O414" s="118">
        <f>SUM('5:6'!O414)</f>
        <v>0</v>
      </c>
      <c r="P414" s="118">
        <f>SUM('5:6'!P414)</f>
        <v>0</v>
      </c>
      <c r="Q414" s="118">
        <f>SUM('5:6'!Q414)</f>
        <v>0</v>
      </c>
      <c r="R414" s="118">
        <f>SUM('5:6'!R414)</f>
        <v>0</v>
      </c>
      <c r="S414" s="118">
        <f>SUM('5:6'!S414)</f>
        <v>0</v>
      </c>
      <c r="T414" s="118">
        <f>SUM('5:6'!T414)</f>
        <v>0</v>
      </c>
      <c r="U414" s="118">
        <f>SUM('5:6'!U414)</f>
        <v>0</v>
      </c>
      <c r="V414" s="269"/>
      <c r="W414" s="40"/>
      <c r="X414" s="118">
        <f>SUM('5:6'!X414)</f>
        <v>0</v>
      </c>
      <c r="Y414" s="118">
        <f>SUM('5:6'!Y414)</f>
        <v>0</v>
      </c>
      <c r="Z414" s="118">
        <f>SUM('5:6'!Z414)</f>
        <v>0</v>
      </c>
      <c r="AA414" s="118">
        <f>SUM('5:6'!AA414)</f>
        <v>0</v>
      </c>
      <c r="AB414" s="338">
        <v>0.43</v>
      </c>
      <c r="AC414" s="370">
        <f t="shared" si="172"/>
        <v>0</v>
      </c>
      <c r="AD414" s="336"/>
      <c r="AE414" s="61"/>
      <c r="AF414" s="61"/>
      <c r="AG414" s="61"/>
      <c r="AH414" s="61"/>
      <c r="AI414" s="64"/>
      <c r="AJ414" s="64"/>
      <c r="AK414" s="64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</row>
    <row r="415" spans="1:53" ht="15" customHeight="1">
      <c r="A415" s="22">
        <v>201074</v>
      </c>
      <c r="B415" s="249" t="s">
        <v>430</v>
      </c>
      <c r="C415" s="232" t="s">
        <v>432</v>
      </c>
      <c r="D415" s="18"/>
      <c r="E415" s="18"/>
      <c r="F415" s="6"/>
      <c r="G415" s="118">
        <f>SUM('5:6'!G415)</f>
        <v>0</v>
      </c>
      <c r="H415" s="330">
        <f t="shared" si="149"/>
        <v>0</v>
      </c>
      <c r="I415" s="118">
        <f>SUM('5:6'!I415)</f>
        <v>0</v>
      </c>
      <c r="J415" s="38"/>
      <c r="K415" s="42">
        <f t="array" ref="K415">IF(ISERROR(G415/L415),"",G415/L415)</f>
        <v>0</v>
      </c>
      <c r="L415" s="107">
        <v>4</v>
      </c>
      <c r="M415" s="43">
        <f t="shared" si="168"/>
        <v>0</v>
      </c>
      <c r="N415" s="38"/>
      <c r="O415" s="118"/>
      <c r="P415" s="118"/>
      <c r="Q415" s="118"/>
      <c r="R415" s="118"/>
      <c r="S415" s="118"/>
      <c r="T415" s="118"/>
      <c r="U415" s="118"/>
      <c r="V415" s="269"/>
      <c r="W415" s="40"/>
      <c r="X415" s="118"/>
      <c r="Y415" s="118"/>
      <c r="Z415" s="118"/>
      <c r="AA415" s="118"/>
      <c r="AB415" s="366">
        <v>0.69</v>
      </c>
      <c r="AC415" s="370">
        <f t="shared" si="172"/>
        <v>0</v>
      </c>
      <c r="AD415" s="336"/>
      <c r="AE415" s="61"/>
      <c r="AF415" s="61"/>
      <c r="AG415" s="61"/>
      <c r="AH415" s="61"/>
      <c r="AI415" s="64"/>
      <c r="AJ415" s="64"/>
      <c r="AK415" s="64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</row>
    <row r="416" spans="1:53" ht="15" customHeight="1">
      <c r="A416" s="22">
        <v>201075</v>
      </c>
      <c r="B416" s="249" t="s">
        <v>430</v>
      </c>
      <c r="C416" s="232" t="s">
        <v>434</v>
      </c>
      <c r="D416" s="18"/>
      <c r="E416" s="18"/>
      <c r="F416" s="6"/>
      <c r="G416" s="118">
        <f>SUM('5:6'!G416)</f>
        <v>0</v>
      </c>
      <c r="H416" s="330">
        <f t="shared" si="149"/>
        <v>0</v>
      </c>
      <c r="I416" s="118">
        <f>SUM('5:6'!I416)</f>
        <v>0</v>
      </c>
      <c r="J416" s="38"/>
      <c r="K416" s="42">
        <f t="array" ref="K416">IF(ISERROR(G416/L416),"",G416/L416)</f>
        <v>0</v>
      </c>
      <c r="L416" s="107">
        <v>4</v>
      </c>
      <c r="M416" s="43">
        <f t="shared" si="168"/>
        <v>0</v>
      </c>
      <c r="N416" s="38"/>
      <c r="O416" s="118"/>
      <c r="P416" s="118"/>
      <c r="Q416" s="118"/>
      <c r="R416" s="118"/>
      <c r="S416" s="118"/>
      <c r="T416" s="118"/>
      <c r="U416" s="118"/>
      <c r="V416" s="269"/>
      <c r="W416" s="40"/>
      <c r="X416" s="118"/>
      <c r="Y416" s="118"/>
      <c r="Z416" s="118"/>
      <c r="AA416" s="118"/>
      <c r="AB416" s="366">
        <v>0.69</v>
      </c>
      <c r="AC416" s="370">
        <f t="shared" si="172"/>
        <v>0</v>
      </c>
      <c r="AD416" s="336"/>
      <c r="AE416" s="61"/>
      <c r="AF416" s="61"/>
      <c r="AG416" s="61"/>
      <c r="AH416" s="61"/>
      <c r="AI416" s="64"/>
      <c r="AJ416" s="64"/>
      <c r="AK416" s="64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</row>
    <row r="417" spans="1:53" ht="15" customHeight="1">
      <c r="A417" s="22">
        <v>201076</v>
      </c>
      <c r="B417" s="249" t="s">
        <v>430</v>
      </c>
      <c r="C417" s="232" t="s">
        <v>436</v>
      </c>
      <c r="D417" s="18"/>
      <c r="E417" s="18"/>
      <c r="F417" s="6"/>
      <c r="G417" s="118">
        <f>SUM('5:6'!G417)</f>
        <v>0</v>
      </c>
      <c r="H417" s="330">
        <f t="shared" si="149"/>
        <v>0</v>
      </c>
      <c r="I417" s="118">
        <f>SUM('5:6'!I417)</f>
        <v>0</v>
      </c>
      <c r="J417" s="38"/>
      <c r="K417" s="42">
        <f t="array" ref="K417">IF(ISERROR(G417/L417),"",G417/L417)</f>
        <v>0</v>
      </c>
      <c r="L417" s="107">
        <v>4</v>
      </c>
      <c r="M417" s="43">
        <f t="shared" si="168"/>
        <v>0</v>
      </c>
      <c r="N417" s="38"/>
      <c r="O417" s="118"/>
      <c r="P417" s="118"/>
      <c r="Q417" s="118"/>
      <c r="R417" s="118"/>
      <c r="S417" s="118"/>
      <c r="T417" s="118"/>
      <c r="U417" s="118"/>
      <c r="V417" s="269"/>
      <c r="W417" s="40"/>
      <c r="X417" s="118"/>
      <c r="Y417" s="118"/>
      <c r="Z417" s="118"/>
      <c r="AA417" s="118"/>
      <c r="AB417" s="366">
        <v>0.69</v>
      </c>
      <c r="AC417" s="370">
        <f t="shared" si="172"/>
        <v>0</v>
      </c>
      <c r="AD417" s="336"/>
      <c r="AE417" s="61"/>
      <c r="AF417" s="61"/>
      <c r="AG417" s="61"/>
      <c r="AH417" s="61"/>
      <c r="AI417" s="64"/>
      <c r="AJ417" s="64"/>
      <c r="AK417" s="64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</row>
    <row r="418" spans="1:53" ht="15" customHeight="1">
      <c r="A418" s="22">
        <v>201071</v>
      </c>
      <c r="B418" s="70" t="s">
        <v>382</v>
      </c>
      <c r="C418" s="17" t="s">
        <v>356</v>
      </c>
      <c r="D418" s="18"/>
      <c r="E418" s="18"/>
      <c r="F418" s="6"/>
      <c r="G418" s="118">
        <f>SUM('5:6'!G418)</f>
        <v>0</v>
      </c>
      <c r="H418" s="330">
        <f t="shared" si="149"/>
        <v>0</v>
      </c>
      <c r="I418" s="118">
        <f>SUM('5:6'!I418)</f>
        <v>0</v>
      </c>
      <c r="J418" s="38"/>
      <c r="K418" s="42">
        <f t="array" ref="K418">IF(ISERROR(G418/L418),"",G418/L418)</f>
        <v>0</v>
      </c>
      <c r="L418" s="107">
        <v>4</v>
      </c>
      <c r="M418" s="43">
        <f t="shared" si="168"/>
        <v>0</v>
      </c>
      <c r="N418" s="38"/>
      <c r="O418" s="118">
        <f>SUM('5:6'!O418)</f>
        <v>0</v>
      </c>
      <c r="P418" s="118">
        <f>SUM('5:6'!P418)</f>
        <v>0</v>
      </c>
      <c r="Q418" s="118">
        <f>SUM('5:6'!Q418)</f>
        <v>0</v>
      </c>
      <c r="R418" s="118">
        <f>SUM('5:6'!R418)</f>
        <v>0</v>
      </c>
      <c r="S418" s="118">
        <f>SUM('5:6'!S418)</f>
        <v>0</v>
      </c>
      <c r="T418" s="118">
        <f>SUM('5:6'!T418)</f>
        <v>0</v>
      </c>
      <c r="U418" s="118">
        <f>SUM('5:6'!U418)</f>
        <v>0</v>
      </c>
      <c r="V418" s="269"/>
      <c r="W418" s="40"/>
      <c r="X418" s="118">
        <f>SUM('5:6'!X418)</f>
        <v>0</v>
      </c>
      <c r="Y418" s="118">
        <f>SUM('5:6'!Y418)</f>
        <v>0</v>
      </c>
      <c r="Z418" s="118">
        <f>SUM('5:6'!Z418)</f>
        <v>0</v>
      </c>
      <c r="AA418" s="118">
        <f>SUM('5:6'!AA418)</f>
        <v>0</v>
      </c>
      <c r="AB418" s="338">
        <v>0.95</v>
      </c>
      <c r="AC418" s="370">
        <f t="shared" si="172"/>
        <v>0</v>
      </c>
      <c r="AD418" s="336"/>
      <c r="AE418" s="61"/>
      <c r="AF418" s="61"/>
      <c r="AG418" s="61"/>
      <c r="AH418" s="61"/>
      <c r="AI418" s="64"/>
      <c r="AJ418" s="64"/>
      <c r="AK418" s="64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</row>
    <row r="419" spans="1:53" ht="15" customHeight="1">
      <c r="A419" s="22">
        <v>201072</v>
      </c>
      <c r="B419" s="70" t="s">
        <v>382</v>
      </c>
      <c r="C419" s="17" t="s">
        <v>358</v>
      </c>
      <c r="D419" s="18"/>
      <c r="E419" s="18"/>
      <c r="F419" s="6"/>
      <c r="G419" s="118">
        <f>SUM('5:6'!G419)</f>
        <v>0</v>
      </c>
      <c r="H419" s="330">
        <f t="shared" si="149"/>
        <v>0</v>
      </c>
      <c r="I419" s="118">
        <f>SUM('5:6'!I419)</f>
        <v>0</v>
      </c>
      <c r="J419" s="38"/>
      <c r="K419" s="42">
        <f t="array" ref="K419">IF(ISERROR(G419/L419),"",G419/L419)</f>
        <v>0</v>
      </c>
      <c r="L419" s="107">
        <v>4</v>
      </c>
      <c r="M419" s="43">
        <f t="shared" si="168"/>
        <v>0</v>
      </c>
      <c r="N419" s="38"/>
      <c r="O419" s="118">
        <f>SUM('5:6'!O419)</f>
        <v>0</v>
      </c>
      <c r="P419" s="118">
        <f>SUM('5:6'!P419)</f>
        <v>0</v>
      </c>
      <c r="Q419" s="118">
        <f>SUM('5:6'!Q419)</f>
        <v>0</v>
      </c>
      <c r="R419" s="118">
        <f>SUM('5:6'!R419)</f>
        <v>0</v>
      </c>
      <c r="S419" s="118">
        <f>SUM('5:6'!S419)</f>
        <v>0</v>
      </c>
      <c r="T419" s="118">
        <f>SUM('5:6'!T419)</f>
        <v>0</v>
      </c>
      <c r="U419" s="118">
        <f>SUM('5:6'!U419)</f>
        <v>0</v>
      </c>
      <c r="V419" s="269"/>
      <c r="W419" s="40"/>
      <c r="X419" s="118">
        <f>SUM('5:6'!X419)</f>
        <v>0</v>
      </c>
      <c r="Y419" s="118">
        <f>SUM('5:6'!Y419)</f>
        <v>0</v>
      </c>
      <c r="Z419" s="118">
        <f>SUM('5:6'!Z419)</f>
        <v>0</v>
      </c>
      <c r="AA419" s="118">
        <f>SUM('5:6'!AA419)</f>
        <v>0</v>
      </c>
      <c r="AB419" s="338">
        <v>0.95</v>
      </c>
      <c r="AC419" s="370">
        <f t="shared" si="172"/>
        <v>0</v>
      </c>
      <c r="AD419" s="336"/>
      <c r="AE419" s="61"/>
      <c r="AF419" s="61"/>
      <c r="AG419" s="61"/>
      <c r="AH419" s="61"/>
      <c r="AI419" s="64"/>
      <c r="AJ419" s="64"/>
      <c r="AK419" s="64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</row>
    <row r="420" spans="1:53" ht="15" customHeight="1">
      <c r="A420" s="22">
        <v>201073</v>
      </c>
      <c r="B420" s="70" t="s">
        <v>382</v>
      </c>
      <c r="C420" s="17" t="s">
        <v>360</v>
      </c>
      <c r="D420" s="18"/>
      <c r="E420" s="18"/>
      <c r="F420" s="6"/>
      <c r="G420" s="118">
        <f>SUM('5:6'!G420)</f>
        <v>0</v>
      </c>
      <c r="H420" s="330">
        <f t="shared" si="149"/>
        <v>0</v>
      </c>
      <c r="I420" s="118">
        <f>SUM('5:6'!I420)</f>
        <v>0</v>
      </c>
      <c r="J420" s="38"/>
      <c r="K420" s="42">
        <f t="array" ref="K420">IF(ISERROR(G420/L420),"",G420/L420)</f>
        <v>0</v>
      </c>
      <c r="L420" s="107">
        <v>4</v>
      </c>
      <c r="M420" s="43">
        <f t="shared" si="168"/>
        <v>0</v>
      </c>
      <c r="N420" s="38"/>
      <c r="O420" s="118">
        <f>SUM('5:6'!O420)</f>
        <v>0</v>
      </c>
      <c r="P420" s="118">
        <f>SUM('5:6'!P420)</f>
        <v>0</v>
      </c>
      <c r="Q420" s="118">
        <f>SUM('5:6'!Q420)</f>
        <v>0</v>
      </c>
      <c r="R420" s="118">
        <f>SUM('5:6'!R420)</f>
        <v>0</v>
      </c>
      <c r="S420" s="118">
        <f>SUM('5:6'!S420)</f>
        <v>0</v>
      </c>
      <c r="T420" s="118">
        <f>SUM('5:6'!T420)</f>
        <v>0</v>
      </c>
      <c r="U420" s="118">
        <f>SUM('5:6'!U420)</f>
        <v>0</v>
      </c>
      <c r="V420" s="269"/>
      <c r="W420" s="40"/>
      <c r="X420" s="118">
        <f>SUM('5:6'!X420)</f>
        <v>0</v>
      </c>
      <c r="Y420" s="118">
        <f>SUM('5:6'!Y420)</f>
        <v>0</v>
      </c>
      <c r="Z420" s="118">
        <f>SUM('5:6'!Z420)</f>
        <v>0</v>
      </c>
      <c r="AA420" s="118">
        <f>SUM('5:6'!AA420)</f>
        <v>0</v>
      </c>
      <c r="AB420" s="338">
        <v>0.95</v>
      </c>
      <c r="AC420" s="370">
        <f t="shared" si="172"/>
        <v>0</v>
      </c>
      <c r="AD420" s="336"/>
      <c r="AE420" s="61"/>
      <c r="AF420" s="61"/>
      <c r="AG420" s="61"/>
      <c r="AH420" s="61"/>
      <c r="AI420" s="64"/>
      <c r="AJ420" s="64"/>
      <c r="AK420" s="64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</row>
    <row r="421" spans="1:53" ht="15.75">
      <c r="A421" s="584" t="s">
        <v>86</v>
      </c>
      <c r="B421" s="584"/>
      <c r="C421" s="326" t="s">
        <v>71</v>
      </c>
      <c r="D421" s="27"/>
      <c r="E421" s="27"/>
      <c r="F421" s="39"/>
      <c r="G421" s="119">
        <f>SUM(G364:G420)</f>
        <v>0</v>
      </c>
      <c r="H421" s="37">
        <f>SUM(H364:H420)</f>
        <v>0</v>
      </c>
      <c r="I421" s="37">
        <f>SUM(I364:I420)</f>
        <v>0</v>
      </c>
      <c r="J421" s="38" t="str">
        <f t="array" ref="J421">IF(ISERROR(G421/I421),"",G421/I421)</f>
        <v/>
      </c>
      <c r="K421" s="37">
        <f>SUM(K364:K420)</f>
        <v>0</v>
      </c>
      <c r="L421" s="107"/>
      <c r="M421" s="114">
        <f t="shared" ref="M421:V421" si="173">SUM(M364:M420)</f>
        <v>0</v>
      </c>
      <c r="N421" s="37">
        <f t="shared" si="173"/>
        <v>0</v>
      </c>
      <c r="O421" s="116">
        <f t="shared" si="173"/>
        <v>0</v>
      </c>
      <c r="P421" s="116">
        <f t="shared" si="173"/>
        <v>0</v>
      </c>
      <c r="Q421" s="116">
        <f t="shared" si="173"/>
        <v>0</v>
      </c>
      <c r="R421" s="116">
        <f t="shared" si="173"/>
        <v>0</v>
      </c>
      <c r="S421" s="117">
        <f t="shared" si="173"/>
        <v>0</v>
      </c>
      <c r="T421" s="116">
        <f t="shared" si="173"/>
        <v>0</v>
      </c>
      <c r="U421" s="116">
        <f t="shared" si="173"/>
        <v>0</v>
      </c>
      <c r="V421" s="269">
        <f t="shared" si="173"/>
        <v>0</v>
      </c>
      <c r="W421" s="40" t="str">
        <f t="shared" ref="W421:W428" si="174">IF(ISERROR(V421/G421),"",V421/G421)</f>
        <v/>
      </c>
      <c r="X421" s="117">
        <f>SUM(X364:X420)</f>
        <v>0</v>
      </c>
      <c r="Y421" s="117">
        <f>SUM(Y364:Y420)</f>
        <v>0</v>
      </c>
      <c r="Z421" s="117">
        <f>SUM(Z364:Z420)</f>
        <v>0</v>
      </c>
      <c r="AA421" s="117">
        <f>SUM(AA364:AA420)</f>
        <v>0</v>
      </c>
      <c r="AB421" s="84"/>
      <c r="AC421" s="374"/>
      <c r="AD421" s="336"/>
      <c r="AE421" s="83"/>
      <c r="AF421" s="83"/>
      <c r="AG421" s="83"/>
      <c r="AH421" s="83"/>
      <c r="AI421" s="64"/>
      <c r="AJ421" s="64"/>
      <c r="AK421" s="64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</row>
    <row r="422" spans="1:53" ht="15.75">
      <c r="A422" s="17">
        <v>200065</v>
      </c>
      <c r="B422" s="68" t="s">
        <v>87</v>
      </c>
      <c r="C422" s="17" t="s">
        <v>53</v>
      </c>
      <c r="D422" s="18">
        <v>5.03</v>
      </c>
      <c r="E422" s="18"/>
      <c r="F422" s="6"/>
      <c r="G422" s="118">
        <f>SUM('5:6'!G422)</f>
        <v>0</v>
      </c>
      <c r="H422" s="330">
        <f>D422*G422</f>
        <v>0</v>
      </c>
      <c r="I422" s="118">
        <f>SUM('5:6'!I422)</f>
        <v>0</v>
      </c>
      <c r="J422" s="38" t="str">
        <f t="array" ref="J422">IF(ISERROR(G422/I422),"",G422/I422)</f>
        <v/>
      </c>
      <c r="K422" s="42">
        <f t="array" ref="K422">IF(ISERROR(G422/L422),"",G422/L422)</f>
        <v>0</v>
      </c>
      <c r="L422" s="107">
        <v>8.8000000000000007</v>
      </c>
      <c r="M422" s="43">
        <f t="shared" ref="M422:M429" si="175">IF(ISERROR(I422-K422),"",I422-K422)</f>
        <v>0</v>
      </c>
      <c r="N422" s="38">
        <f t="shared" ref="N422:N429" si="176">SUM(O422:U422)</f>
        <v>0</v>
      </c>
      <c r="O422" s="118">
        <f>SUM('5:6'!O422)</f>
        <v>0</v>
      </c>
      <c r="P422" s="118">
        <f>SUM('5:6'!P422)</f>
        <v>0</v>
      </c>
      <c r="Q422" s="118">
        <f>SUM('5:6'!Q422)</f>
        <v>0</v>
      </c>
      <c r="R422" s="118">
        <f>SUM('5:6'!R422)</f>
        <v>0</v>
      </c>
      <c r="S422" s="118">
        <f>SUM('5:6'!S422)</f>
        <v>0</v>
      </c>
      <c r="T422" s="118">
        <f>SUM('5:6'!T422)</f>
        <v>0</v>
      </c>
      <c r="U422" s="118">
        <f>SUM('5:6'!U422)</f>
        <v>0</v>
      </c>
      <c r="V422" s="269">
        <f t="shared" ref="V422:V428" si="177">SUM(X422:AA422)</f>
        <v>0</v>
      </c>
      <c r="W422" s="40" t="str">
        <f t="shared" si="174"/>
        <v/>
      </c>
      <c r="X422" s="118">
        <f>SUM('5:6'!X422)</f>
        <v>0</v>
      </c>
      <c r="Y422" s="118">
        <f>SUM('5:6'!Y422)</f>
        <v>0</v>
      </c>
      <c r="Z422" s="118">
        <f>SUM('5:6'!Z422)</f>
        <v>0</v>
      </c>
      <c r="AA422" s="118">
        <f>SUM('5:6'!AA422)</f>
        <v>0</v>
      </c>
      <c r="AB422" s="338">
        <v>1.18</v>
      </c>
      <c r="AC422" s="370">
        <f t="shared" si="172"/>
        <v>0</v>
      </c>
      <c r="AD422" s="336"/>
      <c r="AE422" s="61"/>
      <c r="AF422" s="61"/>
      <c r="AG422" s="61"/>
      <c r="AH422" s="61"/>
      <c r="AI422" s="64"/>
      <c r="AJ422" s="64"/>
      <c r="AK422" s="64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</row>
    <row r="423" spans="1:53" ht="15.75">
      <c r="A423" s="17">
        <v>200067</v>
      </c>
      <c r="B423" s="68" t="s">
        <v>87</v>
      </c>
      <c r="C423" s="17" t="s">
        <v>60</v>
      </c>
      <c r="D423" s="18">
        <v>5.03</v>
      </c>
      <c r="E423" s="18"/>
      <c r="F423" s="6"/>
      <c r="G423" s="118">
        <f>SUM('5:6'!G423)</f>
        <v>0</v>
      </c>
      <c r="H423" s="330">
        <f t="shared" ref="H423:H455" si="178">D423*G423</f>
        <v>0</v>
      </c>
      <c r="I423" s="118">
        <f>SUM('5:6'!I423)</f>
        <v>0</v>
      </c>
      <c r="J423" s="38" t="str">
        <f t="array" ref="J423">IF(ISERROR(G423/I423),"",G423/I423)</f>
        <v/>
      </c>
      <c r="K423" s="42">
        <f t="array" ref="K423">IF(ISERROR(G423/L423),"",G423/L423)</f>
        <v>0</v>
      </c>
      <c r="L423" s="107">
        <v>8.8000000000000007</v>
      </c>
      <c r="M423" s="43">
        <f t="shared" si="175"/>
        <v>0</v>
      </c>
      <c r="N423" s="38">
        <f t="shared" si="176"/>
        <v>0</v>
      </c>
      <c r="O423" s="118">
        <f>SUM('5:6'!O423)</f>
        <v>0</v>
      </c>
      <c r="P423" s="118">
        <f>SUM('5:6'!P423)</f>
        <v>0</v>
      </c>
      <c r="Q423" s="118">
        <f>SUM('5:6'!Q423)</f>
        <v>0</v>
      </c>
      <c r="R423" s="118">
        <f>SUM('5:6'!R423)</f>
        <v>0</v>
      </c>
      <c r="S423" s="118">
        <f>SUM('5:6'!S423)</f>
        <v>0</v>
      </c>
      <c r="T423" s="118">
        <f>SUM('5:6'!T423)</f>
        <v>0</v>
      </c>
      <c r="U423" s="118">
        <f>SUM('5:6'!U423)</f>
        <v>0</v>
      </c>
      <c r="V423" s="269">
        <f t="shared" si="177"/>
        <v>0</v>
      </c>
      <c r="W423" s="40" t="str">
        <f t="shared" si="174"/>
        <v/>
      </c>
      <c r="X423" s="118">
        <f>SUM('5:6'!X423)</f>
        <v>0</v>
      </c>
      <c r="Y423" s="118">
        <f>SUM('5:6'!Y423)</f>
        <v>0</v>
      </c>
      <c r="Z423" s="118">
        <f>SUM('5:6'!Z423)</f>
        <v>0</v>
      </c>
      <c r="AA423" s="118">
        <f>SUM('5:6'!AA423)</f>
        <v>0</v>
      </c>
      <c r="AB423" s="338">
        <v>1.18</v>
      </c>
      <c r="AC423" s="370">
        <f t="shared" si="172"/>
        <v>0</v>
      </c>
      <c r="AD423" s="336"/>
      <c r="AE423" s="61"/>
      <c r="AF423" s="61"/>
      <c r="AG423" s="61"/>
      <c r="AH423" s="61"/>
      <c r="AI423" s="64"/>
      <c r="AJ423" s="64"/>
      <c r="AK423" s="64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</row>
    <row r="424" spans="1:53" ht="15.75">
      <c r="A424" s="17">
        <v>200068</v>
      </c>
      <c r="B424" s="68" t="s">
        <v>87</v>
      </c>
      <c r="C424" s="17" t="s">
        <v>74</v>
      </c>
      <c r="D424" s="18">
        <v>5.03</v>
      </c>
      <c r="E424" s="18"/>
      <c r="F424" s="6"/>
      <c r="G424" s="118">
        <f>SUM('5:6'!G424)</f>
        <v>0</v>
      </c>
      <c r="H424" s="330">
        <f t="shared" si="178"/>
        <v>0</v>
      </c>
      <c r="I424" s="118">
        <f>SUM('5:6'!I424)</f>
        <v>0</v>
      </c>
      <c r="J424" s="38" t="str">
        <f t="array" ref="J424">IF(ISERROR(G424/I424),"",G424/I424)</f>
        <v/>
      </c>
      <c r="K424" s="42">
        <f t="array" ref="K424">IF(ISERROR(G424/L424),"",G424/L424)</f>
        <v>0</v>
      </c>
      <c r="L424" s="107">
        <v>8.8000000000000007</v>
      </c>
      <c r="M424" s="43">
        <f t="shared" si="175"/>
        <v>0</v>
      </c>
      <c r="N424" s="38">
        <f t="shared" si="176"/>
        <v>0</v>
      </c>
      <c r="O424" s="118">
        <f>SUM('5:6'!O424)</f>
        <v>0</v>
      </c>
      <c r="P424" s="118">
        <f>SUM('5:6'!P424)</f>
        <v>0</v>
      </c>
      <c r="Q424" s="118">
        <f>SUM('5:6'!Q424)</f>
        <v>0</v>
      </c>
      <c r="R424" s="118">
        <f>SUM('5:6'!R424)</f>
        <v>0</v>
      </c>
      <c r="S424" s="118">
        <f>SUM('5:6'!S424)</f>
        <v>0</v>
      </c>
      <c r="T424" s="118">
        <f>SUM('5:6'!T424)</f>
        <v>0</v>
      </c>
      <c r="U424" s="118">
        <f>SUM('5:6'!U424)</f>
        <v>0</v>
      </c>
      <c r="V424" s="269">
        <f t="shared" si="177"/>
        <v>0</v>
      </c>
      <c r="W424" s="40" t="str">
        <f t="shared" si="174"/>
        <v/>
      </c>
      <c r="X424" s="118">
        <f>SUM('5:6'!X424)</f>
        <v>0</v>
      </c>
      <c r="Y424" s="118">
        <f>SUM('5:6'!Y424)</f>
        <v>0</v>
      </c>
      <c r="Z424" s="118">
        <f>SUM('5:6'!Z424)</f>
        <v>0</v>
      </c>
      <c r="AA424" s="118">
        <f>SUM('5:6'!AA424)</f>
        <v>0</v>
      </c>
      <c r="AB424" s="338">
        <v>1.18</v>
      </c>
      <c r="AC424" s="370">
        <f t="shared" si="172"/>
        <v>0</v>
      </c>
      <c r="AD424" s="336"/>
      <c r="AE424" s="61"/>
      <c r="AF424" s="61"/>
      <c r="AG424" s="61"/>
      <c r="AH424" s="61"/>
      <c r="AI424" s="64"/>
      <c r="AJ424" s="64"/>
      <c r="AK424" s="64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</row>
    <row r="425" spans="1:53" ht="15.75">
      <c r="A425" s="24">
        <v>200064</v>
      </c>
      <c r="B425" s="72" t="s">
        <v>88</v>
      </c>
      <c r="C425" s="17" t="s">
        <v>53</v>
      </c>
      <c r="D425" s="18">
        <v>5.03</v>
      </c>
      <c r="E425" s="18"/>
      <c r="F425" s="6"/>
      <c r="G425" s="118">
        <f>SUM('5:6'!G425)</f>
        <v>0</v>
      </c>
      <c r="H425" s="330">
        <f t="shared" si="178"/>
        <v>0</v>
      </c>
      <c r="I425" s="118">
        <f>SUM('5:6'!I425)</f>
        <v>0</v>
      </c>
      <c r="J425" s="38" t="str">
        <f t="array" ref="J425">IF(ISERROR(G425/I425),"",G425/I425)</f>
        <v/>
      </c>
      <c r="K425" s="42">
        <f t="array" ref="K425">IF(ISERROR(G425/L425),"",G425/L425)</f>
        <v>0</v>
      </c>
      <c r="L425" s="107">
        <v>9.3000000000000007</v>
      </c>
      <c r="M425" s="43">
        <f t="shared" si="175"/>
        <v>0</v>
      </c>
      <c r="N425" s="38">
        <f t="shared" si="176"/>
        <v>0</v>
      </c>
      <c r="O425" s="118">
        <f>SUM('5:6'!O425)</f>
        <v>0</v>
      </c>
      <c r="P425" s="118">
        <f>SUM('5:6'!P425)</f>
        <v>0</v>
      </c>
      <c r="Q425" s="118">
        <f>SUM('5:6'!Q425)</f>
        <v>0</v>
      </c>
      <c r="R425" s="118">
        <f>SUM('5:6'!R425)</f>
        <v>0</v>
      </c>
      <c r="S425" s="118">
        <f>SUM('5:6'!S425)</f>
        <v>0</v>
      </c>
      <c r="T425" s="118">
        <f>SUM('5:6'!T425)</f>
        <v>0</v>
      </c>
      <c r="U425" s="118">
        <f>SUM('5:6'!U425)</f>
        <v>0</v>
      </c>
      <c r="V425" s="269">
        <f t="shared" si="177"/>
        <v>0</v>
      </c>
      <c r="W425" s="40" t="str">
        <f t="shared" si="174"/>
        <v/>
      </c>
      <c r="X425" s="118">
        <f>SUM('5:6'!X425)</f>
        <v>0</v>
      </c>
      <c r="Y425" s="118">
        <f>SUM('5:6'!Y425)</f>
        <v>0</v>
      </c>
      <c r="Z425" s="118">
        <f>SUM('5:6'!Z425)</f>
        <v>0</v>
      </c>
      <c r="AA425" s="118">
        <f>SUM('5:6'!AA425)</f>
        <v>0</v>
      </c>
      <c r="AB425" s="338">
        <v>1.1100000000000001</v>
      </c>
      <c r="AC425" s="370">
        <f t="shared" si="172"/>
        <v>0</v>
      </c>
      <c r="AD425" s="336"/>
      <c r="AE425" s="61"/>
      <c r="AF425" s="61"/>
      <c r="AG425" s="61"/>
      <c r="AH425" s="61"/>
      <c r="AI425" s="64"/>
      <c r="AJ425" s="64"/>
      <c r="AK425" s="64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</row>
    <row r="426" spans="1:53" ht="15.75">
      <c r="A426" s="24">
        <v>200058</v>
      </c>
      <c r="B426" s="72" t="s">
        <v>88</v>
      </c>
      <c r="C426" s="17" t="s">
        <v>72</v>
      </c>
      <c r="D426" s="18">
        <v>5.03</v>
      </c>
      <c r="E426" s="18"/>
      <c r="F426" s="6"/>
      <c r="G426" s="118">
        <f>SUM('5:6'!G426)</f>
        <v>286</v>
      </c>
      <c r="H426" s="330">
        <f t="shared" si="178"/>
        <v>1438.5800000000002</v>
      </c>
      <c r="I426" s="118">
        <f>SUM('5:6'!I426)</f>
        <v>22.5</v>
      </c>
      <c r="J426" s="38">
        <f t="array" ref="J426">IF(ISERROR(G426/I426),"",G426/I426)</f>
        <v>12.71111111111111</v>
      </c>
      <c r="K426" s="42">
        <f t="array" ref="K426">IF(ISERROR(G426/L426),"",G426/L426)</f>
        <v>30.752688172043008</v>
      </c>
      <c r="L426" s="107">
        <v>9.3000000000000007</v>
      </c>
      <c r="M426" s="43">
        <f t="shared" si="175"/>
        <v>-8.2526881720430083</v>
      </c>
      <c r="N426" s="38">
        <f t="shared" si="176"/>
        <v>0</v>
      </c>
      <c r="O426" s="118">
        <f>SUM('5:6'!O426)</f>
        <v>0</v>
      </c>
      <c r="P426" s="118">
        <f>SUM('5:6'!P426)</f>
        <v>0</v>
      </c>
      <c r="Q426" s="118">
        <f>SUM('5:6'!Q426)</f>
        <v>0</v>
      </c>
      <c r="R426" s="118">
        <f>SUM('5:6'!R426)</f>
        <v>0</v>
      </c>
      <c r="S426" s="118">
        <f>SUM('5:6'!S426)</f>
        <v>0</v>
      </c>
      <c r="T426" s="118">
        <f>SUM('5:6'!T426)</f>
        <v>0</v>
      </c>
      <c r="U426" s="118">
        <f>SUM('5:6'!U426)</f>
        <v>0</v>
      </c>
      <c r="V426" s="269">
        <f t="shared" si="177"/>
        <v>0</v>
      </c>
      <c r="W426" s="40">
        <f t="shared" si="174"/>
        <v>0</v>
      </c>
      <c r="X426" s="118">
        <f>SUM('5:6'!X426)</f>
        <v>0</v>
      </c>
      <c r="Y426" s="118">
        <f>SUM('5:6'!Y426)</f>
        <v>0</v>
      </c>
      <c r="Z426" s="118">
        <f>SUM('5:6'!Z426)</f>
        <v>0</v>
      </c>
      <c r="AA426" s="118">
        <f>SUM('5:6'!AA426)</f>
        <v>0</v>
      </c>
      <c r="AB426" s="338">
        <v>1.1100000000000001</v>
      </c>
      <c r="AC426" s="370">
        <f t="shared" si="172"/>
        <v>317.46000000000004</v>
      </c>
      <c r="AD426" s="336"/>
      <c r="AE426" s="61"/>
      <c r="AF426" s="61"/>
      <c r="AG426" s="61"/>
      <c r="AH426" s="61"/>
      <c r="AI426" s="64"/>
      <c r="AJ426" s="64"/>
      <c r="AK426" s="64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</row>
    <row r="427" spans="1:53" ht="15.75">
      <c r="A427" s="24">
        <v>200061</v>
      </c>
      <c r="B427" s="72" t="s">
        <v>88</v>
      </c>
      <c r="C427" s="17" t="s">
        <v>60</v>
      </c>
      <c r="D427" s="18">
        <v>5.03</v>
      </c>
      <c r="E427" s="18"/>
      <c r="F427" s="6"/>
      <c r="G427" s="118">
        <f>SUM('5:6'!G427)</f>
        <v>208</v>
      </c>
      <c r="H427" s="330">
        <f t="shared" si="178"/>
        <v>1046.24</v>
      </c>
      <c r="I427" s="118">
        <f>SUM('5:6'!I427)</f>
        <v>18</v>
      </c>
      <c r="J427" s="38">
        <f t="array" ref="J427">IF(ISERROR(G427/I427),"",G427/I427)</f>
        <v>11.555555555555555</v>
      </c>
      <c r="K427" s="42">
        <f t="array" ref="K427">IF(ISERROR(G427/L427),"",G427/L427)</f>
        <v>22.36559139784946</v>
      </c>
      <c r="L427" s="107">
        <v>9.3000000000000007</v>
      </c>
      <c r="M427" s="43">
        <f t="shared" si="175"/>
        <v>-4.3655913978494603</v>
      </c>
      <c r="N427" s="38">
        <f t="shared" si="176"/>
        <v>0</v>
      </c>
      <c r="O427" s="118">
        <f>SUM('5:6'!O427)</f>
        <v>0</v>
      </c>
      <c r="P427" s="118">
        <f>SUM('5:6'!P427)</f>
        <v>0</v>
      </c>
      <c r="Q427" s="118">
        <f>SUM('5:6'!Q427)</f>
        <v>0</v>
      </c>
      <c r="R427" s="118">
        <f>SUM('5:6'!R427)</f>
        <v>0</v>
      </c>
      <c r="S427" s="118">
        <f>SUM('5:6'!S427)</f>
        <v>0</v>
      </c>
      <c r="T427" s="118">
        <f>SUM('5:6'!T427)</f>
        <v>0</v>
      </c>
      <c r="U427" s="118">
        <f>SUM('5:6'!U427)</f>
        <v>0</v>
      </c>
      <c r="V427" s="269">
        <f t="shared" si="177"/>
        <v>0</v>
      </c>
      <c r="W427" s="40">
        <f t="shared" si="174"/>
        <v>0</v>
      </c>
      <c r="X427" s="118">
        <f>SUM('5:6'!X427)</f>
        <v>0</v>
      </c>
      <c r="Y427" s="118">
        <f>SUM('5:6'!Y427)</f>
        <v>0</v>
      </c>
      <c r="Z427" s="118">
        <f>SUM('5:6'!Z427)</f>
        <v>0</v>
      </c>
      <c r="AA427" s="118">
        <f>SUM('5:6'!AA427)</f>
        <v>0</v>
      </c>
      <c r="AB427" s="338">
        <v>1.1100000000000001</v>
      </c>
      <c r="AC427" s="370">
        <f t="shared" si="172"/>
        <v>230.88000000000002</v>
      </c>
      <c r="AD427" s="336"/>
      <c r="AE427" s="61"/>
      <c r="AF427" s="61"/>
      <c r="AG427" s="61"/>
      <c r="AH427" s="61"/>
      <c r="AI427" s="64"/>
      <c r="AJ427" s="64"/>
      <c r="AK427" s="64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</row>
    <row r="428" spans="1:53" ht="15.75">
      <c r="A428" s="24">
        <v>200060</v>
      </c>
      <c r="B428" s="72" t="s">
        <v>88</v>
      </c>
      <c r="C428" s="17" t="s">
        <v>66</v>
      </c>
      <c r="D428" s="18">
        <v>5.03</v>
      </c>
      <c r="E428" s="18"/>
      <c r="F428" s="6"/>
      <c r="G428" s="118">
        <f>SUM('5:6'!G428)</f>
        <v>0</v>
      </c>
      <c r="H428" s="330">
        <f t="shared" si="178"/>
        <v>0</v>
      </c>
      <c r="I428" s="118">
        <f>SUM('5:6'!I428)</f>
        <v>0</v>
      </c>
      <c r="J428" s="38" t="str">
        <f t="array" ref="J428">IF(ISERROR(G428/I428),"",G428/I428)</f>
        <v/>
      </c>
      <c r="K428" s="42">
        <f t="array" ref="K428">IF(ISERROR(G428/L428),"",G428/L428)</f>
        <v>0</v>
      </c>
      <c r="L428" s="107">
        <v>9.3000000000000007</v>
      </c>
      <c r="M428" s="43">
        <f t="shared" si="175"/>
        <v>0</v>
      </c>
      <c r="N428" s="38">
        <f t="shared" si="176"/>
        <v>0</v>
      </c>
      <c r="O428" s="118">
        <f>SUM('5:6'!O428)</f>
        <v>0</v>
      </c>
      <c r="P428" s="118">
        <f>SUM('5:6'!P428)</f>
        <v>0</v>
      </c>
      <c r="Q428" s="118">
        <f>SUM('5:6'!Q428)</f>
        <v>0</v>
      </c>
      <c r="R428" s="118">
        <f>SUM('5:6'!R428)</f>
        <v>0</v>
      </c>
      <c r="S428" s="118">
        <f>SUM('5:6'!S428)</f>
        <v>0</v>
      </c>
      <c r="T428" s="118">
        <f>SUM('5:6'!T428)</f>
        <v>0</v>
      </c>
      <c r="U428" s="118">
        <f>SUM('5:6'!U428)</f>
        <v>0</v>
      </c>
      <c r="V428" s="269">
        <f t="shared" si="177"/>
        <v>0</v>
      </c>
      <c r="W428" s="40" t="str">
        <f t="shared" si="174"/>
        <v/>
      </c>
      <c r="X428" s="118">
        <f>SUM('5:6'!X428)</f>
        <v>0</v>
      </c>
      <c r="Y428" s="118">
        <f>SUM('5:6'!Y428)</f>
        <v>0</v>
      </c>
      <c r="Z428" s="118">
        <f>SUM('5:6'!Z428)</f>
        <v>0</v>
      </c>
      <c r="AA428" s="118">
        <f>SUM('5:6'!AA428)</f>
        <v>0</v>
      </c>
      <c r="AB428" s="338">
        <v>1.1100000000000001</v>
      </c>
      <c r="AC428" s="370">
        <f t="shared" si="172"/>
        <v>0</v>
      </c>
      <c r="AD428" s="336"/>
      <c r="AE428" s="61"/>
      <c r="AF428" s="61"/>
      <c r="AG428" s="61"/>
      <c r="AH428" s="61"/>
      <c r="AI428" s="64"/>
      <c r="AJ428" s="64"/>
      <c r="AK428" s="64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</row>
    <row r="429" spans="1:53" ht="15.75">
      <c r="A429" s="24">
        <v>300389</v>
      </c>
      <c r="B429" s="72" t="s">
        <v>183</v>
      </c>
      <c r="C429" s="17" t="s">
        <v>184</v>
      </c>
      <c r="D429" s="18">
        <v>5.03</v>
      </c>
      <c r="E429" s="18"/>
      <c r="F429" s="6"/>
      <c r="G429" s="118">
        <f>SUM('5:6'!G429)</f>
        <v>0</v>
      </c>
      <c r="H429" s="330">
        <f t="shared" si="178"/>
        <v>0</v>
      </c>
      <c r="I429" s="118">
        <f>SUM('5:6'!I429)</f>
        <v>0</v>
      </c>
      <c r="J429" s="38"/>
      <c r="K429" s="42">
        <f t="array" ref="K429">IF(ISERROR(G429/L429),"",G429/L429)</f>
        <v>0</v>
      </c>
      <c r="L429" s="107">
        <v>9.3000000000000007</v>
      </c>
      <c r="M429" s="43">
        <f t="shared" si="175"/>
        <v>0</v>
      </c>
      <c r="N429" s="38">
        <f t="shared" si="176"/>
        <v>0</v>
      </c>
      <c r="O429" s="118">
        <f>SUM('5:6'!O429)</f>
        <v>0</v>
      </c>
      <c r="P429" s="118">
        <f>SUM('5:6'!P429)</f>
        <v>0</v>
      </c>
      <c r="Q429" s="118">
        <f>SUM('5:6'!Q429)</f>
        <v>0</v>
      </c>
      <c r="R429" s="118">
        <f>SUM('5:6'!R429)</f>
        <v>0</v>
      </c>
      <c r="S429" s="118">
        <f>SUM('5:6'!S429)</f>
        <v>0</v>
      </c>
      <c r="T429" s="118">
        <f>SUM('5:6'!T429)</f>
        <v>0</v>
      </c>
      <c r="U429" s="118">
        <f>SUM('5:6'!U429)</f>
        <v>0</v>
      </c>
      <c r="V429" s="270"/>
      <c r="W429" s="40"/>
      <c r="X429" s="118">
        <f>SUM('5:6'!X429)</f>
        <v>0</v>
      </c>
      <c r="Y429" s="118">
        <f>SUM('5:6'!Y429)</f>
        <v>0</v>
      </c>
      <c r="Z429" s="118">
        <f>SUM('5:6'!Z429)</f>
        <v>0</v>
      </c>
      <c r="AA429" s="118">
        <f>SUM('5:6'!AA429)</f>
        <v>0</v>
      </c>
      <c r="AB429" s="338">
        <v>0.84</v>
      </c>
      <c r="AC429" s="370">
        <f t="shared" si="172"/>
        <v>0</v>
      </c>
      <c r="AD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</row>
    <row r="430" spans="1:53" ht="15.75">
      <c r="A430" s="24">
        <v>200556</v>
      </c>
      <c r="B430" s="72" t="s">
        <v>168</v>
      </c>
      <c r="C430" s="17" t="s">
        <v>53</v>
      </c>
      <c r="D430" s="18">
        <v>5.03</v>
      </c>
      <c r="E430" s="18"/>
      <c r="F430" s="6"/>
      <c r="G430" s="118">
        <f>SUM('5:6'!G430)</f>
        <v>0</v>
      </c>
      <c r="H430" s="330">
        <f t="shared" si="178"/>
        <v>0</v>
      </c>
      <c r="I430" s="118">
        <f>SUM('5:6'!I430)</f>
        <v>0</v>
      </c>
      <c r="J430" s="38" t="str">
        <f t="array" ref="J430">IF(ISERROR(G430/I430),"",G430/I430)</f>
        <v/>
      </c>
      <c r="K430" s="42">
        <f t="array" ref="K430">IF(ISERROR(G430/L430),"",G430/L430)</f>
        <v>0</v>
      </c>
      <c r="L430" s="107">
        <v>8</v>
      </c>
      <c r="M430" s="43">
        <f>IF(ISERROR(I430-K430),"",I430-K430)</f>
        <v>0</v>
      </c>
      <c r="N430" s="38">
        <f>SUM(O430:U430)</f>
        <v>0</v>
      </c>
      <c r="O430" s="118">
        <f>SUM('5:6'!O430)</f>
        <v>0</v>
      </c>
      <c r="P430" s="118">
        <f>SUM('5:6'!P430)</f>
        <v>0</v>
      </c>
      <c r="Q430" s="118">
        <f>SUM('5:6'!Q430)</f>
        <v>0</v>
      </c>
      <c r="R430" s="118">
        <f>SUM('5:6'!R430)</f>
        <v>0</v>
      </c>
      <c r="S430" s="118">
        <f>SUM('5:6'!S430)</f>
        <v>0</v>
      </c>
      <c r="T430" s="118">
        <f>SUM('5:6'!T430)</f>
        <v>0</v>
      </c>
      <c r="U430" s="118">
        <f>SUM('5:6'!U430)</f>
        <v>0</v>
      </c>
      <c r="V430" s="270">
        <f>SUM(X430:AA430)</f>
        <v>0</v>
      </c>
      <c r="W430" s="40" t="str">
        <f>IF(ISERROR(V430/G430),"",V430/G430)</f>
        <v/>
      </c>
      <c r="X430" s="118">
        <f>SUM('5:6'!X430)</f>
        <v>0</v>
      </c>
      <c r="Y430" s="118">
        <f>SUM('5:6'!Y430)</f>
        <v>0</v>
      </c>
      <c r="Z430" s="118">
        <f>SUM('5:6'!Z430)</f>
        <v>0</v>
      </c>
      <c r="AA430" s="118">
        <f>SUM('5:6'!AA430)</f>
        <v>0</v>
      </c>
      <c r="AB430" s="338">
        <v>1.06</v>
      </c>
      <c r="AC430" s="370">
        <f t="shared" si="172"/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5.75">
      <c r="A431" s="24">
        <v>200557</v>
      </c>
      <c r="B431" s="72" t="s">
        <v>168</v>
      </c>
      <c r="C431" s="17" t="s">
        <v>55</v>
      </c>
      <c r="D431" s="18">
        <v>5.03</v>
      </c>
      <c r="E431" s="18"/>
      <c r="F431" s="6"/>
      <c r="G431" s="118">
        <f>SUM('5:6'!G431)</f>
        <v>0</v>
      </c>
      <c r="H431" s="330">
        <f t="shared" si="178"/>
        <v>0</v>
      </c>
      <c r="I431" s="118">
        <f>SUM('5:6'!I431)</f>
        <v>0</v>
      </c>
      <c r="J431" s="38" t="str">
        <f t="array" ref="J431">IF(ISERROR(G431/I431),"",G431/I431)</f>
        <v/>
      </c>
      <c r="K431" s="42">
        <f t="array" ref="K431">IF(ISERROR(G431/L431),"",G431/L431)</f>
        <v>0</v>
      </c>
      <c r="L431" s="107">
        <v>8</v>
      </c>
      <c r="M431" s="43">
        <f>IF(ISERROR(I431-K431),"",I431-K431)</f>
        <v>0</v>
      </c>
      <c r="N431" s="38">
        <f>SUM(O431:U431)</f>
        <v>0</v>
      </c>
      <c r="O431" s="118">
        <f>SUM('5:6'!O431)</f>
        <v>0</v>
      </c>
      <c r="P431" s="118">
        <f>SUM('5:6'!P431)</f>
        <v>0</v>
      </c>
      <c r="Q431" s="118">
        <f>SUM('5:6'!Q431)</f>
        <v>0</v>
      </c>
      <c r="R431" s="118">
        <f>SUM('5:6'!R431)</f>
        <v>0</v>
      </c>
      <c r="S431" s="118">
        <f>SUM('5:6'!S431)</f>
        <v>0</v>
      </c>
      <c r="T431" s="118">
        <f>SUM('5:6'!T431)</f>
        <v>0</v>
      </c>
      <c r="U431" s="118">
        <f>SUM('5:6'!U431)</f>
        <v>0</v>
      </c>
      <c r="V431" s="270">
        <f>SUM(X431:AA431)</f>
        <v>0</v>
      </c>
      <c r="W431" s="40" t="str">
        <f>IF(ISERROR(V431/G431),"",V431/G431)</f>
        <v/>
      </c>
      <c r="X431" s="118">
        <f>SUM('5:6'!X431)</f>
        <v>0</v>
      </c>
      <c r="Y431" s="118">
        <f>SUM('5:6'!Y431)</f>
        <v>0</v>
      </c>
      <c r="Z431" s="118">
        <f>SUM('5:6'!Z431)</f>
        <v>0</v>
      </c>
      <c r="AA431" s="118">
        <f>SUM('5:6'!AA431)</f>
        <v>0</v>
      </c>
      <c r="AB431" s="338">
        <v>1.06</v>
      </c>
      <c r="AC431" s="370">
        <f t="shared" si="172"/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5.75">
      <c r="A432" s="24">
        <v>200558</v>
      </c>
      <c r="B432" s="72" t="s">
        <v>168</v>
      </c>
      <c r="C432" s="17" t="s">
        <v>60</v>
      </c>
      <c r="D432" s="18">
        <v>5.03</v>
      </c>
      <c r="E432" s="18"/>
      <c r="F432" s="6"/>
      <c r="G432" s="118">
        <f>SUM('5:6'!G432)</f>
        <v>0</v>
      </c>
      <c r="H432" s="330">
        <f t="shared" si="178"/>
        <v>0</v>
      </c>
      <c r="I432" s="118">
        <f>SUM('5:6'!I432)</f>
        <v>0</v>
      </c>
      <c r="J432" s="38" t="str">
        <f t="array" ref="J432">IF(ISERROR(G432/I432),"",G432/I432)</f>
        <v/>
      </c>
      <c r="K432" s="42">
        <f t="array" ref="K432">IF(ISERROR(G432/L432),"",G432/L432)</f>
        <v>0</v>
      </c>
      <c r="L432" s="107">
        <v>8</v>
      </c>
      <c r="M432" s="43">
        <f>IF(ISERROR(I432-K432),"",I432-K432)</f>
        <v>0</v>
      </c>
      <c r="N432" s="38">
        <f>SUM(O432:U432)</f>
        <v>0</v>
      </c>
      <c r="O432" s="118">
        <f>SUM('5:6'!O432)</f>
        <v>0</v>
      </c>
      <c r="P432" s="118">
        <f>SUM('5:6'!P432)</f>
        <v>0</v>
      </c>
      <c r="Q432" s="118">
        <f>SUM('5:6'!Q432)</f>
        <v>0</v>
      </c>
      <c r="R432" s="118">
        <f>SUM('5:6'!R432)</f>
        <v>0</v>
      </c>
      <c r="S432" s="118">
        <f>SUM('5:6'!S432)</f>
        <v>0</v>
      </c>
      <c r="T432" s="118">
        <f>SUM('5:6'!T432)</f>
        <v>0</v>
      </c>
      <c r="U432" s="118">
        <f>SUM('5:6'!U432)</f>
        <v>0</v>
      </c>
      <c r="V432" s="270">
        <f>SUM(X432:AA432)</f>
        <v>0</v>
      </c>
      <c r="W432" s="40" t="str">
        <f>IF(ISERROR(V432/G432),"",V432/G432)</f>
        <v/>
      </c>
      <c r="X432" s="118">
        <f>SUM('5:6'!X432)</f>
        <v>0</v>
      </c>
      <c r="Y432" s="118">
        <f>SUM('5:6'!Y432)</f>
        <v>0</v>
      </c>
      <c r="Z432" s="118">
        <f>SUM('5:6'!Z432)</f>
        <v>0</v>
      </c>
      <c r="AA432" s="118">
        <f>SUM('5:6'!AA432)</f>
        <v>0</v>
      </c>
      <c r="AB432" s="338">
        <v>1.06</v>
      </c>
      <c r="AC432" s="370">
        <f t="shared" si="172"/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5.75">
      <c r="A433" s="24">
        <v>200559</v>
      </c>
      <c r="B433" s="72" t="s">
        <v>168</v>
      </c>
      <c r="C433" s="246" t="s">
        <v>90</v>
      </c>
      <c r="D433" s="18">
        <v>5.03</v>
      </c>
      <c r="E433" s="18"/>
      <c r="F433" s="6"/>
      <c r="G433" s="118">
        <f>SUM('5:6'!G433)</f>
        <v>0</v>
      </c>
      <c r="H433" s="330">
        <f t="shared" si="178"/>
        <v>0</v>
      </c>
      <c r="I433" s="118">
        <f>SUM('5:6'!I433)</f>
        <v>0</v>
      </c>
      <c r="J433" s="38" t="str">
        <f t="array" ref="J433">IF(ISERROR(G433/I433),"",G433/I433)</f>
        <v/>
      </c>
      <c r="K433" s="42">
        <f t="array" ref="K433">IF(ISERROR(G433/L433),"",G433/L433)</f>
        <v>0</v>
      </c>
      <c r="L433" s="107">
        <v>8</v>
      </c>
      <c r="M433" s="43">
        <f>IF(ISERROR(I433-K433),"",I433-K433)</f>
        <v>0</v>
      </c>
      <c r="N433" s="38">
        <f>SUM(O433:U433)</f>
        <v>0</v>
      </c>
      <c r="O433" s="118">
        <f>SUM('5:6'!O433)</f>
        <v>0</v>
      </c>
      <c r="P433" s="118">
        <f>SUM('5:6'!P433)</f>
        <v>0</v>
      </c>
      <c r="Q433" s="118">
        <f>SUM('5:6'!Q433)</f>
        <v>0</v>
      </c>
      <c r="R433" s="118">
        <f>SUM('5:6'!R433)</f>
        <v>0</v>
      </c>
      <c r="S433" s="118">
        <f>SUM('5:6'!S433)</f>
        <v>0</v>
      </c>
      <c r="T433" s="118">
        <f>SUM('5:6'!T433)</f>
        <v>0</v>
      </c>
      <c r="U433" s="118">
        <f>SUM('5:6'!U433)</f>
        <v>0</v>
      </c>
      <c r="V433" s="270">
        <f>SUM(X433:AA433)</f>
        <v>0</v>
      </c>
      <c r="W433" s="40" t="str">
        <f>IF(ISERROR(V433/G433),"",V433/G433)</f>
        <v/>
      </c>
      <c r="X433" s="118">
        <f>SUM('5:6'!X433)</f>
        <v>0</v>
      </c>
      <c r="Y433" s="118">
        <f>SUM('5:6'!Y433)</f>
        <v>0</v>
      </c>
      <c r="Z433" s="118">
        <f>SUM('5:6'!Z433)</f>
        <v>0</v>
      </c>
      <c r="AA433" s="118">
        <f>SUM('5:6'!AA433)</f>
        <v>0</v>
      </c>
      <c r="AB433" s="338">
        <v>1.06</v>
      </c>
      <c r="AC433" s="370">
        <f t="shared" si="172"/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5.75">
      <c r="A434" s="24">
        <v>200556</v>
      </c>
      <c r="B434" s="72" t="s">
        <v>89</v>
      </c>
      <c r="C434" s="17" t="s">
        <v>53</v>
      </c>
      <c r="D434" s="18">
        <v>5.03</v>
      </c>
      <c r="E434" s="18"/>
      <c r="F434" s="6"/>
      <c r="G434" s="118">
        <f>SUM('5:6'!G434)</f>
        <v>0</v>
      </c>
      <c r="H434" s="330">
        <f t="shared" si="178"/>
        <v>0</v>
      </c>
      <c r="I434" s="118">
        <f>SUM('5:6'!I434)</f>
        <v>0</v>
      </c>
      <c r="J434" s="38" t="str">
        <f t="array" ref="J434">IF(ISERROR(G434/I434),"",G434/I434)</f>
        <v/>
      </c>
      <c r="K434" s="42">
        <f t="array" ref="K434">IF(ISERROR(G434/L434),"",G434/L434)</f>
        <v>0</v>
      </c>
      <c r="L434" s="107">
        <v>10</v>
      </c>
      <c r="M434" s="43">
        <f t="shared" ref="M434:M455" si="179">IF(ISERROR(I434-K434),"",I434-K434)</f>
        <v>0</v>
      </c>
      <c r="N434" s="38">
        <f t="shared" ref="N434:N449" si="180">SUM(O434:U434)</f>
        <v>0</v>
      </c>
      <c r="O434" s="118">
        <f>SUM('5:6'!O434)</f>
        <v>0</v>
      </c>
      <c r="P434" s="118">
        <f>SUM('5:6'!P434)</f>
        <v>0</v>
      </c>
      <c r="Q434" s="118">
        <f>SUM('5:6'!Q434)</f>
        <v>0</v>
      </c>
      <c r="R434" s="118">
        <f>SUM('5:6'!R434)</f>
        <v>0</v>
      </c>
      <c r="S434" s="118">
        <f>SUM('5:6'!S434)</f>
        <v>0</v>
      </c>
      <c r="T434" s="118">
        <f>SUM('5:6'!T434)</f>
        <v>0</v>
      </c>
      <c r="U434" s="118">
        <f>SUM('5:6'!U434)</f>
        <v>0</v>
      </c>
      <c r="V434" s="269">
        <f t="shared" ref="V434:V441" si="181">SUM(X434:AA434)</f>
        <v>0</v>
      </c>
      <c r="W434" s="40" t="str">
        <f t="shared" ref="W434:W441" si="182">IF(ISERROR(V434/G434),"",V434/G434)</f>
        <v/>
      </c>
      <c r="X434" s="118">
        <f>SUM('5:6'!X434)</f>
        <v>0</v>
      </c>
      <c r="Y434" s="118">
        <f>SUM('5:6'!Y434)</f>
        <v>0</v>
      </c>
      <c r="Z434" s="118">
        <f>SUM('5:6'!Z434)</f>
        <v>0</v>
      </c>
      <c r="AA434" s="118">
        <f>SUM('5:6'!AA434)</f>
        <v>0</v>
      </c>
      <c r="AB434" s="338">
        <v>1.04</v>
      </c>
      <c r="AC434" s="370">
        <f t="shared" si="172"/>
        <v>0</v>
      </c>
      <c r="AD434" s="336"/>
      <c r="AE434" s="61"/>
      <c r="AF434" s="61"/>
      <c r="AG434" s="61"/>
      <c r="AH434" s="61"/>
      <c r="AI434" s="64"/>
      <c r="AJ434" s="64"/>
      <c r="AK434" s="64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</row>
    <row r="435" spans="1:53" ht="15.75">
      <c r="A435" s="24">
        <v>200557</v>
      </c>
      <c r="B435" s="72" t="s">
        <v>89</v>
      </c>
      <c r="C435" s="17" t="s">
        <v>72</v>
      </c>
      <c r="D435" s="18">
        <v>5.03</v>
      </c>
      <c r="E435" s="18"/>
      <c r="F435" s="6"/>
      <c r="G435" s="118">
        <f>SUM('5:6'!G435)</f>
        <v>0</v>
      </c>
      <c r="H435" s="330">
        <f t="shared" si="178"/>
        <v>0</v>
      </c>
      <c r="I435" s="118">
        <f>SUM('5:6'!I435)</f>
        <v>0</v>
      </c>
      <c r="J435" s="38" t="str">
        <f t="array" ref="J435">IF(ISERROR(G435/I435),"",G435/I435)</f>
        <v/>
      </c>
      <c r="K435" s="42" t="str">
        <f t="array" ref="K435">IF(ISERROR(G435/L435),"",G435/L435)</f>
        <v/>
      </c>
      <c r="L435" s="107"/>
      <c r="M435" s="43" t="str">
        <f t="shared" si="179"/>
        <v/>
      </c>
      <c r="N435" s="38">
        <f t="shared" si="180"/>
        <v>0</v>
      </c>
      <c r="O435" s="118">
        <f>SUM('5:6'!O435)</f>
        <v>0</v>
      </c>
      <c r="P435" s="118">
        <f>SUM('5:6'!P435)</f>
        <v>0</v>
      </c>
      <c r="Q435" s="118">
        <f>SUM('5:6'!Q435)</f>
        <v>0</v>
      </c>
      <c r="R435" s="118">
        <f>SUM('5:6'!R435)</f>
        <v>0</v>
      </c>
      <c r="S435" s="118">
        <f>SUM('5:6'!S435)</f>
        <v>0</v>
      </c>
      <c r="T435" s="118">
        <f>SUM('5:6'!T435)</f>
        <v>0</v>
      </c>
      <c r="U435" s="118">
        <f>SUM('5:6'!U435)</f>
        <v>0</v>
      </c>
      <c r="V435" s="269">
        <f t="shared" si="181"/>
        <v>0</v>
      </c>
      <c r="W435" s="40" t="str">
        <f t="shared" si="182"/>
        <v/>
      </c>
      <c r="X435" s="118">
        <f>SUM('5:6'!X435)</f>
        <v>0</v>
      </c>
      <c r="Y435" s="118">
        <f>SUM('5:6'!Y435)</f>
        <v>0</v>
      </c>
      <c r="Z435" s="118">
        <f>SUM('5:6'!Z435)</f>
        <v>0</v>
      </c>
      <c r="AA435" s="118">
        <f>SUM('5:6'!AA435)</f>
        <v>0</v>
      </c>
      <c r="AB435" s="338">
        <v>1.04</v>
      </c>
      <c r="AC435" s="370">
        <f t="shared" si="172"/>
        <v>0</v>
      </c>
      <c r="AD435" s="336"/>
      <c r="AE435" s="61"/>
      <c r="AF435" s="61"/>
      <c r="AG435" s="61"/>
      <c r="AH435" s="61"/>
      <c r="AI435" s="64"/>
      <c r="AJ435" s="64"/>
      <c r="AK435" s="64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</row>
    <row r="436" spans="1:53" ht="15.75">
      <c r="A436" s="24">
        <v>200558</v>
      </c>
      <c r="B436" s="72" t="s">
        <v>89</v>
      </c>
      <c r="C436" s="17" t="s">
        <v>60</v>
      </c>
      <c r="D436" s="18">
        <v>5.03</v>
      </c>
      <c r="E436" s="18"/>
      <c r="F436" s="6"/>
      <c r="G436" s="118">
        <f>SUM('5:6'!G436)</f>
        <v>0</v>
      </c>
      <c r="H436" s="330">
        <f t="shared" si="178"/>
        <v>0</v>
      </c>
      <c r="I436" s="118">
        <f>SUM('5:6'!I436)</f>
        <v>0</v>
      </c>
      <c r="J436" s="38" t="str">
        <f t="array" ref="J436">IF(ISERROR(G436/I436),"",G436/I436)</f>
        <v/>
      </c>
      <c r="K436" s="42" t="str">
        <f t="array" ref="K436">IF(ISERROR(G436/L436),"",G436/L436)</f>
        <v/>
      </c>
      <c r="L436" s="107"/>
      <c r="M436" s="43" t="str">
        <f t="shared" si="179"/>
        <v/>
      </c>
      <c r="N436" s="38">
        <f t="shared" si="180"/>
        <v>0</v>
      </c>
      <c r="O436" s="118">
        <f>SUM('5:6'!O436)</f>
        <v>0</v>
      </c>
      <c r="P436" s="118">
        <f>SUM('5:6'!P436)</f>
        <v>0</v>
      </c>
      <c r="Q436" s="118">
        <f>SUM('5:6'!Q436)</f>
        <v>0</v>
      </c>
      <c r="R436" s="118">
        <f>SUM('5:6'!R436)</f>
        <v>0</v>
      </c>
      <c r="S436" s="118">
        <f>SUM('5:6'!S436)</f>
        <v>0</v>
      </c>
      <c r="T436" s="118">
        <f>SUM('5:6'!T436)</f>
        <v>0</v>
      </c>
      <c r="U436" s="118">
        <f>SUM('5:6'!U436)</f>
        <v>0</v>
      </c>
      <c r="V436" s="269">
        <f t="shared" si="181"/>
        <v>0</v>
      </c>
      <c r="W436" s="40" t="str">
        <f t="shared" si="182"/>
        <v/>
      </c>
      <c r="X436" s="118">
        <f>SUM('5:6'!X436)</f>
        <v>0</v>
      </c>
      <c r="Y436" s="118">
        <f>SUM('5:6'!Y436)</f>
        <v>0</v>
      </c>
      <c r="Z436" s="118">
        <f>SUM('5:6'!Z436)</f>
        <v>0</v>
      </c>
      <c r="AA436" s="118">
        <f>SUM('5:6'!AA436)</f>
        <v>0</v>
      </c>
      <c r="AB436" s="338">
        <v>1.04</v>
      </c>
      <c r="AC436" s="370">
        <f t="shared" si="172"/>
        <v>0</v>
      </c>
      <c r="AD436" s="336"/>
      <c r="AE436" s="61"/>
      <c r="AF436" s="61"/>
      <c r="AG436" s="61"/>
      <c r="AH436" s="61"/>
      <c r="AI436" s="64"/>
      <c r="AJ436" s="64"/>
      <c r="AK436" s="64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</row>
    <row r="437" spans="1:53" ht="15.75">
      <c r="A437" s="24">
        <v>200559</v>
      </c>
      <c r="B437" s="72" t="s">
        <v>89</v>
      </c>
      <c r="C437" s="17" t="s">
        <v>66</v>
      </c>
      <c r="D437" s="18">
        <v>5.03</v>
      </c>
      <c r="E437" s="18"/>
      <c r="F437" s="6"/>
      <c r="G437" s="118">
        <f>SUM('5:6'!G437)</f>
        <v>0</v>
      </c>
      <c r="H437" s="330">
        <f t="shared" si="178"/>
        <v>0</v>
      </c>
      <c r="I437" s="118">
        <f>SUM('5:6'!I437)</f>
        <v>0</v>
      </c>
      <c r="J437" s="38" t="str">
        <f t="array" ref="J437">IF(ISERROR(G437/I437),"",G437/I437)</f>
        <v/>
      </c>
      <c r="K437" s="42" t="str">
        <f t="array" ref="K437">IF(ISERROR(G437/L437),"",G437/L437)</f>
        <v/>
      </c>
      <c r="L437" s="107"/>
      <c r="M437" s="43" t="str">
        <f t="shared" si="179"/>
        <v/>
      </c>
      <c r="N437" s="38">
        <f t="shared" si="180"/>
        <v>0</v>
      </c>
      <c r="O437" s="118">
        <f>SUM('5:6'!O437)</f>
        <v>0</v>
      </c>
      <c r="P437" s="118">
        <f>SUM('5:6'!P437)</f>
        <v>0</v>
      </c>
      <c r="Q437" s="118">
        <f>SUM('5:6'!Q437)</f>
        <v>0</v>
      </c>
      <c r="R437" s="118">
        <f>SUM('5:6'!R437)</f>
        <v>0</v>
      </c>
      <c r="S437" s="118">
        <f>SUM('5:6'!S437)</f>
        <v>0</v>
      </c>
      <c r="T437" s="118">
        <f>SUM('5:6'!T437)</f>
        <v>0</v>
      </c>
      <c r="U437" s="118">
        <f>SUM('5:6'!U437)</f>
        <v>0</v>
      </c>
      <c r="V437" s="269">
        <f t="shared" si="181"/>
        <v>0</v>
      </c>
      <c r="W437" s="40" t="str">
        <f t="shared" si="182"/>
        <v/>
      </c>
      <c r="X437" s="118">
        <f>SUM('5:6'!X437)</f>
        <v>0</v>
      </c>
      <c r="Y437" s="118">
        <f>SUM('5:6'!Y437)</f>
        <v>0</v>
      </c>
      <c r="Z437" s="118">
        <f>SUM('5:6'!Z437)</f>
        <v>0</v>
      </c>
      <c r="AA437" s="118">
        <f>SUM('5:6'!AA437)</f>
        <v>0</v>
      </c>
      <c r="AB437" s="338">
        <v>1.04</v>
      </c>
      <c r="AC437" s="370">
        <f t="shared" si="172"/>
        <v>0</v>
      </c>
      <c r="AD437" s="336"/>
      <c r="AE437" s="61"/>
      <c r="AF437" s="61"/>
      <c r="AG437" s="61"/>
      <c r="AH437" s="61"/>
      <c r="AI437" s="64"/>
      <c r="AJ437" s="64"/>
      <c r="AK437" s="64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</row>
    <row r="438" spans="1:53" ht="15.75">
      <c r="A438" s="17">
        <v>200947</v>
      </c>
      <c r="B438" s="68" t="s">
        <v>91</v>
      </c>
      <c r="C438" s="17" t="s">
        <v>55</v>
      </c>
      <c r="D438" s="18">
        <v>9.36</v>
      </c>
      <c r="E438" s="18"/>
      <c r="F438" s="6"/>
      <c r="G438" s="118">
        <f>SUM('5:6'!G438)</f>
        <v>0</v>
      </c>
      <c r="H438" s="330">
        <f t="shared" si="178"/>
        <v>0</v>
      </c>
      <c r="I438" s="118">
        <f>SUM('5:6'!I438)</f>
        <v>0</v>
      </c>
      <c r="J438" s="38" t="str">
        <f t="array" ref="J438">IF(ISERROR(G438/I438),"",G438/I438)</f>
        <v/>
      </c>
      <c r="K438" s="42">
        <f t="array" ref="K438">IF(ISERROR(G438/L438),"",G438/L438)</f>
        <v>0</v>
      </c>
      <c r="L438" s="107">
        <v>6</v>
      </c>
      <c r="M438" s="43">
        <f t="shared" si="179"/>
        <v>0</v>
      </c>
      <c r="N438" s="38">
        <f t="shared" si="180"/>
        <v>0</v>
      </c>
      <c r="O438" s="118">
        <f>SUM('5:6'!O438)</f>
        <v>0</v>
      </c>
      <c r="P438" s="118">
        <f>SUM('5:6'!P438)</f>
        <v>0</v>
      </c>
      <c r="Q438" s="118">
        <f>SUM('5:6'!Q438)</f>
        <v>0</v>
      </c>
      <c r="R438" s="118">
        <f>SUM('5:6'!R438)</f>
        <v>0</v>
      </c>
      <c r="S438" s="118">
        <f>SUM('5:6'!S438)</f>
        <v>0</v>
      </c>
      <c r="T438" s="118">
        <f>SUM('5:6'!T438)</f>
        <v>0</v>
      </c>
      <c r="U438" s="118">
        <f>SUM('5:6'!U438)</f>
        <v>0</v>
      </c>
      <c r="V438" s="269">
        <f t="shared" si="181"/>
        <v>0</v>
      </c>
      <c r="W438" s="40" t="str">
        <f t="shared" si="182"/>
        <v/>
      </c>
      <c r="X438" s="118">
        <f>SUM('5:6'!X438)</f>
        <v>0</v>
      </c>
      <c r="Y438" s="118">
        <f>SUM('5:6'!Y438)</f>
        <v>0</v>
      </c>
      <c r="Z438" s="118">
        <f>SUM('5:6'!Z438)</f>
        <v>0</v>
      </c>
      <c r="AA438" s="118">
        <f>SUM('5:6'!AA438)</f>
        <v>0</v>
      </c>
      <c r="AB438" s="338">
        <v>1.29</v>
      </c>
      <c r="AC438" s="370">
        <f t="shared" si="172"/>
        <v>0</v>
      </c>
      <c r="AD438" s="336"/>
      <c r="AE438" s="61"/>
      <c r="AF438" s="61"/>
      <c r="AG438" s="61"/>
      <c r="AH438" s="61"/>
      <c r="AI438" s="64"/>
      <c r="AJ438" s="64"/>
      <c r="AK438" s="64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</row>
    <row r="439" spans="1:53" ht="15.75">
      <c r="A439" s="17">
        <v>200945</v>
      </c>
      <c r="B439" s="68" t="s">
        <v>91</v>
      </c>
      <c r="C439" s="17" t="s">
        <v>53</v>
      </c>
      <c r="D439" s="18">
        <v>9.36</v>
      </c>
      <c r="E439" s="18"/>
      <c r="F439" s="6"/>
      <c r="G439" s="118">
        <f>SUM('5:6'!G439)</f>
        <v>0</v>
      </c>
      <c r="H439" s="330">
        <f t="shared" si="178"/>
        <v>0</v>
      </c>
      <c r="I439" s="118">
        <f>SUM('5:6'!I439)</f>
        <v>0</v>
      </c>
      <c r="J439" s="38" t="str">
        <f t="array" ref="J439">IF(ISERROR(G439/I439),"",G439/I439)</f>
        <v/>
      </c>
      <c r="K439" s="42">
        <f t="array" ref="K439">IF(ISERROR(G439/L439),"",G439/L439)</f>
        <v>0</v>
      </c>
      <c r="L439" s="107">
        <v>6</v>
      </c>
      <c r="M439" s="43">
        <f t="shared" si="179"/>
        <v>0</v>
      </c>
      <c r="N439" s="38">
        <f t="shared" si="180"/>
        <v>0</v>
      </c>
      <c r="O439" s="118">
        <f>SUM('5:6'!O439)</f>
        <v>0</v>
      </c>
      <c r="P439" s="118">
        <f>SUM('5:6'!P439)</f>
        <v>0</v>
      </c>
      <c r="Q439" s="118">
        <f>SUM('5:6'!Q439)</f>
        <v>0</v>
      </c>
      <c r="R439" s="118">
        <f>SUM('5:6'!R439)</f>
        <v>0</v>
      </c>
      <c r="S439" s="118">
        <f>SUM('5:6'!S439)</f>
        <v>0</v>
      </c>
      <c r="T439" s="118">
        <f>SUM('5:6'!T439)</f>
        <v>0</v>
      </c>
      <c r="U439" s="118">
        <f>SUM('5:6'!U439)</f>
        <v>0</v>
      </c>
      <c r="V439" s="269">
        <f t="shared" si="181"/>
        <v>0</v>
      </c>
      <c r="W439" s="40" t="str">
        <f t="shared" si="182"/>
        <v/>
      </c>
      <c r="X439" s="118">
        <f>SUM('5:6'!X439)</f>
        <v>0</v>
      </c>
      <c r="Y439" s="118">
        <f>SUM('5:6'!Y439)</f>
        <v>0</v>
      </c>
      <c r="Z439" s="118">
        <f>SUM('5:6'!Z439)</f>
        <v>0</v>
      </c>
      <c r="AA439" s="118">
        <f>SUM('5:6'!AA439)</f>
        <v>0</v>
      </c>
      <c r="AB439" s="338">
        <v>1.29</v>
      </c>
      <c r="AC439" s="370">
        <f t="shared" si="172"/>
        <v>0</v>
      </c>
      <c r="AD439" s="336"/>
      <c r="AE439" s="61"/>
      <c r="AF439" s="61"/>
      <c r="AG439" s="61"/>
      <c r="AH439" s="61"/>
      <c r="AI439" s="64"/>
      <c r="AJ439" s="64"/>
      <c r="AK439" s="64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</row>
    <row r="440" spans="1:53" ht="15.75">
      <c r="A440" s="17">
        <v>200946</v>
      </c>
      <c r="B440" s="68" t="s">
        <v>91</v>
      </c>
      <c r="C440" s="17" t="s">
        <v>90</v>
      </c>
      <c r="D440" s="18">
        <v>9.36</v>
      </c>
      <c r="E440" s="18"/>
      <c r="F440" s="6"/>
      <c r="G440" s="118">
        <f>SUM('5:6'!G440)</f>
        <v>0</v>
      </c>
      <c r="H440" s="330">
        <f t="shared" si="178"/>
        <v>0</v>
      </c>
      <c r="I440" s="118">
        <f>SUM('5:6'!I440)</f>
        <v>0</v>
      </c>
      <c r="J440" s="38" t="str">
        <f t="array" ref="J440">IF(ISERROR(G440/I440),"",G440/I440)</f>
        <v/>
      </c>
      <c r="K440" s="42">
        <f t="array" ref="K440">IF(ISERROR(G440/L440),"",G440/L440)</f>
        <v>0</v>
      </c>
      <c r="L440" s="107">
        <v>6</v>
      </c>
      <c r="M440" s="43">
        <f t="shared" si="179"/>
        <v>0</v>
      </c>
      <c r="N440" s="38">
        <f t="shared" si="180"/>
        <v>0</v>
      </c>
      <c r="O440" s="118">
        <f>SUM('5:6'!O440)</f>
        <v>0</v>
      </c>
      <c r="P440" s="118">
        <f>SUM('5:6'!P440)</f>
        <v>0</v>
      </c>
      <c r="Q440" s="118">
        <f>SUM('5:6'!Q440)</f>
        <v>0</v>
      </c>
      <c r="R440" s="118">
        <f>SUM('5:6'!R440)</f>
        <v>0</v>
      </c>
      <c r="S440" s="118">
        <f>SUM('5:6'!S440)</f>
        <v>0</v>
      </c>
      <c r="T440" s="118">
        <f>SUM('5:6'!T440)</f>
        <v>0</v>
      </c>
      <c r="U440" s="118">
        <f>SUM('5:6'!U440)</f>
        <v>0</v>
      </c>
      <c r="V440" s="269">
        <f t="shared" si="181"/>
        <v>0</v>
      </c>
      <c r="W440" s="40" t="str">
        <f t="shared" si="182"/>
        <v/>
      </c>
      <c r="X440" s="118">
        <f>SUM('5:6'!X440)</f>
        <v>0</v>
      </c>
      <c r="Y440" s="118">
        <f>SUM('5:6'!Y440)</f>
        <v>0</v>
      </c>
      <c r="Z440" s="118">
        <f>SUM('5:6'!Z440)</f>
        <v>0</v>
      </c>
      <c r="AA440" s="118">
        <f>SUM('5:6'!AA440)</f>
        <v>0</v>
      </c>
      <c r="AB440" s="338">
        <v>1.29</v>
      </c>
      <c r="AC440" s="370">
        <f t="shared" si="172"/>
        <v>0</v>
      </c>
      <c r="AD440" s="336"/>
      <c r="AE440" s="61"/>
      <c r="AF440" s="61"/>
      <c r="AG440" s="61"/>
      <c r="AH440" s="61"/>
      <c r="AI440" s="64"/>
      <c r="AJ440" s="64"/>
      <c r="AK440" s="64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</row>
    <row r="441" spans="1:53" ht="15.75">
      <c r="A441" s="17">
        <v>200944</v>
      </c>
      <c r="B441" s="68" t="s">
        <v>91</v>
      </c>
      <c r="C441" s="17" t="s">
        <v>60</v>
      </c>
      <c r="D441" s="18">
        <v>9.36</v>
      </c>
      <c r="E441" s="18"/>
      <c r="F441" s="6"/>
      <c r="G441" s="118">
        <f>SUM('5:6'!G441)</f>
        <v>0</v>
      </c>
      <c r="H441" s="330">
        <f t="shared" si="178"/>
        <v>0</v>
      </c>
      <c r="I441" s="118">
        <f>SUM('5:6'!I441)</f>
        <v>0</v>
      </c>
      <c r="J441" s="38" t="str">
        <f t="array" ref="J441">IF(ISERROR(G441/I441),"",G441/I441)</f>
        <v/>
      </c>
      <c r="K441" s="42">
        <f t="array" ref="K441">IF(ISERROR(G441/L441),"",G441/L441)</f>
        <v>0</v>
      </c>
      <c r="L441" s="107">
        <v>6</v>
      </c>
      <c r="M441" s="43">
        <f t="shared" si="179"/>
        <v>0</v>
      </c>
      <c r="N441" s="38">
        <f t="shared" si="180"/>
        <v>0</v>
      </c>
      <c r="O441" s="118">
        <f>SUM('5:6'!O441)</f>
        <v>0</v>
      </c>
      <c r="P441" s="118">
        <f>SUM('5:6'!P441)</f>
        <v>0</v>
      </c>
      <c r="Q441" s="118">
        <f>SUM('5:6'!Q441)</f>
        <v>0</v>
      </c>
      <c r="R441" s="118">
        <f>SUM('5:6'!R441)</f>
        <v>0</v>
      </c>
      <c r="S441" s="118">
        <f>SUM('5:6'!S441)</f>
        <v>0</v>
      </c>
      <c r="T441" s="118">
        <f>SUM('5:6'!T441)</f>
        <v>0</v>
      </c>
      <c r="U441" s="118">
        <f>SUM('5:6'!U441)</f>
        <v>0</v>
      </c>
      <c r="V441" s="269">
        <f t="shared" si="181"/>
        <v>0</v>
      </c>
      <c r="W441" s="40" t="str">
        <f t="shared" si="182"/>
        <v/>
      </c>
      <c r="X441" s="118">
        <f>SUM('5:6'!X441)</f>
        <v>0</v>
      </c>
      <c r="Y441" s="118">
        <f>SUM('5:6'!Y441)</f>
        <v>0</v>
      </c>
      <c r="Z441" s="118">
        <f>SUM('5:6'!Z441)</f>
        <v>0</v>
      </c>
      <c r="AA441" s="118">
        <f>SUM('5:6'!AA441)</f>
        <v>0</v>
      </c>
      <c r="AB441" s="338">
        <v>1.29</v>
      </c>
      <c r="AC441" s="370">
        <f t="shared" si="172"/>
        <v>0</v>
      </c>
      <c r="AD441" s="336"/>
      <c r="AE441" s="61"/>
      <c r="AF441" s="61"/>
      <c r="AG441" s="61"/>
      <c r="AH441" s="61"/>
      <c r="AI441" s="64"/>
      <c r="AJ441" s="64"/>
      <c r="AK441" s="64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</row>
    <row r="442" spans="1:53" ht="15.75">
      <c r="A442" s="17">
        <v>201372</v>
      </c>
      <c r="B442" s="236" t="s">
        <v>415</v>
      </c>
      <c r="C442" s="232" t="s">
        <v>417</v>
      </c>
      <c r="D442" s="18">
        <v>5</v>
      </c>
      <c r="E442" s="18"/>
      <c r="F442" s="6"/>
      <c r="G442" s="118">
        <f>SUM('5:6'!G442)</f>
        <v>0</v>
      </c>
      <c r="H442" s="330">
        <f t="shared" si="178"/>
        <v>0</v>
      </c>
      <c r="I442" s="118">
        <f>SUM('5:6'!I442)</f>
        <v>0</v>
      </c>
      <c r="J442" s="38"/>
      <c r="K442" s="42">
        <f t="array" ref="K442">IF(ISERROR(G442/L442),"",G442/L442)</f>
        <v>0</v>
      </c>
      <c r="L442" s="107">
        <v>5</v>
      </c>
      <c r="M442" s="43">
        <f t="shared" si="179"/>
        <v>0</v>
      </c>
      <c r="N442" s="38">
        <f t="shared" si="180"/>
        <v>0</v>
      </c>
      <c r="O442" s="118">
        <f>SUM('5:6'!O442)</f>
        <v>0</v>
      </c>
      <c r="P442" s="118">
        <f>SUM('5:6'!P442)</f>
        <v>0</v>
      </c>
      <c r="Q442" s="118">
        <f>SUM('5:6'!Q442)</f>
        <v>0</v>
      </c>
      <c r="R442" s="118">
        <f>SUM('5:6'!R442)</f>
        <v>0</v>
      </c>
      <c r="S442" s="118">
        <f>SUM('5:6'!S442)</f>
        <v>0</v>
      </c>
      <c r="T442" s="118">
        <f>SUM('5:6'!T442)</f>
        <v>0</v>
      </c>
      <c r="U442" s="118">
        <f>SUM('5:6'!U442)</f>
        <v>0</v>
      </c>
      <c r="V442" s="269"/>
      <c r="W442" s="40"/>
      <c r="X442" s="118">
        <f>SUM('5:6'!X442)</f>
        <v>0</v>
      </c>
      <c r="Y442" s="118">
        <f>SUM('5:6'!Y442)</f>
        <v>0</v>
      </c>
      <c r="Z442" s="118">
        <f>SUM('5:6'!Z442)</f>
        <v>0</v>
      </c>
      <c r="AA442" s="118">
        <f>SUM('5:6'!AA442)</f>
        <v>0</v>
      </c>
      <c r="AB442" s="338">
        <v>2.0699999999999998</v>
      </c>
      <c r="AC442" s="370">
        <f t="shared" si="172"/>
        <v>0</v>
      </c>
      <c r="AD442" s="336"/>
      <c r="AE442" s="61"/>
      <c r="AF442" s="61"/>
      <c r="AG442" s="61"/>
      <c r="AH442" s="61"/>
      <c r="AI442" s="64"/>
      <c r="AJ442" s="64"/>
      <c r="AK442" s="64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</row>
    <row r="443" spans="1:53" ht="15.75">
      <c r="A443" s="17">
        <v>201374</v>
      </c>
      <c r="B443" s="236" t="s">
        <v>415</v>
      </c>
      <c r="C443" s="232" t="s">
        <v>425</v>
      </c>
      <c r="D443" s="18">
        <v>5</v>
      </c>
      <c r="E443" s="18"/>
      <c r="F443" s="6"/>
      <c r="G443" s="118">
        <f>SUM('5:6'!G443)</f>
        <v>0</v>
      </c>
      <c r="H443" s="330">
        <f t="shared" si="178"/>
        <v>0</v>
      </c>
      <c r="I443" s="118">
        <f>SUM('5:6'!I443)</f>
        <v>0</v>
      </c>
      <c r="J443" s="38"/>
      <c r="K443" s="42">
        <f t="array" ref="K443">IF(ISERROR(G443/L443),"",G443/L443)</f>
        <v>0</v>
      </c>
      <c r="L443" s="107">
        <v>5</v>
      </c>
      <c r="M443" s="43">
        <f t="shared" si="179"/>
        <v>0</v>
      </c>
      <c r="N443" s="38">
        <f t="shared" si="180"/>
        <v>0</v>
      </c>
      <c r="O443" s="118">
        <f>SUM('5:6'!O443)</f>
        <v>0</v>
      </c>
      <c r="P443" s="118">
        <f>SUM('5:6'!P443)</f>
        <v>0</v>
      </c>
      <c r="Q443" s="118">
        <f>SUM('5:6'!Q443)</f>
        <v>0</v>
      </c>
      <c r="R443" s="118">
        <f>SUM('5:6'!R443)</f>
        <v>0</v>
      </c>
      <c r="S443" s="118">
        <f>SUM('5:6'!S443)</f>
        <v>0</v>
      </c>
      <c r="T443" s="118">
        <f>SUM('5:6'!T443)</f>
        <v>0</v>
      </c>
      <c r="U443" s="118">
        <f>SUM('5:6'!U443)</f>
        <v>0</v>
      </c>
      <c r="V443" s="269"/>
      <c r="W443" s="40"/>
      <c r="X443" s="118">
        <f>SUM('5:6'!X443)</f>
        <v>0</v>
      </c>
      <c r="Y443" s="118">
        <f>SUM('5:6'!Y443)</f>
        <v>0</v>
      </c>
      <c r="Z443" s="118">
        <f>SUM('5:6'!Z443)</f>
        <v>0</v>
      </c>
      <c r="AA443" s="118">
        <f>SUM('5:6'!AA443)</f>
        <v>0</v>
      </c>
      <c r="AB443" s="338">
        <v>2.0699999999999998</v>
      </c>
      <c r="AC443" s="370">
        <f t="shared" si="172"/>
        <v>0</v>
      </c>
      <c r="AD443" s="336"/>
      <c r="AE443" s="61"/>
      <c r="AF443" s="61"/>
      <c r="AG443" s="61"/>
      <c r="AH443" s="61"/>
      <c r="AI443" s="64"/>
      <c r="AJ443" s="64"/>
      <c r="AK443" s="64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</row>
    <row r="444" spans="1:53" ht="15.75">
      <c r="A444" s="17">
        <v>201373</v>
      </c>
      <c r="B444" s="236" t="s">
        <v>427</v>
      </c>
      <c r="C444" s="232" t="s">
        <v>428</v>
      </c>
      <c r="D444" s="18">
        <v>5</v>
      </c>
      <c r="E444" s="18"/>
      <c r="F444" s="6"/>
      <c r="G444" s="118">
        <f>SUM('5:6'!G444)</f>
        <v>0</v>
      </c>
      <c r="H444" s="330">
        <f t="shared" si="178"/>
        <v>0</v>
      </c>
      <c r="I444" s="118">
        <f>SUM('5:6'!I444)</f>
        <v>0</v>
      </c>
      <c r="J444" s="38"/>
      <c r="K444" s="42">
        <f t="array" ref="K444">IF(ISERROR(G444/L444),"",G444/L444)</f>
        <v>0</v>
      </c>
      <c r="L444" s="107">
        <v>5</v>
      </c>
      <c r="M444" s="43">
        <f t="shared" si="179"/>
        <v>0</v>
      </c>
      <c r="N444" s="38">
        <f t="shared" si="180"/>
        <v>0</v>
      </c>
      <c r="O444" s="118">
        <f>SUM('5:6'!O444)</f>
        <v>0</v>
      </c>
      <c r="P444" s="118">
        <f>SUM('5:6'!P444)</f>
        <v>0</v>
      </c>
      <c r="Q444" s="118">
        <f>SUM('5:6'!Q444)</f>
        <v>0</v>
      </c>
      <c r="R444" s="118">
        <f>SUM('5:6'!R444)</f>
        <v>0</v>
      </c>
      <c r="S444" s="118">
        <f>SUM('5:6'!S444)</f>
        <v>0</v>
      </c>
      <c r="T444" s="118">
        <f>SUM('5:6'!T444)</f>
        <v>0</v>
      </c>
      <c r="U444" s="118">
        <f>SUM('5:6'!U444)</f>
        <v>0</v>
      </c>
      <c r="V444" s="269"/>
      <c r="W444" s="40"/>
      <c r="X444" s="118">
        <f>SUM('5:6'!X444)</f>
        <v>0</v>
      </c>
      <c r="Y444" s="118">
        <f>SUM('5:6'!Y444)</f>
        <v>0</v>
      </c>
      <c r="Z444" s="118">
        <f>SUM('5:6'!Z444)</f>
        <v>0</v>
      </c>
      <c r="AA444" s="118">
        <f>SUM('5:6'!AA444)</f>
        <v>0</v>
      </c>
      <c r="AB444" s="338">
        <v>2.0699999999999998</v>
      </c>
      <c r="AC444" s="370">
        <f t="shared" si="172"/>
        <v>0</v>
      </c>
      <c r="AD444" s="336"/>
      <c r="AE444" s="61"/>
      <c r="AF444" s="61"/>
      <c r="AG444" s="61"/>
      <c r="AH444" s="61"/>
      <c r="AI444" s="64"/>
      <c r="AJ444" s="64"/>
      <c r="AK444" s="64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</row>
    <row r="445" spans="1:53" ht="15.75">
      <c r="A445" s="17">
        <v>201066</v>
      </c>
      <c r="B445" s="68" t="s">
        <v>361</v>
      </c>
      <c r="C445" s="232" t="s">
        <v>392</v>
      </c>
      <c r="D445" s="18">
        <v>5</v>
      </c>
      <c r="E445" s="18"/>
      <c r="F445" s="6"/>
      <c r="G445" s="118">
        <f>SUM('5:6'!G445)</f>
        <v>0</v>
      </c>
      <c r="H445" s="330">
        <f t="shared" si="178"/>
        <v>0</v>
      </c>
      <c r="I445" s="118">
        <f>SUM('5:6'!I445)</f>
        <v>0</v>
      </c>
      <c r="J445" s="38"/>
      <c r="K445" s="42">
        <f t="array" ref="K445">IF(ISERROR(G445/L445),"",G445/L445)</f>
        <v>0</v>
      </c>
      <c r="L445" s="107">
        <v>5</v>
      </c>
      <c r="M445" s="43">
        <f t="shared" si="179"/>
        <v>0</v>
      </c>
      <c r="N445" s="38">
        <f t="shared" si="180"/>
        <v>0</v>
      </c>
      <c r="O445" s="118">
        <f>SUM('5:6'!O445)</f>
        <v>0</v>
      </c>
      <c r="P445" s="118">
        <f>SUM('5:6'!P445)</f>
        <v>0</v>
      </c>
      <c r="Q445" s="118">
        <f>SUM('5:6'!Q445)</f>
        <v>0</v>
      </c>
      <c r="R445" s="118">
        <f>SUM('5:6'!R445)</f>
        <v>0</v>
      </c>
      <c r="S445" s="118">
        <f>SUM('5:6'!S445)</f>
        <v>0</v>
      </c>
      <c r="T445" s="118">
        <f>SUM('5:6'!T445)</f>
        <v>0</v>
      </c>
      <c r="U445" s="118">
        <f>SUM('5:6'!U445)</f>
        <v>0</v>
      </c>
      <c r="V445" s="269"/>
      <c r="W445" s="40"/>
      <c r="X445" s="118">
        <f>SUM('5:6'!X445)</f>
        <v>0</v>
      </c>
      <c r="Y445" s="118">
        <f>SUM('5:6'!Y445)</f>
        <v>0</v>
      </c>
      <c r="Z445" s="118">
        <f>SUM('5:6'!Z445)</f>
        <v>0</v>
      </c>
      <c r="AA445" s="118">
        <f>SUM('5:6'!AA445)</f>
        <v>0</v>
      </c>
      <c r="AB445" s="338">
        <v>2.0699999999999998</v>
      </c>
      <c r="AC445" s="370">
        <f t="shared" si="172"/>
        <v>0</v>
      </c>
      <c r="AD445" s="336"/>
      <c r="AE445" s="61"/>
      <c r="AF445" s="61"/>
      <c r="AG445" s="61"/>
      <c r="AH445" s="61"/>
      <c r="AI445" s="64"/>
      <c r="AJ445" s="64"/>
      <c r="AK445" s="64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</row>
    <row r="446" spans="1:53" ht="15.75">
      <c r="A446" s="17">
        <v>201064</v>
      </c>
      <c r="B446" s="68" t="s">
        <v>363</v>
      </c>
      <c r="C446" s="17" t="s">
        <v>365</v>
      </c>
      <c r="D446" s="18">
        <v>5</v>
      </c>
      <c r="E446" s="18"/>
      <c r="F446" s="6"/>
      <c r="G446" s="118">
        <f>SUM('5:6'!G446)</f>
        <v>0</v>
      </c>
      <c r="H446" s="330">
        <f t="shared" si="178"/>
        <v>0</v>
      </c>
      <c r="I446" s="118">
        <f>SUM('5:6'!I446)</f>
        <v>0</v>
      </c>
      <c r="J446" s="38"/>
      <c r="K446" s="42">
        <f t="array" ref="K446">IF(ISERROR(G446/L446),"",G446/L446)</f>
        <v>0</v>
      </c>
      <c r="L446" s="107">
        <v>5</v>
      </c>
      <c r="M446" s="43">
        <f t="shared" si="179"/>
        <v>0</v>
      </c>
      <c r="N446" s="38">
        <f t="shared" si="180"/>
        <v>0</v>
      </c>
      <c r="O446" s="118">
        <f>SUM('5:6'!O446)</f>
        <v>0</v>
      </c>
      <c r="P446" s="118">
        <f>SUM('5:6'!P446)</f>
        <v>0</v>
      </c>
      <c r="Q446" s="118">
        <f>SUM('5:6'!Q446)</f>
        <v>0</v>
      </c>
      <c r="R446" s="118">
        <f>SUM('5:6'!R446)</f>
        <v>0</v>
      </c>
      <c r="S446" s="118">
        <f>SUM('5:6'!S446)</f>
        <v>0</v>
      </c>
      <c r="T446" s="118">
        <f>SUM('5:6'!T446)</f>
        <v>0</v>
      </c>
      <c r="U446" s="118">
        <f>SUM('5:6'!U446)</f>
        <v>0</v>
      </c>
      <c r="V446" s="269"/>
      <c r="W446" s="40"/>
      <c r="X446" s="118">
        <f>SUM('5:6'!X446)</f>
        <v>0</v>
      </c>
      <c r="Y446" s="118">
        <f>SUM('5:6'!Y446)</f>
        <v>0</v>
      </c>
      <c r="Z446" s="118">
        <f>SUM('5:6'!Z446)</f>
        <v>0</v>
      </c>
      <c r="AA446" s="118">
        <f>SUM('5:6'!AA446)</f>
        <v>0</v>
      </c>
      <c r="AB446" s="338">
        <v>2.0699999999999998</v>
      </c>
      <c r="AC446" s="370">
        <f t="shared" si="172"/>
        <v>0</v>
      </c>
      <c r="AD446" s="336"/>
      <c r="AE446" s="61"/>
      <c r="AF446" s="61"/>
      <c r="AG446" s="61"/>
      <c r="AH446" s="61"/>
      <c r="AI446" s="64"/>
      <c r="AJ446" s="64"/>
      <c r="AK446" s="64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</row>
    <row r="447" spans="1:53" ht="15.75">
      <c r="A447" s="17">
        <v>201065</v>
      </c>
      <c r="B447" s="68" t="s">
        <v>363</v>
      </c>
      <c r="C447" s="17" t="s">
        <v>367</v>
      </c>
      <c r="D447" s="18">
        <v>5</v>
      </c>
      <c r="E447" s="18"/>
      <c r="F447" s="6"/>
      <c r="G447" s="118">
        <f>SUM('5:6'!G447)</f>
        <v>0</v>
      </c>
      <c r="H447" s="330">
        <f t="shared" si="178"/>
        <v>0</v>
      </c>
      <c r="I447" s="118">
        <f>SUM('5:6'!I447)</f>
        <v>0</v>
      </c>
      <c r="J447" s="38"/>
      <c r="K447" s="42">
        <f t="array" ref="K447">IF(ISERROR(G447/L447),"",G447/L447)</f>
        <v>0</v>
      </c>
      <c r="L447" s="107">
        <v>5</v>
      </c>
      <c r="M447" s="43">
        <f t="shared" si="179"/>
        <v>0</v>
      </c>
      <c r="N447" s="38">
        <f t="shared" si="180"/>
        <v>0</v>
      </c>
      <c r="O447" s="118">
        <f>SUM('5:6'!O447)</f>
        <v>0</v>
      </c>
      <c r="P447" s="118">
        <f>SUM('5:6'!P447)</f>
        <v>0</v>
      </c>
      <c r="Q447" s="118">
        <f>SUM('5:6'!Q447)</f>
        <v>0</v>
      </c>
      <c r="R447" s="118">
        <f>SUM('5:6'!R447)</f>
        <v>0</v>
      </c>
      <c r="S447" s="118">
        <f>SUM('5:6'!S447)</f>
        <v>0</v>
      </c>
      <c r="T447" s="118">
        <f>SUM('5:6'!T447)</f>
        <v>0</v>
      </c>
      <c r="U447" s="118">
        <f>SUM('5:6'!U447)</f>
        <v>0</v>
      </c>
      <c r="V447" s="269"/>
      <c r="W447" s="40"/>
      <c r="X447" s="118">
        <f>SUM('5:6'!X447)</f>
        <v>0</v>
      </c>
      <c r="Y447" s="118">
        <f>SUM('5:6'!Y447)</f>
        <v>0</v>
      </c>
      <c r="Z447" s="118">
        <f>SUM('5:6'!Z447)</f>
        <v>0</v>
      </c>
      <c r="AA447" s="118">
        <f>SUM('5:6'!AA447)</f>
        <v>0</v>
      </c>
      <c r="AB447" s="338">
        <v>2.0699999999999998</v>
      </c>
      <c r="AC447" s="370">
        <f t="shared" si="172"/>
        <v>0</v>
      </c>
      <c r="AD447" s="336"/>
      <c r="AE447" s="61"/>
      <c r="AF447" s="61"/>
      <c r="AG447" s="61"/>
      <c r="AH447" s="61"/>
      <c r="AI447" s="64"/>
      <c r="AJ447" s="64"/>
      <c r="AK447" s="64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</row>
    <row r="448" spans="1:53" ht="15.75">
      <c r="A448" s="24">
        <v>200088</v>
      </c>
      <c r="B448" s="72" t="s">
        <v>92</v>
      </c>
      <c r="C448" s="17" t="s">
        <v>61</v>
      </c>
      <c r="D448" s="18">
        <v>5.0599999999999996</v>
      </c>
      <c r="E448" s="18"/>
      <c r="F448" s="6"/>
      <c r="G448" s="118">
        <f>SUM('5:6'!G448)</f>
        <v>30</v>
      </c>
      <c r="H448" s="330">
        <f t="shared" si="178"/>
        <v>151.79999999999998</v>
      </c>
      <c r="I448" s="118">
        <f>SUM('5:6'!I448)</f>
        <v>2</v>
      </c>
      <c r="J448" s="38">
        <f t="array" ref="J448">IF(ISERROR(G448/I448),"",G448/I448)</f>
        <v>15</v>
      </c>
      <c r="K448" s="42">
        <f t="array" ref="K448">IF(ISERROR(G448/L448),"",G448/L448)</f>
        <v>1.935483870967742</v>
      </c>
      <c r="L448" s="107">
        <v>15.5</v>
      </c>
      <c r="M448" s="43">
        <f t="shared" si="179"/>
        <v>6.4516129032258007E-2</v>
      </c>
      <c r="N448" s="38">
        <f t="shared" si="180"/>
        <v>0</v>
      </c>
      <c r="O448" s="118">
        <f>SUM('5:6'!O448)</f>
        <v>0</v>
      </c>
      <c r="P448" s="118">
        <f>SUM('5:6'!P448)</f>
        <v>0</v>
      </c>
      <c r="Q448" s="118">
        <f>SUM('5:6'!Q448)</f>
        <v>0</v>
      </c>
      <c r="R448" s="118">
        <f>SUM('5:6'!R448)</f>
        <v>0</v>
      </c>
      <c r="S448" s="118">
        <f>SUM('5:6'!S448)</f>
        <v>0</v>
      </c>
      <c r="T448" s="118">
        <f>SUM('5:6'!T448)</f>
        <v>0</v>
      </c>
      <c r="U448" s="118">
        <f>SUM('5:6'!U448)</f>
        <v>0</v>
      </c>
      <c r="V448" s="269">
        <f t="shared" ref="V448:V449" si="183">SUM(X448:AA448)</f>
        <v>0</v>
      </c>
      <c r="W448" s="40">
        <f t="shared" ref="W448:W449" si="184">IF(ISERROR(V448/G448),"",V448/G448)</f>
        <v>0</v>
      </c>
      <c r="X448" s="118">
        <f>SUM('5:6'!X448)</f>
        <v>0</v>
      </c>
      <c r="Y448" s="118">
        <f>SUM('5:6'!Y448)</f>
        <v>0</v>
      </c>
      <c r="Z448" s="118">
        <f>SUM('5:6'!Z448)</f>
        <v>0</v>
      </c>
      <c r="AA448" s="118">
        <f>SUM('5:6'!AA448)</f>
        <v>0</v>
      </c>
      <c r="AB448" s="338">
        <v>0.67</v>
      </c>
      <c r="AC448" s="370">
        <f t="shared" si="172"/>
        <v>20.100000000000001</v>
      </c>
      <c r="AD448" s="336"/>
      <c r="AE448" s="61"/>
      <c r="AF448" s="61"/>
      <c r="AG448" s="61"/>
      <c r="AH448" s="61"/>
      <c r="AI448" s="64"/>
      <c r="AJ448" s="64"/>
      <c r="AK448" s="64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</row>
    <row r="449" spans="1:53" ht="15.75">
      <c r="A449" s="24">
        <v>200089</v>
      </c>
      <c r="B449" s="72" t="s">
        <v>92</v>
      </c>
      <c r="C449" s="17" t="s">
        <v>72</v>
      </c>
      <c r="D449" s="18">
        <v>5.0599999999999996</v>
      </c>
      <c r="E449" s="18"/>
      <c r="F449" s="6"/>
      <c r="G449" s="118">
        <f>SUM('5:6'!G449)</f>
        <v>0</v>
      </c>
      <c r="H449" s="330">
        <f t="shared" si="178"/>
        <v>0</v>
      </c>
      <c r="I449" s="118">
        <f>SUM('5:6'!I449)</f>
        <v>0</v>
      </c>
      <c r="J449" s="38" t="str">
        <f t="array" ref="J449">IF(ISERROR(G449/I449),"",G449/I449)</f>
        <v/>
      </c>
      <c r="K449" s="42">
        <f t="array" ref="K449">IF(ISERROR(G449/L449),"",G449/L449)</f>
        <v>0</v>
      </c>
      <c r="L449" s="107">
        <v>15.5</v>
      </c>
      <c r="M449" s="43">
        <f t="shared" si="179"/>
        <v>0</v>
      </c>
      <c r="N449" s="38">
        <f t="shared" si="180"/>
        <v>0</v>
      </c>
      <c r="O449" s="118">
        <f>SUM('5:6'!O449)</f>
        <v>0</v>
      </c>
      <c r="P449" s="118">
        <f>SUM('5:6'!P449)</f>
        <v>0</v>
      </c>
      <c r="Q449" s="118">
        <f>SUM('5:6'!Q449)</f>
        <v>0</v>
      </c>
      <c r="R449" s="118">
        <f>SUM('5:6'!R449)</f>
        <v>0</v>
      </c>
      <c r="S449" s="118">
        <f>SUM('5:6'!S449)</f>
        <v>0</v>
      </c>
      <c r="T449" s="118">
        <f>SUM('5:6'!T449)</f>
        <v>0</v>
      </c>
      <c r="U449" s="118">
        <f>SUM('5:6'!U449)</f>
        <v>0</v>
      </c>
      <c r="V449" s="269">
        <f t="shared" si="183"/>
        <v>0</v>
      </c>
      <c r="W449" s="40" t="str">
        <f t="shared" si="184"/>
        <v/>
      </c>
      <c r="X449" s="118">
        <f>SUM('5:6'!X449)</f>
        <v>0</v>
      </c>
      <c r="Y449" s="118">
        <f>SUM('5:6'!Y449)</f>
        <v>0</v>
      </c>
      <c r="Z449" s="118">
        <f>SUM('5:6'!Z449)</f>
        <v>0</v>
      </c>
      <c r="AA449" s="118">
        <f>SUM('5:6'!AA449)</f>
        <v>0</v>
      </c>
      <c r="AB449" s="338">
        <v>0.67</v>
      </c>
      <c r="AC449" s="370">
        <f t="shared" si="172"/>
        <v>0</v>
      </c>
      <c r="AD449" s="336"/>
      <c r="AE449" s="61"/>
      <c r="AF449" s="61"/>
      <c r="AG449" s="61"/>
      <c r="AH449" s="61"/>
      <c r="AI449" s="64"/>
      <c r="AJ449" s="64"/>
      <c r="AK449" s="64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</row>
    <row r="450" spans="1:53" ht="15.75">
      <c r="A450" s="24">
        <v>2001383</v>
      </c>
      <c r="B450" s="285" t="s">
        <v>446</v>
      </c>
      <c r="C450" s="232" t="s">
        <v>73</v>
      </c>
      <c r="D450" s="18"/>
      <c r="E450" s="18"/>
      <c r="F450" s="6"/>
      <c r="G450" s="118">
        <f>SUM('5:6'!G450)</f>
        <v>0</v>
      </c>
      <c r="H450" s="330">
        <f t="shared" si="178"/>
        <v>0</v>
      </c>
      <c r="I450" s="118">
        <f>SUM('5:6'!I450)</f>
        <v>0</v>
      </c>
      <c r="J450" s="38"/>
      <c r="K450" s="42">
        <f t="array" ref="K450">IF(ISERROR(G450/L450),"",G450/L450)</f>
        <v>0</v>
      </c>
      <c r="L450" s="107">
        <v>24</v>
      </c>
      <c r="M450" s="43">
        <f t="shared" si="179"/>
        <v>0</v>
      </c>
      <c r="N450" s="38"/>
      <c r="O450" s="118"/>
      <c r="P450" s="118"/>
      <c r="Q450" s="118"/>
      <c r="R450" s="118"/>
      <c r="S450" s="118"/>
      <c r="T450" s="118"/>
      <c r="U450" s="118"/>
      <c r="V450" s="269"/>
      <c r="W450" s="40"/>
      <c r="X450" s="118"/>
      <c r="Y450" s="118"/>
      <c r="Z450" s="118"/>
      <c r="AA450" s="118"/>
      <c r="AB450" s="338">
        <v>1.73</v>
      </c>
      <c r="AC450" s="370">
        <f t="shared" si="172"/>
        <v>0</v>
      </c>
      <c r="AD450" s="336"/>
      <c r="AE450" s="61"/>
      <c r="AF450" s="61"/>
      <c r="AG450" s="61"/>
      <c r="AH450" s="61"/>
      <c r="AI450" s="64"/>
      <c r="AJ450" s="64"/>
      <c r="AK450" s="64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</row>
    <row r="451" spans="1:53" ht="15.75">
      <c r="A451" s="24">
        <v>2001384</v>
      </c>
      <c r="B451" s="285" t="s">
        <v>446</v>
      </c>
      <c r="C451" s="232" t="s">
        <v>60</v>
      </c>
      <c r="D451" s="18"/>
      <c r="E451" s="18"/>
      <c r="F451" s="6"/>
      <c r="G451" s="118">
        <f>SUM('5:6'!G451)</f>
        <v>0</v>
      </c>
      <c r="H451" s="330">
        <f t="shared" si="178"/>
        <v>0</v>
      </c>
      <c r="I451" s="118">
        <f>SUM('5:6'!I451)</f>
        <v>0</v>
      </c>
      <c r="J451" s="38"/>
      <c r="K451" s="42">
        <f t="array" ref="K451">IF(ISERROR(G451/L451),"",G451/L451)</f>
        <v>0</v>
      </c>
      <c r="L451" s="107">
        <v>24</v>
      </c>
      <c r="M451" s="43">
        <f t="shared" si="179"/>
        <v>0</v>
      </c>
      <c r="N451" s="38"/>
      <c r="O451" s="118"/>
      <c r="P451" s="118"/>
      <c r="Q451" s="118"/>
      <c r="R451" s="118"/>
      <c r="S451" s="118"/>
      <c r="T451" s="118"/>
      <c r="U451" s="118"/>
      <c r="V451" s="269"/>
      <c r="W451" s="40"/>
      <c r="X451" s="118"/>
      <c r="Y451" s="118"/>
      <c r="Z451" s="118"/>
      <c r="AA451" s="118"/>
      <c r="AB451" s="338">
        <v>1.73</v>
      </c>
      <c r="AC451" s="370">
        <f t="shared" si="172"/>
        <v>0</v>
      </c>
      <c r="AD451" s="336"/>
      <c r="AE451" s="61"/>
      <c r="AF451" s="61"/>
      <c r="AG451" s="61"/>
      <c r="AH451" s="61"/>
      <c r="AI451" s="64"/>
      <c r="AJ451" s="64"/>
      <c r="AK451" s="64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</row>
    <row r="452" spans="1:53" ht="15.75">
      <c r="A452" s="24">
        <v>2001385</v>
      </c>
      <c r="B452" s="285" t="s">
        <v>446</v>
      </c>
      <c r="C452" s="232" t="s">
        <v>449</v>
      </c>
      <c r="D452" s="18"/>
      <c r="E452" s="18"/>
      <c r="F452" s="6"/>
      <c r="G452" s="118">
        <f>SUM('5:6'!G452)</f>
        <v>0</v>
      </c>
      <c r="H452" s="330">
        <f t="shared" si="178"/>
        <v>0</v>
      </c>
      <c r="I452" s="118">
        <f>SUM('5:6'!I452)</f>
        <v>0</v>
      </c>
      <c r="J452" s="38"/>
      <c r="K452" s="42">
        <f t="array" ref="K452">IF(ISERROR(G452/L452),"",G452/L452)</f>
        <v>0</v>
      </c>
      <c r="L452" s="107">
        <v>24</v>
      </c>
      <c r="M452" s="43">
        <f t="shared" si="179"/>
        <v>0</v>
      </c>
      <c r="N452" s="38"/>
      <c r="O452" s="118"/>
      <c r="P452" s="118"/>
      <c r="Q452" s="118"/>
      <c r="R452" s="118"/>
      <c r="S452" s="118"/>
      <c r="T452" s="118"/>
      <c r="U452" s="118"/>
      <c r="V452" s="269"/>
      <c r="W452" s="40"/>
      <c r="X452" s="118"/>
      <c r="Y452" s="118"/>
      <c r="Z452" s="118"/>
      <c r="AA452" s="118"/>
      <c r="AB452" s="338">
        <v>1.73</v>
      </c>
      <c r="AC452" s="370">
        <f t="shared" si="172"/>
        <v>0</v>
      </c>
      <c r="AD452" s="336"/>
      <c r="AE452" s="61"/>
      <c r="AF452" s="61"/>
      <c r="AG452" s="61"/>
      <c r="AH452" s="61"/>
      <c r="AI452" s="64"/>
      <c r="AJ452" s="64"/>
      <c r="AK452" s="64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</row>
    <row r="453" spans="1:53" ht="15.75">
      <c r="A453" s="24">
        <v>200121</v>
      </c>
      <c r="B453" s="72" t="s">
        <v>93</v>
      </c>
      <c r="C453" s="17" t="s">
        <v>74</v>
      </c>
      <c r="D453" s="18">
        <v>5.07</v>
      </c>
      <c r="E453" s="18"/>
      <c r="F453" s="6"/>
      <c r="G453" s="118">
        <f>SUM('5:6'!G453)</f>
        <v>0</v>
      </c>
      <c r="H453" s="330">
        <f t="shared" si="178"/>
        <v>0</v>
      </c>
      <c r="I453" s="118">
        <f>SUM('5:6'!I453)</f>
        <v>0</v>
      </c>
      <c r="J453" s="38" t="str">
        <f t="array" ref="J453">IF(ISERROR(G453/I453),"",G453/I453)</f>
        <v/>
      </c>
      <c r="K453" s="42">
        <f t="array" ref="K453">IF(ISERROR(G453/L453),"",G453/L453)</f>
        <v>0</v>
      </c>
      <c r="L453" s="107">
        <v>9</v>
      </c>
      <c r="M453" s="43">
        <f t="shared" si="179"/>
        <v>0</v>
      </c>
      <c r="N453" s="38">
        <f t="shared" ref="N453:N455" si="185">SUM(O453:U453)</f>
        <v>0</v>
      </c>
      <c r="O453" s="118">
        <f>SUM('5:6'!O453)</f>
        <v>0</v>
      </c>
      <c r="P453" s="118">
        <f>SUM('5:6'!P453)</f>
        <v>0</v>
      </c>
      <c r="Q453" s="118">
        <f>SUM('5:6'!Q453)</f>
        <v>0</v>
      </c>
      <c r="R453" s="118">
        <f>SUM('5:6'!R453)</f>
        <v>0</v>
      </c>
      <c r="S453" s="118">
        <f>SUM('5:6'!S453)</f>
        <v>0</v>
      </c>
      <c r="T453" s="118">
        <f>SUM('5:6'!T453)</f>
        <v>0</v>
      </c>
      <c r="U453" s="118">
        <f>SUM('5:6'!U453)</f>
        <v>0</v>
      </c>
      <c r="V453" s="269">
        <f t="shared" ref="V453:V455" si="186">SUM(X453:AA453)</f>
        <v>0</v>
      </c>
      <c r="W453" s="40" t="str">
        <f t="shared" ref="W453:W484" si="187">IF(ISERROR(V453/G453),"",V453/G453)</f>
        <v/>
      </c>
      <c r="X453" s="118">
        <f>SUM('5:6'!X453)</f>
        <v>0</v>
      </c>
      <c r="Y453" s="118">
        <f>SUM('5:6'!Y453)</f>
        <v>0</v>
      </c>
      <c r="Z453" s="118">
        <f>SUM('5:6'!Z453)</f>
        <v>0</v>
      </c>
      <c r="AA453" s="118">
        <f>SUM('5:6'!AA453)</f>
        <v>0</v>
      </c>
      <c r="AB453" s="338">
        <v>1.22</v>
      </c>
      <c r="AC453" s="370">
        <f t="shared" si="172"/>
        <v>0</v>
      </c>
      <c r="AD453" s="336"/>
      <c r="AE453" s="61"/>
      <c r="AF453" s="61"/>
      <c r="AG453" s="61"/>
      <c r="AH453" s="61"/>
      <c r="AI453" s="64"/>
      <c r="AJ453" s="64"/>
      <c r="AK453" s="64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</row>
    <row r="454" spans="1:53" ht="15.75">
      <c r="A454" s="24">
        <v>200164</v>
      </c>
      <c r="B454" s="72" t="s">
        <v>93</v>
      </c>
      <c r="C454" s="17" t="s">
        <v>53</v>
      </c>
      <c r="D454" s="18">
        <v>5.07</v>
      </c>
      <c r="E454" s="18"/>
      <c r="F454" s="6"/>
      <c r="G454" s="118">
        <f>SUM('5:6'!G454)</f>
        <v>0</v>
      </c>
      <c r="H454" s="330">
        <f t="shared" si="178"/>
        <v>0</v>
      </c>
      <c r="I454" s="118">
        <f>SUM('5:6'!I454)</f>
        <v>0</v>
      </c>
      <c r="J454" s="38" t="str">
        <f t="array" ref="J454">IF(ISERROR(G454/I454),"",G454/I454)</f>
        <v/>
      </c>
      <c r="K454" s="42">
        <f t="array" ref="K454">IF(ISERROR(G454/L454),"",G454/L454)</f>
        <v>0</v>
      </c>
      <c r="L454" s="107">
        <v>9</v>
      </c>
      <c r="M454" s="43">
        <f t="shared" si="179"/>
        <v>0</v>
      </c>
      <c r="N454" s="38">
        <f t="shared" si="185"/>
        <v>0</v>
      </c>
      <c r="O454" s="118">
        <f>SUM('5:6'!O454)</f>
        <v>0</v>
      </c>
      <c r="P454" s="118">
        <f>SUM('5:6'!P454)</f>
        <v>0</v>
      </c>
      <c r="Q454" s="118">
        <f>SUM('5:6'!Q454)</f>
        <v>0</v>
      </c>
      <c r="R454" s="118">
        <f>SUM('5:6'!R454)</f>
        <v>0</v>
      </c>
      <c r="S454" s="118">
        <f>SUM('5:6'!S454)</f>
        <v>0</v>
      </c>
      <c r="T454" s="118">
        <f>SUM('5:6'!T454)</f>
        <v>0</v>
      </c>
      <c r="U454" s="118">
        <f>SUM('5:6'!U454)</f>
        <v>0</v>
      </c>
      <c r="V454" s="269">
        <f t="shared" si="186"/>
        <v>0</v>
      </c>
      <c r="W454" s="40" t="str">
        <f t="shared" si="187"/>
        <v/>
      </c>
      <c r="X454" s="118">
        <f>SUM('5:6'!X454)</f>
        <v>0</v>
      </c>
      <c r="Y454" s="118">
        <f>SUM('5:6'!Y454)</f>
        <v>0</v>
      </c>
      <c r="Z454" s="118">
        <f>SUM('5:6'!Z454)</f>
        <v>0</v>
      </c>
      <c r="AA454" s="118">
        <f>SUM('5:6'!AA454)</f>
        <v>0</v>
      </c>
      <c r="AB454" s="338">
        <v>1.22</v>
      </c>
      <c r="AC454" s="370">
        <f t="shared" si="172"/>
        <v>0</v>
      </c>
      <c r="AD454" s="336"/>
      <c r="AE454" s="61"/>
      <c r="AF454" s="61"/>
      <c r="AG454" s="61"/>
      <c r="AH454" s="61"/>
      <c r="AI454" s="64"/>
      <c r="AJ454" s="64"/>
      <c r="AK454" s="64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</row>
    <row r="455" spans="1:53" ht="15.75">
      <c r="A455" s="24">
        <v>200165</v>
      </c>
      <c r="B455" s="72" t="s">
        <v>93</v>
      </c>
      <c r="C455" s="17" t="s">
        <v>60</v>
      </c>
      <c r="D455" s="18">
        <v>5.0599999999999996</v>
      </c>
      <c r="E455" s="18"/>
      <c r="F455" s="60"/>
      <c r="G455" s="118">
        <f>SUM('5:6'!G455)</f>
        <v>0</v>
      </c>
      <c r="H455" s="330">
        <f t="shared" si="178"/>
        <v>0</v>
      </c>
      <c r="I455" s="118">
        <f>SUM('5:6'!I455)</f>
        <v>0</v>
      </c>
      <c r="J455" s="38" t="str">
        <f t="array" ref="J455">IF(ISERROR(G455/I455),"",G455/I455)</f>
        <v/>
      </c>
      <c r="K455" s="330">
        <f t="array" ref="K455">IF(ISERROR(G455/L455),"",G455/L455)</f>
        <v>0</v>
      </c>
      <c r="L455" s="107">
        <v>9</v>
      </c>
      <c r="M455" s="43">
        <f t="shared" si="179"/>
        <v>0</v>
      </c>
      <c r="N455" s="38">
        <f t="shared" si="185"/>
        <v>0</v>
      </c>
      <c r="O455" s="118">
        <f>SUM('5:6'!O455)</f>
        <v>0</v>
      </c>
      <c r="P455" s="118">
        <f>SUM('5:6'!P455)</f>
        <v>0</v>
      </c>
      <c r="Q455" s="118">
        <f>SUM('5:6'!Q455)</f>
        <v>0</v>
      </c>
      <c r="R455" s="118">
        <f>SUM('5:6'!R455)</f>
        <v>0</v>
      </c>
      <c r="S455" s="118">
        <f>SUM('5:6'!S455)</f>
        <v>0</v>
      </c>
      <c r="T455" s="118">
        <f>SUM('5:6'!T455)</f>
        <v>0</v>
      </c>
      <c r="U455" s="118">
        <f>SUM('5:6'!U455)</f>
        <v>0</v>
      </c>
      <c r="V455" s="269">
        <f t="shared" si="186"/>
        <v>0</v>
      </c>
      <c r="W455" s="40" t="str">
        <f t="shared" si="187"/>
        <v/>
      </c>
      <c r="X455" s="118">
        <f>SUM('5:6'!X455)</f>
        <v>0</v>
      </c>
      <c r="Y455" s="118">
        <f>SUM('5:6'!Y455)</f>
        <v>0</v>
      </c>
      <c r="Z455" s="118">
        <f>SUM('5:6'!Z455)</f>
        <v>0</v>
      </c>
      <c r="AA455" s="118">
        <f>SUM('5:6'!AA455)</f>
        <v>0</v>
      </c>
      <c r="AB455" s="338">
        <v>1.22</v>
      </c>
      <c r="AC455" s="370">
        <f t="shared" si="172"/>
        <v>0</v>
      </c>
      <c r="AD455" s="336"/>
      <c r="AE455" s="61"/>
      <c r="AF455" s="61"/>
      <c r="AG455" s="61"/>
      <c r="AH455" s="61"/>
      <c r="AI455" s="64"/>
      <c r="AJ455" s="64"/>
      <c r="AK455" s="64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</row>
    <row r="456" spans="1:53" ht="15.75">
      <c r="A456" s="585" t="s">
        <v>94</v>
      </c>
      <c r="B456" s="586"/>
      <c r="C456" s="326" t="s">
        <v>71</v>
      </c>
      <c r="D456" s="27"/>
      <c r="E456" s="27"/>
      <c r="F456" s="39"/>
      <c r="G456" s="127">
        <f>SUM(G422:G455)</f>
        <v>524</v>
      </c>
      <c r="H456" s="37">
        <f>SUM(H422:H455)</f>
        <v>2636.6200000000003</v>
      </c>
      <c r="I456" s="37">
        <f>SUM(I422:I455)</f>
        <v>42.5</v>
      </c>
      <c r="J456" s="38">
        <f t="array" ref="J456">IF(ISERROR(G456/I456),"",G456/I456)</f>
        <v>12.329411764705883</v>
      </c>
      <c r="K456" s="37">
        <f>SUM(K422:K455)</f>
        <v>55.053763440860209</v>
      </c>
      <c r="L456" s="123"/>
      <c r="M456" s="114">
        <f t="shared" ref="M456:V456" si="188">SUM(M422:M455)</f>
        <v>-12.553763440860211</v>
      </c>
      <c r="N456" s="37">
        <f t="shared" si="188"/>
        <v>0</v>
      </c>
      <c r="O456" s="116">
        <f t="shared" si="188"/>
        <v>0</v>
      </c>
      <c r="P456" s="116">
        <f t="shared" si="188"/>
        <v>0</v>
      </c>
      <c r="Q456" s="116">
        <f t="shared" si="188"/>
        <v>0</v>
      </c>
      <c r="R456" s="116">
        <f t="shared" si="188"/>
        <v>0</v>
      </c>
      <c r="S456" s="117">
        <f t="shared" si="188"/>
        <v>0</v>
      </c>
      <c r="T456" s="116">
        <f t="shared" si="188"/>
        <v>0</v>
      </c>
      <c r="U456" s="116">
        <f t="shared" si="188"/>
        <v>0</v>
      </c>
      <c r="V456" s="269">
        <f t="shared" si="188"/>
        <v>0</v>
      </c>
      <c r="W456" s="40">
        <f t="shared" si="187"/>
        <v>0</v>
      </c>
      <c r="X456" s="117">
        <f>SUM(X422:X455)</f>
        <v>0</v>
      </c>
      <c r="Y456" s="117">
        <f>SUM(Y422:Y455)</f>
        <v>0</v>
      </c>
      <c r="Z456" s="117">
        <f>SUM(Z422:Z455)</f>
        <v>0</v>
      </c>
      <c r="AA456" s="117">
        <f>SUM(AA422:AA455)</f>
        <v>0</v>
      </c>
      <c r="AB456" s="84"/>
      <c r="AC456" s="371">
        <f>SUM(AC422:AC455)</f>
        <v>568.44000000000005</v>
      </c>
      <c r="AD456" s="336"/>
      <c r="AE456" s="83"/>
      <c r="AF456" s="83"/>
      <c r="AG456" s="83"/>
      <c r="AH456" s="83"/>
      <c r="AI456" s="64"/>
      <c r="AJ456" s="64"/>
      <c r="AK456" s="64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</row>
    <row r="457" spans="1:53" ht="15.75">
      <c r="A457" s="17">
        <v>200036</v>
      </c>
      <c r="B457" s="69" t="s">
        <v>95</v>
      </c>
      <c r="C457" s="17" t="s">
        <v>96</v>
      </c>
      <c r="D457" s="18">
        <v>5.03</v>
      </c>
      <c r="E457" s="18"/>
      <c r="F457" s="6"/>
      <c r="G457" s="118">
        <f>SUM('5:6'!G457)</f>
        <v>0</v>
      </c>
      <c r="H457" s="330">
        <f>D457*G457</f>
        <v>0</v>
      </c>
      <c r="I457" s="118">
        <f>SUM('5:6'!I457)</f>
        <v>0</v>
      </c>
      <c r="J457" s="38" t="str">
        <f t="array" ref="J457">IF(ISERROR(G457/I457),"",G457/I457)</f>
        <v/>
      </c>
      <c r="K457" s="42">
        <f t="array" ref="K457">IF(ISERROR(G457/L457),"",G457/L457)</f>
        <v>0</v>
      </c>
      <c r="L457" s="107">
        <v>25</v>
      </c>
      <c r="M457" s="43">
        <f t="shared" ref="M457:M471" si="189">IF(ISERROR(I457-K457),"",I457-K457)</f>
        <v>0</v>
      </c>
      <c r="N457" s="38">
        <f t="shared" ref="N457:N471" si="190">SUM(O457:U457)</f>
        <v>0</v>
      </c>
      <c r="O457" s="118">
        <f>SUM('5:6'!O457)</f>
        <v>0</v>
      </c>
      <c r="P457" s="118">
        <f>SUM('5:6'!P457)</f>
        <v>0</v>
      </c>
      <c r="Q457" s="118">
        <f>SUM('5:6'!Q457)</f>
        <v>0</v>
      </c>
      <c r="R457" s="118">
        <f>SUM('5:6'!R457)</f>
        <v>0</v>
      </c>
      <c r="S457" s="118">
        <f>SUM('5:6'!S457)</f>
        <v>0</v>
      </c>
      <c r="T457" s="118">
        <f>SUM('5:6'!T457)</f>
        <v>0</v>
      </c>
      <c r="U457" s="118">
        <f>SUM('5:6'!U457)</f>
        <v>0</v>
      </c>
      <c r="V457" s="269">
        <f t="shared" ref="V457:V471" si="191">SUM(X457:AA457)</f>
        <v>0</v>
      </c>
      <c r="W457" s="40" t="str">
        <f t="shared" si="187"/>
        <v/>
      </c>
      <c r="X457" s="118">
        <f>SUM('5:6'!X457)</f>
        <v>0</v>
      </c>
      <c r="Y457" s="118">
        <f>SUM('5:6'!Y457)</f>
        <v>0</v>
      </c>
      <c r="Z457" s="118">
        <f>SUM('5:6'!Z457)</f>
        <v>0</v>
      </c>
      <c r="AA457" s="118">
        <f>SUM('5:6'!AA457)</f>
        <v>0</v>
      </c>
      <c r="AB457" s="338">
        <v>0.41</v>
      </c>
      <c r="AC457" s="370">
        <f t="shared" si="172"/>
        <v>0</v>
      </c>
      <c r="AD457" s="336"/>
      <c r="AE457" s="61"/>
      <c r="AF457" s="61"/>
      <c r="AG457" s="61"/>
      <c r="AH457" s="61"/>
      <c r="AI457" s="64"/>
      <c r="AJ457" s="64"/>
      <c r="AK457" s="64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</row>
    <row r="458" spans="1:53" ht="15.75">
      <c r="A458" s="17">
        <v>200037</v>
      </c>
      <c r="B458" s="69" t="s">
        <v>95</v>
      </c>
      <c r="C458" s="17" t="s">
        <v>74</v>
      </c>
      <c r="D458" s="18">
        <v>5.03</v>
      </c>
      <c r="E458" s="18"/>
      <c r="F458" s="6"/>
      <c r="G458" s="118">
        <f>SUM('5:6'!G458)</f>
        <v>0</v>
      </c>
      <c r="H458" s="330">
        <f t="shared" ref="H458:H471" si="192">D458*G458</f>
        <v>0</v>
      </c>
      <c r="I458" s="118">
        <f>SUM('5:6'!I458)</f>
        <v>0</v>
      </c>
      <c r="J458" s="38" t="str">
        <f t="array" ref="J458">IF(ISERROR(G458/I458),"",G458/I458)</f>
        <v/>
      </c>
      <c r="K458" s="42">
        <f t="array" ref="K458">IF(ISERROR(G458/L458),"",G458/L458)</f>
        <v>0</v>
      </c>
      <c r="L458" s="107">
        <v>25</v>
      </c>
      <c r="M458" s="43">
        <f t="shared" si="189"/>
        <v>0</v>
      </c>
      <c r="N458" s="38">
        <f t="shared" si="190"/>
        <v>0</v>
      </c>
      <c r="O458" s="118">
        <f>SUM('5:6'!O458)</f>
        <v>0</v>
      </c>
      <c r="P458" s="118">
        <f>SUM('5:6'!P458)</f>
        <v>0</v>
      </c>
      <c r="Q458" s="118">
        <f>SUM('5:6'!Q458)</f>
        <v>0</v>
      </c>
      <c r="R458" s="118">
        <f>SUM('5:6'!R458)</f>
        <v>0</v>
      </c>
      <c r="S458" s="118">
        <f>SUM('5:6'!S458)</f>
        <v>0</v>
      </c>
      <c r="T458" s="118">
        <f>SUM('5:6'!T458)</f>
        <v>0</v>
      </c>
      <c r="U458" s="118">
        <f>SUM('5:6'!U458)</f>
        <v>0</v>
      </c>
      <c r="V458" s="269">
        <f t="shared" si="191"/>
        <v>0</v>
      </c>
      <c r="W458" s="40" t="str">
        <f t="shared" si="187"/>
        <v/>
      </c>
      <c r="X458" s="118">
        <f>SUM('5:6'!X458)</f>
        <v>0</v>
      </c>
      <c r="Y458" s="118">
        <f>SUM('5:6'!Y458)</f>
        <v>0</v>
      </c>
      <c r="Z458" s="118">
        <f>SUM('5:6'!Z458)</f>
        <v>0</v>
      </c>
      <c r="AA458" s="118">
        <f>SUM('5:6'!AA458)</f>
        <v>0</v>
      </c>
      <c r="AB458" s="338">
        <v>0.41</v>
      </c>
      <c r="AC458" s="370">
        <f t="shared" si="172"/>
        <v>0</v>
      </c>
      <c r="AD458" s="336"/>
      <c r="AE458" s="61"/>
      <c r="AF458" s="61"/>
      <c r="AG458" s="61"/>
      <c r="AH458" s="61"/>
      <c r="AI458" s="64"/>
      <c r="AJ458" s="64"/>
      <c r="AK458" s="64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</row>
    <row r="459" spans="1:53" ht="15.75">
      <c r="A459" s="20">
        <v>200074</v>
      </c>
      <c r="B459" s="69" t="s">
        <v>58</v>
      </c>
      <c r="C459" s="17" t="s">
        <v>65</v>
      </c>
      <c r="D459" s="18">
        <v>5.04</v>
      </c>
      <c r="E459" s="18"/>
      <c r="F459" s="6"/>
      <c r="G459" s="118">
        <f>SUM('5:6'!G459)</f>
        <v>0</v>
      </c>
      <c r="H459" s="330">
        <f t="shared" si="192"/>
        <v>0</v>
      </c>
      <c r="I459" s="118">
        <f>SUM('5:6'!I459)</f>
        <v>0</v>
      </c>
      <c r="J459" s="38" t="str">
        <f t="array" ref="J459">IF(ISERROR(G459/I459),"",G459/I459)</f>
        <v/>
      </c>
      <c r="K459" s="42">
        <f t="array" ref="K459">IF(ISERROR(G459/L459),"",G459/L459)</f>
        <v>0</v>
      </c>
      <c r="L459" s="107">
        <v>20</v>
      </c>
      <c r="M459" s="43">
        <f t="shared" si="189"/>
        <v>0</v>
      </c>
      <c r="N459" s="38">
        <f t="shared" si="190"/>
        <v>0</v>
      </c>
      <c r="O459" s="118">
        <f>SUM('5:6'!O459)</f>
        <v>0</v>
      </c>
      <c r="P459" s="118">
        <f>SUM('5:6'!P459)</f>
        <v>0</v>
      </c>
      <c r="Q459" s="118">
        <f>SUM('5:6'!Q459)</f>
        <v>0</v>
      </c>
      <c r="R459" s="118">
        <f>SUM('5:6'!R459)</f>
        <v>0</v>
      </c>
      <c r="S459" s="118">
        <f>SUM('5:6'!S459)</f>
        <v>0</v>
      </c>
      <c r="T459" s="118">
        <f>SUM('5:6'!T459)</f>
        <v>0</v>
      </c>
      <c r="U459" s="118">
        <f>SUM('5:6'!U459)</f>
        <v>0</v>
      </c>
      <c r="V459" s="269">
        <f t="shared" si="191"/>
        <v>0</v>
      </c>
      <c r="W459" s="40" t="str">
        <f t="shared" si="187"/>
        <v/>
      </c>
      <c r="X459" s="118">
        <f>SUM('5:6'!X459)</f>
        <v>0</v>
      </c>
      <c r="Y459" s="118">
        <f>SUM('5:6'!Y459)</f>
        <v>0</v>
      </c>
      <c r="Z459" s="118">
        <f>SUM('5:6'!Z459)</f>
        <v>0</v>
      </c>
      <c r="AA459" s="118">
        <f>SUM('5:6'!AA459)</f>
        <v>0</v>
      </c>
      <c r="AB459" s="338">
        <v>0.52</v>
      </c>
      <c r="AC459" s="370">
        <f t="shared" si="172"/>
        <v>0</v>
      </c>
      <c r="AD459" s="336"/>
      <c r="AE459" s="61"/>
      <c r="AF459" s="61"/>
      <c r="AG459" s="61"/>
      <c r="AH459" s="61"/>
      <c r="AI459" s="64"/>
      <c r="AJ459" s="64"/>
      <c r="AK459" s="64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</row>
    <row r="460" spans="1:53" ht="15.75">
      <c r="A460" s="22">
        <v>200904</v>
      </c>
      <c r="B460" s="70" t="s">
        <v>97</v>
      </c>
      <c r="C460" s="17" t="s">
        <v>82</v>
      </c>
      <c r="D460" s="18">
        <v>5.03</v>
      </c>
      <c r="E460" s="18"/>
      <c r="F460" s="6"/>
      <c r="G460" s="118">
        <f>SUM('5:6'!G460)</f>
        <v>0</v>
      </c>
      <c r="H460" s="330">
        <f t="shared" si="192"/>
        <v>0</v>
      </c>
      <c r="I460" s="118">
        <f>SUM('5:6'!I460)</f>
        <v>0</v>
      </c>
      <c r="J460" s="38" t="str">
        <f t="array" ref="J460">IF(ISERROR(G460/I460),"",G460/I460)</f>
        <v/>
      </c>
      <c r="K460" s="42">
        <f t="array" ref="K460">IF(ISERROR(G460/L460),"",G460/L460)</f>
        <v>0</v>
      </c>
      <c r="L460" s="107">
        <v>4</v>
      </c>
      <c r="M460" s="43">
        <f t="shared" si="189"/>
        <v>0</v>
      </c>
      <c r="N460" s="38">
        <f t="shared" si="190"/>
        <v>0</v>
      </c>
      <c r="O460" s="118">
        <f>SUM('5:6'!O460)</f>
        <v>0</v>
      </c>
      <c r="P460" s="118">
        <f>SUM('5:6'!P460)</f>
        <v>0</v>
      </c>
      <c r="Q460" s="118">
        <f>SUM('5:6'!Q460)</f>
        <v>0</v>
      </c>
      <c r="R460" s="118">
        <f>SUM('5:6'!R460)</f>
        <v>0</v>
      </c>
      <c r="S460" s="118">
        <f>SUM('5:6'!S460)</f>
        <v>0</v>
      </c>
      <c r="T460" s="118">
        <f>SUM('5:6'!T460)</f>
        <v>0</v>
      </c>
      <c r="U460" s="118">
        <f>SUM('5:6'!U460)</f>
        <v>0</v>
      </c>
      <c r="V460" s="269">
        <f t="shared" si="191"/>
        <v>0</v>
      </c>
      <c r="W460" s="40" t="str">
        <f t="shared" si="187"/>
        <v/>
      </c>
      <c r="X460" s="118">
        <f>SUM('5:6'!X460)</f>
        <v>0</v>
      </c>
      <c r="Y460" s="118">
        <f>SUM('5:6'!Y460)</f>
        <v>0</v>
      </c>
      <c r="Z460" s="118">
        <f>SUM('5:6'!Z460)</f>
        <v>0</v>
      </c>
      <c r="AA460" s="118">
        <f>SUM('5:6'!AA460)</f>
        <v>0</v>
      </c>
      <c r="AB460" s="338">
        <v>0.59</v>
      </c>
      <c r="AC460" s="370">
        <f t="shared" si="172"/>
        <v>0</v>
      </c>
      <c r="AD460" s="336"/>
      <c r="AE460" s="61"/>
      <c r="AF460" s="61"/>
      <c r="AG460" s="61"/>
      <c r="AH460" s="61"/>
      <c r="AI460" s="64"/>
      <c r="AJ460" s="64"/>
      <c r="AK460" s="64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</row>
    <row r="461" spans="1:53" ht="15.75">
      <c r="A461" s="22">
        <v>200905</v>
      </c>
      <c r="B461" s="70" t="s">
        <v>97</v>
      </c>
      <c r="C461" s="331" t="s">
        <v>72</v>
      </c>
      <c r="D461" s="18">
        <v>5.03</v>
      </c>
      <c r="E461" s="18"/>
      <c r="F461" s="6"/>
      <c r="G461" s="118">
        <f>SUM('5:6'!G461)</f>
        <v>0</v>
      </c>
      <c r="H461" s="330">
        <f t="shared" si="192"/>
        <v>0</v>
      </c>
      <c r="I461" s="118">
        <f>SUM('5:6'!I461)</f>
        <v>0</v>
      </c>
      <c r="J461" s="38" t="str">
        <f t="array" ref="J461">IF(ISERROR(G461/I461),"",G461/I461)</f>
        <v/>
      </c>
      <c r="K461" s="42">
        <f t="array" ref="K461">IF(ISERROR(G461/L461),"",G461/L461)</f>
        <v>0</v>
      </c>
      <c r="L461" s="107">
        <v>4</v>
      </c>
      <c r="M461" s="43">
        <f t="shared" si="189"/>
        <v>0</v>
      </c>
      <c r="N461" s="38">
        <f t="shared" si="190"/>
        <v>0</v>
      </c>
      <c r="O461" s="118">
        <f>SUM('5:6'!O461)</f>
        <v>0</v>
      </c>
      <c r="P461" s="118">
        <f>SUM('5:6'!P461)</f>
        <v>0</v>
      </c>
      <c r="Q461" s="118">
        <f>SUM('5:6'!Q461)</f>
        <v>0</v>
      </c>
      <c r="R461" s="118">
        <f>SUM('5:6'!R461)</f>
        <v>0</v>
      </c>
      <c r="S461" s="118">
        <f>SUM('5:6'!S461)</f>
        <v>0</v>
      </c>
      <c r="T461" s="118">
        <f>SUM('5:6'!T461)</f>
        <v>0</v>
      </c>
      <c r="U461" s="118">
        <f>SUM('5:6'!U461)</f>
        <v>0</v>
      </c>
      <c r="V461" s="269">
        <f t="shared" si="191"/>
        <v>0</v>
      </c>
      <c r="W461" s="40" t="str">
        <f t="shared" si="187"/>
        <v/>
      </c>
      <c r="X461" s="118">
        <f>SUM('5:6'!X461)</f>
        <v>0</v>
      </c>
      <c r="Y461" s="118">
        <f>SUM('5:6'!Y461)</f>
        <v>0</v>
      </c>
      <c r="Z461" s="118">
        <f>SUM('5:6'!Z461)</f>
        <v>0</v>
      </c>
      <c r="AA461" s="118">
        <f>SUM('5:6'!AA461)</f>
        <v>0</v>
      </c>
      <c r="AB461" s="338">
        <v>0.59</v>
      </c>
      <c r="AC461" s="370">
        <f t="shared" si="172"/>
        <v>0</v>
      </c>
      <c r="AD461" s="336"/>
      <c r="AE461" s="61"/>
      <c r="AF461" s="61"/>
      <c r="AG461" s="61"/>
      <c r="AH461" s="61"/>
      <c r="AI461" s="64"/>
      <c r="AJ461" s="64"/>
      <c r="AK461" s="64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</row>
    <row r="462" spans="1:53" ht="15.75">
      <c r="A462" s="22">
        <v>200906</v>
      </c>
      <c r="B462" s="70" t="s">
        <v>97</v>
      </c>
      <c r="C462" s="17" t="s">
        <v>73</v>
      </c>
      <c r="D462" s="18">
        <v>5.03</v>
      </c>
      <c r="E462" s="18"/>
      <c r="F462" s="6"/>
      <c r="G462" s="118">
        <f>SUM('5:6'!G462)</f>
        <v>0</v>
      </c>
      <c r="H462" s="330">
        <f t="shared" si="192"/>
        <v>0</v>
      </c>
      <c r="I462" s="118">
        <f>SUM('5:6'!I462)</f>
        <v>0</v>
      </c>
      <c r="J462" s="38" t="str">
        <f t="array" ref="J462">IF(ISERROR(G462/I462),"",G462/I462)</f>
        <v/>
      </c>
      <c r="K462" s="42">
        <f t="array" ref="K462">IF(ISERROR(G462/L462),"",G462/L462)</f>
        <v>0</v>
      </c>
      <c r="L462" s="107">
        <v>4</v>
      </c>
      <c r="M462" s="43">
        <f t="shared" si="189"/>
        <v>0</v>
      </c>
      <c r="N462" s="38">
        <f t="shared" si="190"/>
        <v>0</v>
      </c>
      <c r="O462" s="118">
        <f>SUM('5:6'!O462)</f>
        <v>0</v>
      </c>
      <c r="P462" s="118">
        <f>SUM('5:6'!P462)</f>
        <v>0</v>
      </c>
      <c r="Q462" s="118">
        <f>SUM('5:6'!Q462)</f>
        <v>0</v>
      </c>
      <c r="R462" s="118">
        <f>SUM('5:6'!R462)</f>
        <v>0</v>
      </c>
      <c r="S462" s="118">
        <f>SUM('5:6'!S462)</f>
        <v>0</v>
      </c>
      <c r="T462" s="118">
        <f>SUM('5:6'!T462)</f>
        <v>0</v>
      </c>
      <c r="U462" s="118">
        <f>SUM('5:6'!U462)</f>
        <v>0</v>
      </c>
      <c r="V462" s="269">
        <f t="shared" si="191"/>
        <v>0</v>
      </c>
      <c r="W462" s="40" t="str">
        <f t="shared" si="187"/>
        <v/>
      </c>
      <c r="X462" s="118">
        <f>SUM('5:6'!X462)</f>
        <v>0</v>
      </c>
      <c r="Y462" s="118">
        <f>SUM('5:6'!Y462)</f>
        <v>0</v>
      </c>
      <c r="Z462" s="118">
        <f>SUM('5:6'!Z462)</f>
        <v>0</v>
      </c>
      <c r="AA462" s="118">
        <f>SUM('5:6'!AA462)</f>
        <v>0</v>
      </c>
      <c r="AB462" s="338">
        <v>0.59</v>
      </c>
      <c r="AC462" s="370">
        <f t="shared" si="172"/>
        <v>0</v>
      </c>
      <c r="AD462" s="336"/>
      <c r="AE462" s="61"/>
      <c r="AF462" s="61"/>
      <c r="AG462" s="61"/>
      <c r="AH462" s="61"/>
      <c r="AI462" s="64"/>
      <c r="AJ462" s="64"/>
      <c r="AK462" s="64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</row>
    <row r="463" spans="1:53" ht="15.75">
      <c r="A463" s="22">
        <v>200907</v>
      </c>
      <c r="B463" s="70" t="s">
        <v>97</v>
      </c>
      <c r="C463" s="17" t="s">
        <v>60</v>
      </c>
      <c r="D463" s="18">
        <v>5.03</v>
      </c>
      <c r="E463" s="18"/>
      <c r="F463" s="6"/>
      <c r="G463" s="118">
        <f>SUM('5:6'!G463)</f>
        <v>0</v>
      </c>
      <c r="H463" s="330">
        <f t="shared" si="192"/>
        <v>0</v>
      </c>
      <c r="I463" s="118">
        <f>SUM('5:6'!I463)</f>
        <v>0</v>
      </c>
      <c r="J463" s="38" t="str">
        <f t="array" ref="J463">IF(ISERROR(G463/I463),"",G463/I463)</f>
        <v/>
      </c>
      <c r="K463" s="42">
        <f t="array" ref="K463">IF(ISERROR(G463/L463),"",G463/L463)</f>
        <v>0</v>
      </c>
      <c r="L463" s="107">
        <v>4</v>
      </c>
      <c r="M463" s="43">
        <f t="shared" si="189"/>
        <v>0</v>
      </c>
      <c r="N463" s="38">
        <f t="shared" si="190"/>
        <v>0</v>
      </c>
      <c r="O463" s="118">
        <f>SUM('5:6'!O463)</f>
        <v>0</v>
      </c>
      <c r="P463" s="118">
        <f>SUM('5:6'!P463)</f>
        <v>0</v>
      </c>
      <c r="Q463" s="118">
        <f>SUM('5:6'!Q463)</f>
        <v>0</v>
      </c>
      <c r="R463" s="118">
        <f>SUM('5:6'!R463)</f>
        <v>0</v>
      </c>
      <c r="S463" s="118">
        <f>SUM('5:6'!S463)</f>
        <v>0</v>
      </c>
      <c r="T463" s="118">
        <f>SUM('5:6'!T463)</f>
        <v>0</v>
      </c>
      <c r="U463" s="118">
        <f>SUM('5:6'!U463)</f>
        <v>0</v>
      </c>
      <c r="V463" s="269">
        <f t="shared" si="191"/>
        <v>0</v>
      </c>
      <c r="W463" s="40" t="str">
        <f t="shared" si="187"/>
        <v/>
      </c>
      <c r="X463" s="118">
        <f>SUM('5:6'!X463)</f>
        <v>0</v>
      </c>
      <c r="Y463" s="118">
        <f>SUM('5:6'!Y463)</f>
        <v>0</v>
      </c>
      <c r="Z463" s="118">
        <f>SUM('5:6'!Z463)</f>
        <v>0</v>
      </c>
      <c r="AA463" s="118">
        <f>SUM('5:6'!AA463)</f>
        <v>0</v>
      </c>
      <c r="AB463" s="338">
        <v>0.59</v>
      </c>
      <c r="AC463" s="370">
        <f t="shared" si="172"/>
        <v>0</v>
      </c>
      <c r="AD463" s="336"/>
      <c r="AE463" s="61"/>
      <c r="AF463" s="61"/>
      <c r="AG463" s="61"/>
      <c r="AH463" s="61"/>
      <c r="AI463" s="64"/>
      <c r="AJ463" s="64"/>
      <c r="AK463" s="64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</row>
    <row r="464" spans="1:53" ht="15.75">
      <c r="A464" s="22">
        <v>200908</v>
      </c>
      <c r="B464" s="70" t="s">
        <v>97</v>
      </c>
      <c r="C464" s="331" t="s">
        <v>98</v>
      </c>
      <c r="D464" s="18">
        <v>5.03</v>
      </c>
      <c r="E464" s="18"/>
      <c r="F464" s="6"/>
      <c r="G464" s="118">
        <f>SUM('5:6'!G464)</f>
        <v>0</v>
      </c>
      <c r="H464" s="330">
        <f t="shared" si="192"/>
        <v>0</v>
      </c>
      <c r="I464" s="118">
        <f>SUM('5:6'!I464)</f>
        <v>0</v>
      </c>
      <c r="J464" s="38" t="str">
        <f t="array" ref="J464">IF(ISERROR(G464/I464),"",G464/I464)</f>
        <v/>
      </c>
      <c r="K464" s="42">
        <f t="array" ref="K464">IF(ISERROR(G464/L464),"",G464/L464)</f>
        <v>0</v>
      </c>
      <c r="L464" s="107">
        <v>4</v>
      </c>
      <c r="M464" s="43">
        <f t="shared" si="189"/>
        <v>0</v>
      </c>
      <c r="N464" s="38">
        <f t="shared" si="190"/>
        <v>0</v>
      </c>
      <c r="O464" s="118">
        <f>SUM('5:6'!O464)</f>
        <v>0</v>
      </c>
      <c r="P464" s="118">
        <f>SUM('5:6'!P464)</f>
        <v>0</v>
      </c>
      <c r="Q464" s="118">
        <f>SUM('5:6'!Q464)</f>
        <v>0</v>
      </c>
      <c r="R464" s="118">
        <f>SUM('5:6'!R464)</f>
        <v>0</v>
      </c>
      <c r="S464" s="118">
        <f>SUM('5:6'!S464)</f>
        <v>0</v>
      </c>
      <c r="T464" s="118">
        <f>SUM('5:6'!T464)</f>
        <v>0</v>
      </c>
      <c r="U464" s="118">
        <f>SUM('5:6'!U464)</f>
        <v>0</v>
      </c>
      <c r="V464" s="269">
        <f t="shared" si="191"/>
        <v>0</v>
      </c>
      <c r="W464" s="40" t="str">
        <f t="shared" si="187"/>
        <v/>
      </c>
      <c r="X464" s="118">
        <f>SUM('5:6'!X464)</f>
        <v>0</v>
      </c>
      <c r="Y464" s="118">
        <f>SUM('5:6'!Y464)</f>
        <v>0</v>
      </c>
      <c r="Z464" s="118">
        <f>SUM('5:6'!Z464)</f>
        <v>0</v>
      </c>
      <c r="AA464" s="118">
        <f>SUM('5:6'!AA464)</f>
        <v>0</v>
      </c>
      <c r="AB464" s="338">
        <v>0.59</v>
      </c>
      <c r="AC464" s="370">
        <f t="shared" si="172"/>
        <v>0</v>
      </c>
      <c r="AD464" s="336"/>
      <c r="AE464" s="61"/>
      <c r="AF464" s="61"/>
      <c r="AG464" s="61"/>
      <c r="AH464" s="61"/>
      <c r="AI464" s="64"/>
      <c r="AJ464" s="64"/>
      <c r="AK464" s="64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</row>
    <row r="465" spans="1:53" ht="15.75">
      <c r="A465" s="22">
        <v>200904</v>
      </c>
      <c r="B465" s="70" t="s">
        <v>99</v>
      </c>
      <c r="C465" s="331" t="s">
        <v>82</v>
      </c>
      <c r="D465" s="18">
        <v>5.03</v>
      </c>
      <c r="E465" s="18"/>
      <c r="F465" s="6"/>
      <c r="G465" s="118">
        <f>SUM('5:6'!G465)</f>
        <v>0</v>
      </c>
      <c r="H465" s="330">
        <f t="shared" si="192"/>
        <v>0</v>
      </c>
      <c r="I465" s="118">
        <f>SUM('5:6'!I465)</f>
        <v>0</v>
      </c>
      <c r="J465" s="38" t="str">
        <f t="array" ref="J465">IF(ISERROR(G465/I465),"",G465/I465)</f>
        <v/>
      </c>
      <c r="K465" s="42" t="str">
        <f t="array" ref="K465">IF(ISERROR(G465/L465),"",G465/L465)</f>
        <v/>
      </c>
      <c r="L465" s="107"/>
      <c r="M465" s="43" t="str">
        <f t="shared" si="189"/>
        <v/>
      </c>
      <c r="N465" s="38">
        <f t="shared" si="190"/>
        <v>0</v>
      </c>
      <c r="O465" s="118">
        <f>SUM('5:6'!O465)</f>
        <v>0</v>
      </c>
      <c r="P465" s="118">
        <f>SUM('5:6'!P465)</f>
        <v>0</v>
      </c>
      <c r="Q465" s="118">
        <f>SUM('5:6'!Q465)</f>
        <v>0</v>
      </c>
      <c r="R465" s="118">
        <f>SUM('5:6'!R465)</f>
        <v>0</v>
      </c>
      <c r="S465" s="118">
        <f>SUM('5:6'!S465)</f>
        <v>0</v>
      </c>
      <c r="T465" s="118">
        <f>SUM('5:6'!T465)</f>
        <v>0</v>
      </c>
      <c r="U465" s="118">
        <f>SUM('5:6'!U465)</f>
        <v>0</v>
      </c>
      <c r="V465" s="269">
        <f t="shared" si="191"/>
        <v>0</v>
      </c>
      <c r="W465" s="40" t="str">
        <f t="shared" si="187"/>
        <v/>
      </c>
      <c r="X465" s="118">
        <f>SUM('5:6'!X465)</f>
        <v>0</v>
      </c>
      <c r="Y465" s="118">
        <f>SUM('5:6'!Y465)</f>
        <v>0</v>
      </c>
      <c r="Z465" s="118">
        <f>SUM('5:6'!Z465)</f>
        <v>0</v>
      </c>
      <c r="AA465" s="118">
        <f>SUM('5:6'!AA465)</f>
        <v>0</v>
      </c>
      <c r="AB465" s="338"/>
      <c r="AC465" s="370">
        <f t="shared" si="172"/>
        <v>0</v>
      </c>
      <c r="AD465" s="336"/>
      <c r="AE465" s="61"/>
      <c r="AF465" s="61"/>
      <c r="AG465" s="61"/>
      <c r="AH465" s="61"/>
      <c r="AI465" s="64"/>
      <c r="AJ465" s="64"/>
      <c r="AK465" s="64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</row>
    <row r="466" spans="1:53" ht="15.75">
      <c r="A466" s="22">
        <v>200905</v>
      </c>
      <c r="B466" s="70" t="s">
        <v>99</v>
      </c>
      <c r="C466" s="331" t="s">
        <v>72</v>
      </c>
      <c r="D466" s="18">
        <v>5.03</v>
      </c>
      <c r="E466" s="18"/>
      <c r="F466" s="6"/>
      <c r="G466" s="118">
        <f>SUM('5:6'!G466)</f>
        <v>0</v>
      </c>
      <c r="H466" s="330">
        <f t="shared" si="192"/>
        <v>0</v>
      </c>
      <c r="I466" s="118">
        <f>SUM('5:6'!I466)</f>
        <v>0</v>
      </c>
      <c r="J466" s="38" t="str">
        <f t="array" ref="J466">IF(ISERROR(G466/I466),"",G466/I466)</f>
        <v/>
      </c>
      <c r="K466" s="42" t="str">
        <f t="array" ref="K466">IF(ISERROR(G466/L466),"",G466/L466)</f>
        <v/>
      </c>
      <c r="L466" s="107"/>
      <c r="M466" s="43" t="str">
        <f t="shared" si="189"/>
        <v/>
      </c>
      <c r="N466" s="38">
        <f t="shared" si="190"/>
        <v>0</v>
      </c>
      <c r="O466" s="118">
        <f>SUM('5:6'!O466)</f>
        <v>0</v>
      </c>
      <c r="P466" s="118">
        <f>SUM('5:6'!P466)</f>
        <v>0</v>
      </c>
      <c r="Q466" s="118">
        <f>SUM('5:6'!Q466)</f>
        <v>0</v>
      </c>
      <c r="R466" s="118">
        <f>SUM('5:6'!R466)</f>
        <v>0</v>
      </c>
      <c r="S466" s="118">
        <f>SUM('5:6'!S466)</f>
        <v>0</v>
      </c>
      <c r="T466" s="118">
        <f>SUM('5:6'!T466)</f>
        <v>0</v>
      </c>
      <c r="U466" s="118">
        <f>SUM('5:6'!U466)</f>
        <v>0</v>
      </c>
      <c r="V466" s="269">
        <f t="shared" si="191"/>
        <v>0</v>
      </c>
      <c r="W466" s="40" t="str">
        <f t="shared" si="187"/>
        <v/>
      </c>
      <c r="X466" s="118">
        <f>SUM('5:6'!X466)</f>
        <v>0</v>
      </c>
      <c r="Y466" s="118">
        <f>SUM('5:6'!Y466)</f>
        <v>0</v>
      </c>
      <c r="Z466" s="118">
        <f>SUM('5:6'!Z466)</f>
        <v>0</v>
      </c>
      <c r="AA466" s="118">
        <f>SUM('5:6'!AA466)</f>
        <v>0</v>
      </c>
      <c r="AB466" s="338"/>
      <c r="AC466" s="370">
        <f t="shared" si="172"/>
        <v>0</v>
      </c>
      <c r="AD466" s="336"/>
      <c r="AE466" s="61"/>
      <c r="AF466" s="61"/>
      <c r="AG466" s="61"/>
      <c r="AH466" s="61"/>
      <c r="AI466" s="64"/>
      <c r="AJ466" s="64"/>
      <c r="AK466" s="64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</row>
    <row r="467" spans="1:53" ht="15.75">
      <c r="A467" s="22">
        <v>200904</v>
      </c>
      <c r="B467" s="70" t="s">
        <v>99</v>
      </c>
      <c r="C467" s="331" t="s">
        <v>60</v>
      </c>
      <c r="D467" s="18">
        <v>5.03</v>
      </c>
      <c r="E467" s="18"/>
      <c r="F467" s="6"/>
      <c r="G467" s="118">
        <f>SUM('5:6'!G467)</f>
        <v>0</v>
      </c>
      <c r="H467" s="330">
        <f t="shared" si="192"/>
        <v>0</v>
      </c>
      <c r="I467" s="118">
        <f>SUM('5:6'!I467)</f>
        <v>0</v>
      </c>
      <c r="J467" s="38" t="str">
        <f t="array" ref="J467">IF(ISERROR(G467/I467),"",G467/I467)</f>
        <v/>
      </c>
      <c r="K467" s="42" t="str">
        <f t="array" ref="K467">IF(ISERROR(G467/L467),"",G467/L467)</f>
        <v/>
      </c>
      <c r="L467" s="107"/>
      <c r="M467" s="43" t="str">
        <f t="shared" si="189"/>
        <v/>
      </c>
      <c r="N467" s="38">
        <f t="shared" si="190"/>
        <v>0</v>
      </c>
      <c r="O467" s="118">
        <f>SUM('5:6'!O467)</f>
        <v>0</v>
      </c>
      <c r="P467" s="118">
        <f>SUM('5:6'!P467)</f>
        <v>0</v>
      </c>
      <c r="Q467" s="118">
        <f>SUM('5:6'!Q467)</f>
        <v>0</v>
      </c>
      <c r="R467" s="118">
        <f>SUM('5:6'!R467)</f>
        <v>0</v>
      </c>
      <c r="S467" s="118">
        <f>SUM('5:6'!S467)</f>
        <v>0</v>
      </c>
      <c r="T467" s="118">
        <f>SUM('5:6'!T467)</f>
        <v>0</v>
      </c>
      <c r="U467" s="118">
        <f>SUM('5:6'!U467)</f>
        <v>0</v>
      </c>
      <c r="V467" s="269">
        <f t="shared" si="191"/>
        <v>0</v>
      </c>
      <c r="W467" s="40" t="str">
        <f t="shared" si="187"/>
        <v/>
      </c>
      <c r="X467" s="118">
        <f>SUM('5:6'!X467)</f>
        <v>0</v>
      </c>
      <c r="Y467" s="118">
        <f>SUM('5:6'!Y467)</f>
        <v>0</v>
      </c>
      <c r="Z467" s="118">
        <f>SUM('5:6'!Z467)</f>
        <v>0</v>
      </c>
      <c r="AA467" s="118">
        <f>SUM('5:6'!AA467)</f>
        <v>0</v>
      </c>
      <c r="AB467" s="338"/>
      <c r="AC467" s="370">
        <f t="shared" si="172"/>
        <v>0</v>
      </c>
      <c r="AD467" s="336"/>
      <c r="AE467" s="61"/>
      <c r="AF467" s="61"/>
      <c r="AG467" s="61"/>
      <c r="AH467" s="61"/>
      <c r="AI467" s="64"/>
      <c r="AJ467" s="64"/>
      <c r="AK467" s="64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</row>
    <row r="468" spans="1:53" ht="15.75">
      <c r="A468" s="22">
        <v>200904</v>
      </c>
      <c r="B468" s="70" t="s">
        <v>99</v>
      </c>
      <c r="C468" s="331" t="s">
        <v>98</v>
      </c>
      <c r="D468" s="18">
        <v>5.03</v>
      </c>
      <c r="E468" s="18"/>
      <c r="F468" s="6"/>
      <c r="G468" s="118">
        <f>SUM('5:6'!G468)</f>
        <v>0</v>
      </c>
      <c r="H468" s="330">
        <f t="shared" si="192"/>
        <v>0</v>
      </c>
      <c r="I468" s="118">
        <f>SUM('5:6'!I468)</f>
        <v>0</v>
      </c>
      <c r="J468" s="38" t="str">
        <f t="array" ref="J468">IF(ISERROR(G468/I468),"",G468/I468)</f>
        <v/>
      </c>
      <c r="K468" s="42" t="str">
        <f t="array" ref="K468">IF(ISERROR(G468/L468),"",G468/L468)</f>
        <v/>
      </c>
      <c r="L468" s="107"/>
      <c r="M468" s="43" t="str">
        <f t="shared" si="189"/>
        <v/>
      </c>
      <c r="N468" s="38">
        <f t="shared" si="190"/>
        <v>0</v>
      </c>
      <c r="O468" s="118">
        <f>SUM('5:6'!O468)</f>
        <v>0</v>
      </c>
      <c r="P468" s="118">
        <f>SUM('5:6'!P468)</f>
        <v>0</v>
      </c>
      <c r="Q468" s="118">
        <f>SUM('5:6'!Q468)</f>
        <v>0</v>
      </c>
      <c r="R468" s="118">
        <f>SUM('5:6'!R468)</f>
        <v>0</v>
      </c>
      <c r="S468" s="118">
        <f>SUM('5:6'!S468)</f>
        <v>0</v>
      </c>
      <c r="T468" s="118">
        <f>SUM('5:6'!T468)</f>
        <v>0</v>
      </c>
      <c r="U468" s="118">
        <f>SUM('5:6'!U468)</f>
        <v>0</v>
      </c>
      <c r="V468" s="269">
        <f t="shared" si="191"/>
        <v>0</v>
      </c>
      <c r="W468" s="40" t="str">
        <f t="shared" si="187"/>
        <v/>
      </c>
      <c r="X468" s="118">
        <f>SUM('5:6'!X468)</f>
        <v>0</v>
      </c>
      <c r="Y468" s="118">
        <f>SUM('5:6'!Y468)</f>
        <v>0</v>
      </c>
      <c r="Z468" s="118">
        <f>SUM('5:6'!Z468)</f>
        <v>0</v>
      </c>
      <c r="AA468" s="118">
        <f>SUM('5:6'!AA468)</f>
        <v>0</v>
      </c>
      <c r="AB468" s="338"/>
      <c r="AC468" s="370">
        <f t="shared" si="172"/>
        <v>0</v>
      </c>
      <c r="AD468" s="336"/>
      <c r="AE468" s="61"/>
      <c r="AF468" s="61"/>
      <c r="AG468" s="61"/>
      <c r="AH468" s="61"/>
      <c r="AI468" s="64"/>
      <c r="AJ468" s="64"/>
      <c r="AK468" s="64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</row>
    <row r="469" spans="1:53" ht="15.75">
      <c r="A469" s="22">
        <v>200908</v>
      </c>
      <c r="B469" s="70" t="s">
        <v>99</v>
      </c>
      <c r="C469" s="331" t="s">
        <v>73</v>
      </c>
      <c r="D469" s="18">
        <v>5.03</v>
      </c>
      <c r="E469" s="18"/>
      <c r="F469" s="6"/>
      <c r="G469" s="118">
        <f>SUM('5:6'!G469)</f>
        <v>0</v>
      </c>
      <c r="H469" s="330">
        <f t="shared" si="192"/>
        <v>0</v>
      </c>
      <c r="I469" s="118">
        <f>SUM('5:6'!I469)</f>
        <v>0</v>
      </c>
      <c r="J469" s="38" t="str">
        <f t="array" ref="J469">IF(ISERROR(G469/I469),"",G469/I469)</f>
        <v/>
      </c>
      <c r="K469" s="42" t="str">
        <f t="array" ref="K469">IF(ISERROR(G469/L469),"",G469/L469)</f>
        <v/>
      </c>
      <c r="L469" s="107"/>
      <c r="M469" s="43" t="str">
        <f t="shared" si="189"/>
        <v/>
      </c>
      <c r="N469" s="38">
        <f t="shared" si="190"/>
        <v>0</v>
      </c>
      <c r="O469" s="118">
        <f>SUM('5:6'!O469)</f>
        <v>0</v>
      </c>
      <c r="P469" s="118">
        <f>SUM('5:6'!P469)</f>
        <v>0</v>
      </c>
      <c r="Q469" s="118">
        <f>SUM('5:6'!Q469)</f>
        <v>0</v>
      </c>
      <c r="R469" s="118">
        <f>SUM('5:6'!R469)</f>
        <v>0</v>
      </c>
      <c r="S469" s="118">
        <f>SUM('5:6'!S469)</f>
        <v>0</v>
      </c>
      <c r="T469" s="118">
        <f>SUM('5:6'!T469)</f>
        <v>0</v>
      </c>
      <c r="U469" s="118">
        <f>SUM('5:6'!U469)</f>
        <v>0</v>
      </c>
      <c r="V469" s="269">
        <f t="shared" si="191"/>
        <v>0</v>
      </c>
      <c r="W469" s="40" t="str">
        <f t="shared" si="187"/>
        <v/>
      </c>
      <c r="X469" s="118">
        <f>SUM('5:6'!X469)</f>
        <v>0</v>
      </c>
      <c r="Y469" s="118">
        <f>SUM('5:6'!Y469)</f>
        <v>0</v>
      </c>
      <c r="Z469" s="118">
        <f>SUM('5:6'!Z469)</f>
        <v>0</v>
      </c>
      <c r="AA469" s="118">
        <f>SUM('5:6'!AA469)</f>
        <v>0</v>
      </c>
      <c r="AB469" s="338"/>
      <c r="AC469" s="370">
        <f t="shared" si="172"/>
        <v>0</v>
      </c>
      <c r="AD469" s="336"/>
      <c r="AE469" s="61"/>
      <c r="AF469" s="61"/>
      <c r="AG469" s="61"/>
      <c r="AH469" s="61"/>
      <c r="AI469" s="64"/>
      <c r="AJ469" s="64"/>
      <c r="AK469" s="64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</row>
    <row r="470" spans="1:53" ht="15.75">
      <c r="A470" s="20">
        <v>200096</v>
      </c>
      <c r="B470" s="69" t="s">
        <v>100</v>
      </c>
      <c r="C470" s="17" t="s">
        <v>74</v>
      </c>
      <c r="D470" s="18">
        <v>5.0599999999999996</v>
      </c>
      <c r="E470" s="18"/>
      <c r="F470" s="6"/>
      <c r="G470" s="118">
        <f>SUM('5:6'!G470)</f>
        <v>0</v>
      </c>
      <c r="H470" s="330">
        <f t="shared" si="192"/>
        <v>0</v>
      </c>
      <c r="I470" s="118">
        <f>SUM('5:6'!I470)</f>
        <v>0</v>
      </c>
      <c r="J470" s="38" t="str">
        <f t="array" ref="J470">IF(ISERROR(G470/I470),"",G470/I470)</f>
        <v/>
      </c>
      <c r="K470" s="42">
        <f t="array" ref="K470">IF(ISERROR(G470/L470),"",G470/L470)</f>
        <v>0</v>
      </c>
      <c r="L470" s="107">
        <v>25</v>
      </c>
      <c r="M470" s="43">
        <f t="shared" si="189"/>
        <v>0</v>
      </c>
      <c r="N470" s="38">
        <f t="shared" si="190"/>
        <v>0</v>
      </c>
      <c r="O470" s="118">
        <f>SUM('5:6'!O470)</f>
        <v>0</v>
      </c>
      <c r="P470" s="118">
        <f>SUM('5:6'!P470)</f>
        <v>0</v>
      </c>
      <c r="Q470" s="118">
        <f>SUM('5:6'!Q470)</f>
        <v>0</v>
      </c>
      <c r="R470" s="118">
        <f>SUM('5:6'!R470)</f>
        <v>0</v>
      </c>
      <c r="S470" s="118">
        <f>SUM('5:6'!S470)</f>
        <v>0</v>
      </c>
      <c r="T470" s="118">
        <f>SUM('5:6'!T470)</f>
        <v>0</v>
      </c>
      <c r="U470" s="118">
        <f>SUM('5:6'!U470)</f>
        <v>0</v>
      </c>
      <c r="V470" s="269">
        <f t="shared" si="191"/>
        <v>0</v>
      </c>
      <c r="W470" s="40" t="str">
        <f t="shared" si="187"/>
        <v/>
      </c>
      <c r="X470" s="118">
        <f>SUM('5:6'!X470)</f>
        <v>0</v>
      </c>
      <c r="Y470" s="118">
        <f>SUM('5:6'!Y470)</f>
        <v>0</v>
      </c>
      <c r="Z470" s="118">
        <f>SUM('5:6'!Z470)</f>
        <v>0</v>
      </c>
      <c r="AA470" s="118">
        <f>SUM('5:6'!AA470)</f>
        <v>0</v>
      </c>
      <c r="AB470" s="338">
        <v>0.43</v>
      </c>
      <c r="AC470" s="370">
        <f t="shared" si="172"/>
        <v>0</v>
      </c>
      <c r="AD470" s="336"/>
      <c r="AE470" s="61"/>
      <c r="AF470" s="61"/>
      <c r="AG470" s="61"/>
      <c r="AH470" s="61"/>
      <c r="AI470" s="64"/>
      <c r="AJ470" s="64"/>
      <c r="AK470" s="64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</row>
    <row r="471" spans="1:53" ht="15.75">
      <c r="A471" s="20">
        <v>200097</v>
      </c>
      <c r="B471" s="69" t="s">
        <v>100</v>
      </c>
      <c r="C471" s="17" t="s">
        <v>96</v>
      </c>
      <c r="D471" s="18">
        <v>5.0599999999999996</v>
      </c>
      <c r="E471" s="18"/>
      <c r="F471" s="6"/>
      <c r="G471" s="118">
        <f>SUM('5:6'!G471)</f>
        <v>0</v>
      </c>
      <c r="H471" s="330">
        <f t="shared" si="192"/>
        <v>0</v>
      </c>
      <c r="I471" s="118">
        <f>SUM('5:6'!I471)</f>
        <v>0</v>
      </c>
      <c r="J471" s="38" t="str">
        <f t="array" ref="J471">IF(ISERROR(G471/I471),"",G471/I471)</f>
        <v/>
      </c>
      <c r="K471" s="42">
        <f t="array" ref="K471">IF(ISERROR(G471/L471),"",G471/L471)</f>
        <v>0</v>
      </c>
      <c r="L471" s="107">
        <v>25</v>
      </c>
      <c r="M471" s="43">
        <f t="shared" si="189"/>
        <v>0</v>
      </c>
      <c r="N471" s="38">
        <f t="shared" si="190"/>
        <v>0</v>
      </c>
      <c r="O471" s="118">
        <f>SUM('5:6'!O471)</f>
        <v>0</v>
      </c>
      <c r="P471" s="118">
        <f>SUM('5:6'!P471)</f>
        <v>0</v>
      </c>
      <c r="Q471" s="118">
        <f>SUM('5:6'!Q471)</f>
        <v>0</v>
      </c>
      <c r="R471" s="118">
        <f>SUM('5:6'!R471)</f>
        <v>0</v>
      </c>
      <c r="S471" s="118">
        <f>SUM('5:6'!S471)</f>
        <v>0</v>
      </c>
      <c r="T471" s="118">
        <f>SUM('5:6'!T471)</f>
        <v>0</v>
      </c>
      <c r="U471" s="118">
        <f>SUM('5:6'!U471)</f>
        <v>0</v>
      </c>
      <c r="V471" s="269">
        <f t="shared" si="191"/>
        <v>0</v>
      </c>
      <c r="W471" s="40" t="str">
        <f t="shared" si="187"/>
        <v/>
      </c>
      <c r="X471" s="118">
        <f>SUM('5:6'!X471)</f>
        <v>0</v>
      </c>
      <c r="Y471" s="118">
        <f>SUM('5:6'!Y471)</f>
        <v>0</v>
      </c>
      <c r="Z471" s="118">
        <f>SUM('5:6'!Z471)</f>
        <v>0</v>
      </c>
      <c r="AA471" s="118">
        <f>SUM('5:6'!AA471)</f>
        <v>0</v>
      </c>
      <c r="AB471" s="338">
        <v>0.43</v>
      </c>
      <c r="AC471" s="370">
        <f t="shared" si="172"/>
        <v>0</v>
      </c>
      <c r="AD471" s="336"/>
      <c r="AE471" s="61"/>
      <c r="AF471" s="61"/>
      <c r="AG471" s="61"/>
      <c r="AH471" s="61"/>
      <c r="AI471" s="64"/>
      <c r="AJ471" s="64"/>
      <c r="AK471" s="64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</row>
    <row r="472" spans="1:53" ht="15.75">
      <c r="A472" s="585" t="s">
        <v>101</v>
      </c>
      <c r="B472" s="586"/>
      <c r="C472" s="326" t="s">
        <v>71</v>
      </c>
      <c r="D472" s="27"/>
      <c r="E472" s="27"/>
      <c r="F472" s="39"/>
      <c r="G472" s="127">
        <f>SUM(G457:G471)</f>
        <v>0</v>
      </c>
      <c r="H472" s="37">
        <f>SUM(H457:H471)</f>
        <v>0</v>
      </c>
      <c r="I472" s="37">
        <f>SUM(I457:I471)</f>
        <v>0</v>
      </c>
      <c r="J472" s="38" t="str">
        <f t="array" ref="J472">IF(ISERROR(G472/I472),"",G472/I472)</f>
        <v/>
      </c>
      <c r="K472" s="37">
        <f>SUM(K457:K471)</f>
        <v>0</v>
      </c>
      <c r="L472" s="123"/>
      <c r="M472" s="114">
        <f t="shared" ref="M472:V472" si="193">SUM(M457:M471)</f>
        <v>0</v>
      </c>
      <c r="N472" s="37">
        <f t="shared" si="193"/>
        <v>0</v>
      </c>
      <c r="O472" s="37">
        <f t="shared" si="193"/>
        <v>0</v>
      </c>
      <c r="P472" s="37">
        <f t="shared" si="193"/>
        <v>0</v>
      </c>
      <c r="Q472" s="37">
        <f t="shared" si="193"/>
        <v>0</v>
      </c>
      <c r="R472" s="37">
        <f t="shared" si="193"/>
        <v>0</v>
      </c>
      <c r="S472" s="37">
        <f t="shared" si="193"/>
        <v>0</v>
      </c>
      <c r="T472" s="37">
        <f t="shared" si="193"/>
        <v>0</v>
      </c>
      <c r="U472" s="37">
        <f t="shared" si="193"/>
        <v>0</v>
      </c>
      <c r="V472" s="271">
        <f t="shared" si="193"/>
        <v>0</v>
      </c>
      <c r="W472" s="40" t="str">
        <f t="shared" si="187"/>
        <v/>
      </c>
      <c r="X472" s="119">
        <f>SUM(X457:X471)</f>
        <v>0</v>
      </c>
      <c r="Y472" s="119">
        <f>SUM(Y457:Y471)</f>
        <v>0</v>
      </c>
      <c r="Z472" s="119">
        <f>SUM(Z457:Z471)</f>
        <v>0</v>
      </c>
      <c r="AA472" s="119">
        <f>SUM(AA457:AA471)</f>
        <v>0</v>
      </c>
      <c r="AB472" s="84"/>
      <c r="AC472" s="371">
        <f>SUM(AC457:AC471)</f>
        <v>0</v>
      </c>
      <c r="AD472" s="336"/>
      <c r="AE472" s="83"/>
      <c r="AF472" s="83"/>
      <c r="AG472" s="83"/>
      <c r="AH472" s="83"/>
      <c r="AI472" s="64"/>
      <c r="AJ472" s="64"/>
      <c r="AK472" s="64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</row>
    <row r="473" spans="1:53" ht="15.75">
      <c r="A473" s="20">
        <v>200544</v>
      </c>
      <c r="B473" s="242" t="s">
        <v>242</v>
      </c>
      <c r="C473" s="17" t="s">
        <v>53</v>
      </c>
      <c r="D473" s="18">
        <v>5.04</v>
      </c>
      <c r="E473" s="18"/>
      <c r="F473" s="6"/>
      <c r="G473" s="118">
        <f>SUM('5:6'!G473)</f>
        <v>0</v>
      </c>
      <c r="H473" s="330">
        <f t="shared" ref="H473:H479" si="194">D473*G473</f>
        <v>0</v>
      </c>
      <c r="I473" s="118">
        <f>SUM('5:6'!I473)</f>
        <v>0</v>
      </c>
      <c r="J473" s="38" t="str">
        <f t="array" ref="J473">IF(ISERROR(G473/I473),"",G473/I473)</f>
        <v/>
      </c>
      <c r="K473" s="42">
        <f t="array" ref="K473">IF(ISERROR(G473/L473),"",G473/L473)</f>
        <v>0</v>
      </c>
      <c r="L473" s="107">
        <v>22</v>
      </c>
      <c r="M473" s="43">
        <f t="shared" ref="M473:M479" si="195">IF(ISERROR(I473-K473),"",I473-K473)</f>
        <v>0</v>
      </c>
      <c r="N473" s="38">
        <f t="shared" ref="N473:N479" si="196">SUM(O473:U473)</f>
        <v>0</v>
      </c>
      <c r="O473" s="118">
        <f>SUM('5:6'!O473)</f>
        <v>0</v>
      </c>
      <c r="P473" s="118">
        <f>SUM('5:6'!P473)</f>
        <v>0</v>
      </c>
      <c r="Q473" s="118">
        <f>SUM('5:6'!Q473)</f>
        <v>0</v>
      </c>
      <c r="R473" s="118">
        <f>SUM('5:6'!R473)</f>
        <v>0</v>
      </c>
      <c r="S473" s="118">
        <f>SUM('5:6'!S473)</f>
        <v>0</v>
      </c>
      <c r="T473" s="118">
        <f>SUM('5:6'!T473)</f>
        <v>0</v>
      </c>
      <c r="U473" s="118">
        <f>SUM('5:6'!U473)</f>
        <v>0</v>
      </c>
      <c r="V473" s="269">
        <f t="shared" ref="V473:V479" si="197">SUM(X473:AA473)</f>
        <v>0</v>
      </c>
      <c r="W473" s="40" t="str">
        <f t="shared" si="187"/>
        <v/>
      </c>
      <c r="X473" s="118">
        <f>SUM('5:6'!X473)</f>
        <v>0</v>
      </c>
      <c r="Y473" s="118">
        <f>SUM('5:6'!Y473)</f>
        <v>0</v>
      </c>
      <c r="Z473" s="118">
        <f>SUM('5:6'!Z473)</f>
        <v>0</v>
      </c>
      <c r="AA473" s="118">
        <f>SUM('5:6'!AA473)</f>
        <v>0</v>
      </c>
      <c r="AB473" s="338">
        <v>0.48</v>
      </c>
      <c r="AC473" s="370">
        <f t="shared" si="172"/>
        <v>0</v>
      </c>
      <c r="AD473" s="336"/>
      <c r="AE473" s="61"/>
      <c r="AF473" s="61"/>
      <c r="AG473" s="61"/>
      <c r="AH473" s="61"/>
      <c r="AI473" s="64"/>
      <c r="AJ473" s="64"/>
      <c r="AK473" s="64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</row>
    <row r="474" spans="1:53" ht="15.75">
      <c r="A474" s="20">
        <v>200545</v>
      </c>
      <c r="B474" s="242" t="s">
        <v>242</v>
      </c>
      <c r="C474" s="17" t="s">
        <v>60</v>
      </c>
      <c r="D474" s="18">
        <v>5.04</v>
      </c>
      <c r="E474" s="18"/>
      <c r="F474" s="6"/>
      <c r="G474" s="118">
        <f>SUM('5:6'!G474)</f>
        <v>0</v>
      </c>
      <c r="H474" s="330">
        <f t="shared" si="194"/>
        <v>0</v>
      </c>
      <c r="I474" s="118">
        <f>SUM('5:6'!I474)</f>
        <v>0</v>
      </c>
      <c r="J474" s="38" t="str">
        <f t="array" ref="J474">IF(ISERROR(G474/I474),"",G474/I474)</f>
        <v/>
      </c>
      <c r="K474" s="42">
        <f t="array" ref="K474">IF(ISERROR(G474/L474),"",G474/L474)</f>
        <v>0</v>
      </c>
      <c r="L474" s="107">
        <v>22</v>
      </c>
      <c r="M474" s="43">
        <f t="shared" si="195"/>
        <v>0</v>
      </c>
      <c r="N474" s="38">
        <f t="shared" si="196"/>
        <v>0</v>
      </c>
      <c r="O474" s="118">
        <f>SUM('5:6'!O474)</f>
        <v>0</v>
      </c>
      <c r="P474" s="118">
        <f>SUM('5:6'!P474)</f>
        <v>0</v>
      </c>
      <c r="Q474" s="118">
        <f>SUM('5:6'!Q474)</f>
        <v>0</v>
      </c>
      <c r="R474" s="118">
        <f>SUM('5:6'!R474)</f>
        <v>0</v>
      </c>
      <c r="S474" s="118">
        <f>SUM('5:6'!S474)</f>
        <v>0</v>
      </c>
      <c r="T474" s="118">
        <f>SUM('5:6'!T474)</f>
        <v>0</v>
      </c>
      <c r="U474" s="118">
        <f>SUM('5:6'!U474)</f>
        <v>0</v>
      </c>
      <c r="V474" s="269">
        <f t="shared" si="197"/>
        <v>0</v>
      </c>
      <c r="W474" s="40" t="str">
        <f t="shared" si="187"/>
        <v/>
      </c>
      <c r="X474" s="118">
        <f>SUM('5:6'!X474)</f>
        <v>0</v>
      </c>
      <c r="Y474" s="118">
        <f>SUM('5:6'!Y474)</f>
        <v>0</v>
      </c>
      <c r="Z474" s="118">
        <f>SUM('5:6'!Z474)</f>
        <v>0</v>
      </c>
      <c r="AA474" s="118">
        <f>SUM('5:6'!AA474)</f>
        <v>0</v>
      </c>
      <c r="AB474" s="338">
        <v>0.48</v>
      </c>
      <c r="AC474" s="370">
        <f t="shared" ref="AC474:AC479" si="198">AB474*G474</f>
        <v>0</v>
      </c>
      <c r="AD474" s="336"/>
      <c r="AE474" s="61"/>
      <c r="AF474" s="61"/>
      <c r="AG474" s="61"/>
      <c r="AH474" s="61"/>
      <c r="AI474" s="64"/>
      <c r="AJ474" s="64"/>
      <c r="AK474" s="64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</row>
    <row r="475" spans="1:53" ht="15.75">
      <c r="A475" s="20">
        <v>200546</v>
      </c>
      <c r="B475" s="242" t="s">
        <v>242</v>
      </c>
      <c r="C475" s="17" t="s">
        <v>74</v>
      </c>
      <c r="D475" s="18">
        <v>5.04</v>
      </c>
      <c r="E475" s="18"/>
      <c r="F475" s="6"/>
      <c r="G475" s="118">
        <f>SUM('5:6'!G475)</f>
        <v>0</v>
      </c>
      <c r="H475" s="330">
        <f t="shared" si="194"/>
        <v>0</v>
      </c>
      <c r="I475" s="118">
        <f>SUM('5:6'!I475)</f>
        <v>0</v>
      </c>
      <c r="J475" s="38" t="str">
        <f t="array" ref="J475">IF(ISERROR(G475/I475),"",G475/I475)</f>
        <v/>
      </c>
      <c r="K475" s="42">
        <f t="array" ref="K475">IF(ISERROR(G475/L475),"",G475/L475)</f>
        <v>0</v>
      </c>
      <c r="L475" s="107">
        <v>22</v>
      </c>
      <c r="M475" s="43">
        <f t="shared" si="195"/>
        <v>0</v>
      </c>
      <c r="N475" s="38">
        <f t="shared" si="196"/>
        <v>0</v>
      </c>
      <c r="O475" s="118">
        <f>SUM('5:6'!O475)</f>
        <v>0</v>
      </c>
      <c r="P475" s="118">
        <f>SUM('5:6'!P475)</f>
        <v>0</v>
      </c>
      <c r="Q475" s="118">
        <f>SUM('5:6'!Q475)</f>
        <v>0</v>
      </c>
      <c r="R475" s="118">
        <f>SUM('5:6'!R475)</f>
        <v>0</v>
      </c>
      <c r="S475" s="118">
        <f>SUM('5:6'!S475)</f>
        <v>0</v>
      </c>
      <c r="T475" s="118">
        <f>SUM('5:6'!T475)</f>
        <v>0</v>
      </c>
      <c r="U475" s="118">
        <f>SUM('5:6'!U475)</f>
        <v>0</v>
      </c>
      <c r="V475" s="269">
        <f t="shared" si="197"/>
        <v>0</v>
      </c>
      <c r="W475" s="40" t="str">
        <f t="shared" si="187"/>
        <v/>
      </c>
      <c r="X475" s="118">
        <f>SUM('5:6'!X475)</f>
        <v>0</v>
      </c>
      <c r="Y475" s="118">
        <f>SUM('5:6'!Y475)</f>
        <v>0</v>
      </c>
      <c r="Z475" s="118">
        <f>SUM('5:6'!Z475)</f>
        <v>0</v>
      </c>
      <c r="AA475" s="118">
        <f>SUM('5:6'!AA475)</f>
        <v>0</v>
      </c>
      <c r="AB475" s="338">
        <v>0.48</v>
      </c>
      <c r="AC475" s="370">
        <f t="shared" si="198"/>
        <v>0</v>
      </c>
      <c r="AD475" s="336"/>
      <c r="AE475" s="61"/>
      <c r="AF475" s="61"/>
      <c r="AG475" s="61"/>
      <c r="AH475" s="61"/>
      <c r="AI475" s="64"/>
      <c r="AJ475" s="64"/>
      <c r="AK475" s="64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</row>
    <row r="476" spans="1:53" ht="15.75">
      <c r="A476" s="20">
        <v>200547</v>
      </c>
      <c r="B476" s="242" t="s">
        <v>242</v>
      </c>
      <c r="C476" s="17" t="s">
        <v>66</v>
      </c>
      <c r="D476" s="18">
        <v>5.04</v>
      </c>
      <c r="E476" s="18"/>
      <c r="F476" s="6"/>
      <c r="G476" s="118">
        <f>SUM('5:6'!G476)</f>
        <v>0</v>
      </c>
      <c r="H476" s="330">
        <f t="shared" si="194"/>
        <v>0</v>
      </c>
      <c r="I476" s="118">
        <f>SUM('5:6'!I476)</f>
        <v>0</v>
      </c>
      <c r="J476" s="38" t="str">
        <f t="array" ref="J476">IF(ISERROR(G476/I476),"",G476/I476)</f>
        <v/>
      </c>
      <c r="K476" s="42">
        <f t="array" ref="K476">IF(ISERROR(G476/L476),"",G476/L476)</f>
        <v>0</v>
      </c>
      <c r="L476" s="107">
        <v>22</v>
      </c>
      <c r="M476" s="43">
        <f t="shared" si="195"/>
        <v>0</v>
      </c>
      <c r="N476" s="38">
        <f t="shared" si="196"/>
        <v>0</v>
      </c>
      <c r="O476" s="118">
        <f>SUM('5:6'!O476)</f>
        <v>0</v>
      </c>
      <c r="P476" s="118">
        <f>SUM('5:6'!P476)</f>
        <v>0</v>
      </c>
      <c r="Q476" s="118">
        <f>SUM('5:6'!Q476)</f>
        <v>0</v>
      </c>
      <c r="R476" s="118">
        <f>SUM('5:6'!R476)</f>
        <v>0</v>
      </c>
      <c r="S476" s="118">
        <f>SUM('5:6'!S476)</f>
        <v>0</v>
      </c>
      <c r="T476" s="118">
        <f>SUM('5:6'!T476)</f>
        <v>0</v>
      </c>
      <c r="U476" s="118">
        <f>SUM('5:6'!U476)</f>
        <v>0</v>
      </c>
      <c r="V476" s="269">
        <f t="shared" si="197"/>
        <v>0</v>
      </c>
      <c r="W476" s="40" t="str">
        <f t="shared" si="187"/>
        <v/>
      </c>
      <c r="X476" s="118">
        <f>SUM('5:6'!X476)</f>
        <v>0</v>
      </c>
      <c r="Y476" s="118">
        <f>SUM('5:6'!Y476)</f>
        <v>0</v>
      </c>
      <c r="Z476" s="118">
        <f>SUM('5:6'!Z476)</f>
        <v>0</v>
      </c>
      <c r="AA476" s="118">
        <f>SUM('5:6'!AA476)</f>
        <v>0</v>
      </c>
      <c r="AB476" s="338">
        <v>0.48</v>
      </c>
      <c r="AC476" s="370">
        <f t="shared" si="198"/>
        <v>0</v>
      </c>
      <c r="AD476" s="336"/>
      <c r="AE476" s="61"/>
      <c r="AF476" s="61"/>
      <c r="AG476" s="61"/>
      <c r="AH476" s="61"/>
      <c r="AI476" s="64"/>
      <c r="AJ476" s="64"/>
      <c r="AK476" s="64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</row>
    <row r="477" spans="1:53" ht="15.75">
      <c r="A477" s="20">
        <v>200548</v>
      </c>
      <c r="B477" s="242" t="s">
        <v>242</v>
      </c>
      <c r="C477" s="17" t="s">
        <v>103</v>
      </c>
      <c r="D477" s="18">
        <v>5.04</v>
      </c>
      <c r="E477" s="18"/>
      <c r="F477" s="6"/>
      <c r="G477" s="118">
        <f>SUM('5:6'!G477)</f>
        <v>0</v>
      </c>
      <c r="H477" s="330">
        <f t="shared" si="194"/>
        <v>0</v>
      </c>
      <c r="I477" s="118">
        <f>SUM('5:6'!I477)</f>
        <v>0</v>
      </c>
      <c r="J477" s="38" t="str">
        <f t="array" ref="J477">IF(ISERROR(G477/I477),"",G477/I477)</f>
        <v/>
      </c>
      <c r="K477" s="42">
        <f t="array" ref="K477">IF(ISERROR(G477/L477),"",G477/L477)</f>
        <v>0</v>
      </c>
      <c r="L477" s="107">
        <v>22</v>
      </c>
      <c r="M477" s="43">
        <f t="shared" si="195"/>
        <v>0</v>
      </c>
      <c r="N477" s="38">
        <f t="shared" si="196"/>
        <v>0</v>
      </c>
      <c r="O477" s="118">
        <f>SUM('5:6'!O477)</f>
        <v>0</v>
      </c>
      <c r="P477" s="118">
        <f>SUM('5:6'!P477)</f>
        <v>0</v>
      </c>
      <c r="Q477" s="118">
        <f>SUM('5:6'!Q477)</f>
        <v>0</v>
      </c>
      <c r="R477" s="118">
        <f>SUM('5:6'!R477)</f>
        <v>0</v>
      </c>
      <c r="S477" s="118">
        <f>SUM('5:6'!S477)</f>
        <v>0</v>
      </c>
      <c r="T477" s="118">
        <f>SUM('5:6'!T477)</f>
        <v>0</v>
      </c>
      <c r="U477" s="118">
        <f>SUM('5:6'!U477)</f>
        <v>0</v>
      </c>
      <c r="V477" s="269">
        <f t="shared" si="197"/>
        <v>0</v>
      </c>
      <c r="W477" s="40" t="str">
        <f t="shared" si="187"/>
        <v/>
      </c>
      <c r="X477" s="118">
        <f>SUM('5:6'!X477)</f>
        <v>0</v>
      </c>
      <c r="Y477" s="118">
        <f>SUM('5:6'!Y477)</f>
        <v>0</v>
      </c>
      <c r="Z477" s="118">
        <f>SUM('5:6'!Z477)</f>
        <v>0</v>
      </c>
      <c r="AA477" s="118">
        <f>SUM('5:6'!AA477)</f>
        <v>0</v>
      </c>
      <c r="AB477" s="338">
        <v>0.48</v>
      </c>
      <c r="AC477" s="370">
        <f t="shared" si="198"/>
        <v>0</v>
      </c>
      <c r="AD477" s="336"/>
      <c r="AE477" s="61"/>
      <c r="AF477" s="61"/>
      <c r="AG477" s="61"/>
      <c r="AH477" s="61"/>
      <c r="AI477" s="64"/>
      <c r="AJ477" s="64"/>
      <c r="AK477" s="64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</row>
    <row r="478" spans="1:53" ht="15.75">
      <c r="A478" s="20">
        <v>201407</v>
      </c>
      <c r="B478" s="242" t="s">
        <v>476</v>
      </c>
      <c r="C478" s="232" t="s">
        <v>478</v>
      </c>
      <c r="D478" s="18">
        <v>5.04</v>
      </c>
      <c r="E478" s="18"/>
      <c r="F478" s="6"/>
      <c r="G478" s="118">
        <f>SUM('5:6'!G478)</f>
        <v>0</v>
      </c>
      <c r="H478" s="358"/>
      <c r="I478" s="118"/>
      <c r="J478" s="38"/>
      <c r="K478" s="42"/>
      <c r="L478" s="107"/>
      <c r="M478" s="43"/>
      <c r="N478" s="38"/>
      <c r="O478" s="118"/>
      <c r="P478" s="118"/>
      <c r="Q478" s="118"/>
      <c r="R478" s="118"/>
      <c r="S478" s="118"/>
      <c r="T478" s="118"/>
      <c r="U478" s="118"/>
      <c r="V478" s="269"/>
      <c r="W478" s="40"/>
      <c r="X478" s="118"/>
      <c r="Y478" s="118"/>
      <c r="Z478" s="118"/>
      <c r="AA478" s="118"/>
      <c r="AB478" s="366">
        <v>0.56000000000000005</v>
      </c>
      <c r="AC478" s="370">
        <f t="shared" si="198"/>
        <v>0</v>
      </c>
      <c r="AD478" s="359"/>
      <c r="AE478" s="61"/>
      <c r="AF478" s="61"/>
      <c r="AG478" s="61"/>
      <c r="AH478" s="61"/>
      <c r="AI478" s="64"/>
      <c r="AJ478" s="64"/>
      <c r="AK478" s="64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</row>
    <row r="479" spans="1:53" ht="15.75">
      <c r="A479" s="20">
        <v>200549</v>
      </c>
      <c r="B479" s="242" t="s">
        <v>242</v>
      </c>
      <c r="C479" s="17" t="s">
        <v>55</v>
      </c>
      <c r="D479" s="18">
        <v>5.04</v>
      </c>
      <c r="E479" s="18"/>
      <c r="F479" s="6"/>
      <c r="G479" s="118">
        <f>SUM('5:6'!G479)</f>
        <v>0</v>
      </c>
      <c r="H479" s="330">
        <f t="shared" si="194"/>
        <v>0</v>
      </c>
      <c r="I479" s="118">
        <f>SUM('5:6'!I479)</f>
        <v>0</v>
      </c>
      <c r="J479" s="38" t="str">
        <f t="array" ref="J479">IF(ISERROR(G479/I479),"",G479/I479)</f>
        <v/>
      </c>
      <c r="K479" s="42">
        <f t="array" ref="K479">IF(ISERROR(G479/L479),"",G479/L479)</f>
        <v>0</v>
      </c>
      <c r="L479" s="107">
        <v>22</v>
      </c>
      <c r="M479" s="43">
        <f t="shared" si="195"/>
        <v>0</v>
      </c>
      <c r="N479" s="38">
        <f t="shared" si="196"/>
        <v>0</v>
      </c>
      <c r="O479" s="118">
        <f>SUM('5:6'!O479)</f>
        <v>0</v>
      </c>
      <c r="P479" s="118">
        <f>SUM('5:6'!P479)</f>
        <v>0</v>
      </c>
      <c r="Q479" s="118">
        <f>SUM('5:6'!Q479)</f>
        <v>0</v>
      </c>
      <c r="R479" s="118">
        <f>SUM('5:6'!R479)</f>
        <v>0</v>
      </c>
      <c r="S479" s="118">
        <f>SUM('5:6'!S479)</f>
        <v>0</v>
      </c>
      <c r="T479" s="118">
        <f>SUM('5:6'!T479)</f>
        <v>0</v>
      </c>
      <c r="U479" s="118">
        <f>SUM('5:6'!U479)</f>
        <v>0</v>
      </c>
      <c r="V479" s="269">
        <f t="shared" si="197"/>
        <v>0</v>
      </c>
      <c r="W479" s="40" t="str">
        <f t="shared" si="187"/>
        <v/>
      </c>
      <c r="X479" s="118">
        <f>SUM('5:6'!X479)</f>
        <v>0</v>
      </c>
      <c r="Y479" s="118">
        <f>SUM('5:6'!Y479)</f>
        <v>0</v>
      </c>
      <c r="Z479" s="118">
        <f>SUM('5:6'!Z479)</f>
        <v>0</v>
      </c>
      <c r="AA479" s="118">
        <f>SUM('5:6'!AA479)</f>
        <v>0</v>
      </c>
      <c r="AB479" s="338">
        <v>0.48</v>
      </c>
      <c r="AC479" s="370">
        <f t="shared" si="198"/>
        <v>0</v>
      </c>
      <c r="AD479" s="336"/>
      <c r="AE479" s="61"/>
      <c r="AF479" s="61"/>
      <c r="AG479" s="61"/>
      <c r="AH479" s="61"/>
      <c r="AI479" s="64"/>
      <c r="AJ479" s="64"/>
      <c r="AK479" s="64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</row>
    <row r="480" spans="1:53" ht="15.75">
      <c r="A480" s="585" t="s">
        <v>104</v>
      </c>
      <c r="B480" s="586"/>
      <c r="C480" s="326" t="s">
        <v>71</v>
      </c>
      <c r="D480" s="27"/>
      <c r="E480" s="27"/>
      <c r="F480" s="39"/>
      <c r="G480" s="127">
        <f>SUM(G473:G479)</f>
        <v>0</v>
      </c>
      <c r="H480" s="37">
        <f>SUM(H473:H479)</f>
        <v>0</v>
      </c>
      <c r="I480" s="37">
        <f>SUM(I473:I479)</f>
        <v>0</v>
      </c>
      <c r="J480" s="38" t="str">
        <f t="array" ref="J480">IF(ISERROR(G480/I480),"",G480/I480)</f>
        <v/>
      </c>
      <c r="K480" s="37">
        <f>SUM(K473:K479)</f>
        <v>0</v>
      </c>
      <c r="L480" s="123"/>
      <c r="M480" s="114">
        <f>SUM(M473:M479)</f>
        <v>0</v>
      </c>
      <c r="N480" s="37">
        <f>SUM(N473:N479)</f>
        <v>0</v>
      </c>
      <c r="O480" s="116">
        <f>SUM(O473:O479)</f>
        <v>0</v>
      </c>
      <c r="P480" s="116">
        <f>SUM(P473:P479)</f>
        <v>0</v>
      </c>
      <c r="Q480" s="116">
        <f>SUM(Q473:Q479)</f>
        <v>0</v>
      </c>
      <c r="R480" s="116"/>
      <c r="S480" s="117">
        <f>SUM(S473:S479)</f>
        <v>0</v>
      </c>
      <c r="T480" s="116">
        <f>SUM(T473:T479)</f>
        <v>0</v>
      </c>
      <c r="U480" s="116">
        <f>SUM(U473:U479)</f>
        <v>0</v>
      </c>
      <c r="V480" s="269">
        <f>SUM(V473:V479)</f>
        <v>0</v>
      </c>
      <c r="W480" s="40" t="str">
        <f t="shared" si="187"/>
        <v/>
      </c>
      <c r="X480" s="117">
        <f>SUM(X473:X479)</f>
        <v>0</v>
      </c>
      <c r="Y480" s="117">
        <f>SUM(Y473:Y479)</f>
        <v>0</v>
      </c>
      <c r="Z480" s="117">
        <f>SUM(Z473:Z479)</f>
        <v>0</v>
      </c>
      <c r="AA480" s="117">
        <f>SUM(AA473:AA479)</f>
        <v>0</v>
      </c>
      <c r="AB480" s="84"/>
      <c r="AC480" s="371">
        <f>SUM(AC473:AC479)</f>
        <v>0</v>
      </c>
      <c r="AD480" s="336"/>
      <c r="AE480" s="83"/>
      <c r="AF480" s="83"/>
      <c r="AG480" s="83"/>
      <c r="AH480" s="83"/>
      <c r="AI480" s="64"/>
      <c r="AJ480" s="64"/>
      <c r="AK480" s="64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</row>
    <row r="481" spans="1:53" ht="15.75">
      <c r="A481" s="17">
        <v>200112</v>
      </c>
      <c r="B481" s="71" t="s">
        <v>105</v>
      </c>
      <c r="C481" s="325"/>
      <c r="D481" s="18">
        <v>3.65</v>
      </c>
      <c r="E481" s="18"/>
      <c r="F481" s="60"/>
      <c r="G481" s="118">
        <f>SUM('5:6'!G481)</f>
        <v>0</v>
      </c>
      <c r="H481" s="330">
        <f>D481*G481</f>
        <v>0</v>
      </c>
      <c r="I481" s="118">
        <f>SUM('5:6'!I481)</f>
        <v>0</v>
      </c>
      <c r="J481" s="38" t="str">
        <f t="array" ref="J481">IF(ISERROR(G481/I481),"",G481/I481)</f>
        <v/>
      </c>
      <c r="K481" s="330">
        <f t="array" ref="K481">IF(ISERROR(G481/L481),"",G481/L481)</f>
        <v>0</v>
      </c>
      <c r="L481" s="107">
        <v>5</v>
      </c>
      <c r="M481" s="43">
        <f t="shared" ref="M481:M484" si="199">IF(ISERROR(I481-K481),"",I481-K481)</f>
        <v>0</v>
      </c>
      <c r="N481" s="38">
        <f t="shared" ref="N481:N484" si="200">SUM(O481:U481)</f>
        <v>0</v>
      </c>
      <c r="O481" s="118">
        <f>SUM('5:6'!O481)</f>
        <v>0</v>
      </c>
      <c r="P481" s="118">
        <f>SUM('5:6'!P481)</f>
        <v>0</v>
      </c>
      <c r="Q481" s="118">
        <f>SUM('5:6'!Q481)</f>
        <v>0</v>
      </c>
      <c r="R481" s="118">
        <f>SUM('5:6'!R481)</f>
        <v>0</v>
      </c>
      <c r="S481" s="118">
        <f>SUM('5:6'!S481)</f>
        <v>0</v>
      </c>
      <c r="T481" s="118">
        <f>SUM('5:6'!T481)</f>
        <v>0</v>
      </c>
      <c r="U481" s="118">
        <f>SUM('5:6'!U481)</f>
        <v>0</v>
      </c>
      <c r="V481" s="269">
        <f t="shared" ref="V481:V484" si="201">SUM(X481:AA481)</f>
        <v>0</v>
      </c>
      <c r="W481" s="40" t="str">
        <f t="shared" si="187"/>
        <v/>
      </c>
      <c r="X481" s="118">
        <f>SUM('5:6'!X481)</f>
        <v>0</v>
      </c>
      <c r="Y481" s="118">
        <f>SUM('5:6'!Y481)</f>
        <v>0</v>
      </c>
      <c r="Z481" s="118">
        <f>SUM('5:6'!Z481)</f>
        <v>0</v>
      </c>
      <c r="AA481" s="118">
        <f>SUM('5:6'!AA481)</f>
        <v>0</v>
      </c>
      <c r="AB481" s="338">
        <v>2.0699999999999998</v>
      </c>
      <c r="AC481" s="370">
        <f t="shared" ref="AC481:AC495" si="202">AB481*G481</f>
        <v>0</v>
      </c>
      <c r="AD481" s="336"/>
      <c r="AE481" s="61"/>
      <c r="AF481" s="61"/>
      <c r="AG481" s="61"/>
      <c r="AH481" s="61"/>
      <c r="AI481" s="64"/>
      <c r="AJ481" s="64"/>
      <c r="AK481" s="64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</row>
    <row r="482" spans="1:53" ht="15.75">
      <c r="A482" s="17">
        <v>200116</v>
      </c>
      <c r="B482" s="71" t="s">
        <v>0</v>
      </c>
      <c r="C482" s="325"/>
      <c r="D482" s="18">
        <v>6.58</v>
      </c>
      <c r="E482" s="18"/>
      <c r="F482" s="6"/>
      <c r="G482" s="118">
        <f>SUM('5:6'!G482)</f>
        <v>0</v>
      </c>
      <c r="H482" s="330">
        <f t="shared" ref="H482:H495" si="203">D482*G482</f>
        <v>0</v>
      </c>
      <c r="I482" s="118">
        <f>SUM('5:6'!I482)</f>
        <v>0</v>
      </c>
      <c r="J482" s="38" t="str">
        <f t="array" ref="J482">IF(ISERROR(G482/I482),"",G482/I482)</f>
        <v/>
      </c>
      <c r="K482" s="42">
        <f t="array" ref="K482">IF(ISERROR(G482/L482),"",G482/L482)</f>
        <v>0</v>
      </c>
      <c r="L482" s="107">
        <v>5</v>
      </c>
      <c r="M482" s="43">
        <f t="shared" si="199"/>
        <v>0</v>
      </c>
      <c r="N482" s="38">
        <f t="shared" si="200"/>
        <v>0</v>
      </c>
      <c r="O482" s="118">
        <f>SUM('5:6'!O482)</f>
        <v>0</v>
      </c>
      <c r="P482" s="118">
        <f>SUM('5:6'!P482)</f>
        <v>0</v>
      </c>
      <c r="Q482" s="118">
        <f>SUM('5:6'!Q482)</f>
        <v>0</v>
      </c>
      <c r="R482" s="118">
        <f>SUM('5:6'!R482)</f>
        <v>0</v>
      </c>
      <c r="S482" s="118">
        <f>SUM('5:6'!S482)</f>
        <v>0</v>
      </c>
      <c r="T482" s="118">
        <f>SUM('5:6'!T482)</f>
        <v>0</v>
      </c>
      <c r="U482" s="118">
        <f>SUM('5:6'!U482)</f>
        <v>0</v>
      </c>
      <c r="V482" s="269">
        <f t="shared" si="201"/>
        <v>0</v>
      </c>
      <c r="W482" s="40" t="str">
        <f t="shared" si="187"/>
        <v/>
      </c>
      <c r="X482" s="118">
        <f>SUM('5:6'!X482)</f>
        <v>0</v>
      </c>
      <c r="Y482" s="118">
        <f>SUM('5:6'!Y482)</f>
        <v>0</v>
      </c>
      <c r="Z482" s="118">
        <f>SUM('5:6'!Z482)</f>
        <v>0</v>
      </c>
      <c r="AA482" s="118">
        <f>SUM('5:6'!AA482)</f>
        <v>0</v>
      </c>
      <c r="AB482" s="338">
        <v>2.0699999999999998</v>
      </c>
      <c r="AC482" s="370">
        <f t="shared" si="202"/>
        <v>0</v>
      </c>
      <c r="AD482" s="336"/>
      <c r="AE482" s="61"/>
      <c r="AF482" s="61"/>
      <c r="AG482" s="61"/>
      <c r="AH482" s="61"/>
      <c r="AI482" s="64"/>
      <c r="AJ482" s="64"/>
      <c r="AK482" s="64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</row>
    <row r="483" spans="1:53" ht="15.75">
      <c r="A483" s="17">
        <v>200120</v>
      </c>
      <c r="B483" s="71" t="s">
        <v>1</v>
      </c>
      <c r="C483" s="325"/>
      <c r="D483" s="18">
        <v>7.8</v>
      </c>
      <c r="E483" s="18"/>
      <c r="F483" s="6"/>
      <c r="G483" s="118">
        <f>SUM('5:6'!G483)</f>
        <v>0</v>
      </c>
      <c r="H483" s="330">
        <f t="shared" si="203"/>
        <v>0</v>
      </c>
      <c r="I483" s="118">
        <f>SUM('5:6'!I483)</f>
        <v>0</v>
      </c>
      <c r="J483" s="38" t="str">
        <f t="array" ref="J483">IF(ISERROR(G483/I483),"",G483/I483)</f>
        <v/>
      </c>
      <c r="K483" s="42">
        <f t="array" ref="K483">IF(ISERROR(G483/L483),"",G483/L483)</f>
        <v>0</v>
      </c>
      <c r="L483" s="107">
        <v>4.5999999999999996</v>
      </c>
      <c r="M483" s="43">
        <f t="shared" si="199"/>
        <v>0</v>
      </c>
      <c r="N483" s="38">
        <f t="shared" si="200"/>
        <v>0</v>
      </c>
      <c r="O483" s="118">
        <f>SUM('5:6'!O483)</f>
        <v>0</v>
      </c>
      <c r="P483" s="118">
        <f>SUM('5:6'!P483)</f>
        <v>0</v>
      </c>
      <c r="Q483" s="118">
        <f>SUM('5:6'!Q483)</f>
        <v>0</v>
      </c>
      <c r="R483" s="118">
        <f>SUM('5:6'!R483)</f>
        <v>0</v>
      </c>
      <c r="S483" s="118">
        <f>SUM('5:6'!S483)</f>
        <v>0</v>
      </c>
      <c r="T483" s="118">
        <f>SUM('5:6'!T483)</f>
        <v>0</v>
      </c>
      <c r="U483" s="118">
        <f>SUM('5:6'!U483)</f>
        <v>0</v>
      </c>
      <c r="V483" s="269">
        <f t="shared" si="201"/>
        <v>0</v>
      </c>
      <c r="W483" s="40" t="str">
        <f t="shared" si="187"/>
        <v/>
      </c>
      <c r="X483" s="118">
        <f>SUM('5:6'!X483)</f>
        <v>0</v>
      </c>
      <c r="Y483" s="118">
        <f>SUM('5:6'!Y483)</f>
        <v>0</v>
      </c>
      <c r="Z483" s="118">
        <f>SUM('5:6'!Z483)</f>
        <v>0</v>
      </c>
      <c r="AA483" s="118">
        <f>SUM('5:6'!AA483)</f>
        <v>0</v>
      </c>
      <c r="AB483" s="338">
        <v>2.25</v>
      </c>
      <c r="AC483" s="370">
        <f t="shared" si="202"/>
        <v>0</v>
      </c>
      <c r="AD483" s="336"/>
      <c r="AE483" s="61"/>
      <c r="AF483" s="61"/>
      <c r="AG483" s="61"/>
      <c r="AH483" s="61"/>
      <c r="AI483" s="64"/>
      <c r="AJ483" s="64"/>
      <c r="AK483" s="64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</row>
    <row r="484" spans="1:53" ht="15.75">
      <c r="A484" s="17">
        <v>200528</v>
      </c>
      <c r="B484" s="71" t="s">
        <v>2</v>
      </c>
      <c r="C484" s="325"/>
      <c r="D484" s="18">
        <v>4.4000000000000004</v>
      </c>
      <c r="E484" s="18"/>
      <c r="F484" s="6"/>
      <c r="G484" s="118">
        <f>SUM('5:6'!G484)</f>
        <v>0</v>
      </c>
      <c r="H484" s="330">
        <f t="shared" si="203"/>
        <v>0</v>
      </c>
      <c r="I484" s="118">
        <f>SUM('5:6'!I484)</f>
        <v>0</v>
      </c>
      <c r="J484" s="38" t="str">
        <f t="array" ref="J484">IF(ISERROR(G484/I484),"",G484/I484)</f>
        <v/>
      </c>
      <c r="K484" s="42">
        <f t="array" ref="K484">IF(ISERROR(G484/L484),"",G484/L484)</f>
        <v>0</v>
      </c>
      <c r="L484" s="107">
        <v>5.8</v>
      </c>
      <c r="M484" s="43">
        <f t="shared" si="199"/>
        <v>0</v>
      </c>
      <c r="N484" s="38">
        <f t="shared" si="200"/>
        <v>0</v>
      </c>
      <c r="O484" s="118">
        <f>SUM('5:6'!O484)</f>
        <v>0</v>
      </c>
      <c r="P484" s="118">
        <f>SUM('5:6'!P484)</f>
        <v>0</v>
      </c>
      <c r="Q484" s="118">
        <f>SUM('5:6'!Q484)</f>
        <v>0</v>
      </c>
      <c r="R484" s="118">
        <f>SUM('5:6'!R484)</f>
        <v>0</v>
      </c>
      <c r="S484" s="118">
        <f>SUM('5:6'!S484)</f>
        <v>0</v>
      </c>
      <c r="T484" s="118">
        <f>SUM('5:6'!T484)</f>
        <v>0</v>
      </c>
      <c r="U484" s="118">
        <f>SUM('5:6'!U484)</f>
        <v>0</v>
      </c>
      <c r="V484" s="269">
        <f t="shared" si="201"/>
        <v>0</v>
      </c>
      <c r="W484" s="40" t="str">
        <f t="shared" si="187"/>
        <v/>
      </c>
      <c r="X484" s="118">
        <f>SUM('5:6'!X484)</f>
        <v>0</v>
      </c>
      <c r="Y484" s="118">
        <f>SUM('5:6'!Y484)</f>
        <v>0</v>
      </c>
      <c r="Z484" s="118">
        <f>SUM('5:6'!Z484)</f>
        <v>0</v>
      </c>
      <c r="AA484" s="118">
        <f>SUM('5:6'!AA484)</f>
        <v>0</v>
      </c>
      <c r="AB484" s="338">
        <v>1.79</v>
      </c>
      <c r="AC484" s="370">
        <f t="shared" si="202"/>
        <v>0</v>
      </c>
      <c r="AD484" s="336"/>
      <c r="AE484" s="61"/>
      <c r="AF484" s="61"/>
      <c r="AG484" s="61"/>
      <c r="AH484" s="61"/>
      <c r="AI484" s="64"/>
      <c r="AJ484" s="64"/>
      <c r="AK484" s="64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</row>
    <row r="485" spans="1:53" ht="15.75">
      <c r="A485" s="17">
        <v>201067</v>
      </c>
      <c r="B485" s="71" t="s">
        <v>368</v>
      </c>
      <c r="C485" s="233" t="s">
        <v>396</v>
      </c>
      <c r="D485" s="18"/>
      <c r="E485" s="18"/>
      <c r="F485" s="6"/>
      <c r="G485" s="118">
        <f>SUM('5:6'!G485)</f>
        <v>0</v>
      </c>
      <c r="H485" s="330">
        <f t="shared" si="203"/>
        <v>0</v>
      </c>
      <c r="I485" s="118">
        <f>SUM('5:6'!I485)</f>
        <v>0</v>
      </c>
      <c r="J485" s="38"/>
      <c r="K485" s="42"/>
      <c r="L485" s="107"/>
      <c r="M485" s="43"/>
      <c r="N485" s="38"/>
      <c r="O485" s="118">
        <f>SUM('5:6'!O485)</f>
        <v>0</v>
      </c>
      <c r="P485" s="118">
        <f>SUM('5:6'!P485)</f>
        <v>0</v>
      </c>
      <c r="Q485" s="118">
        <f>SUM('5:6'!Q485)</f>
        <v>0</v>
      </c>
      <c r="R485" s="118">
        <f>SUM('5:6'!R485)</f>
        <v>0</v>
      </c>
      <c r="S485" s="118">
        <f>SUM('5:6'!S485)</f>
        <v>0</v>
      </c>
      <c r="T485" s="118">
        <f>SUM('5:6'!T485)</f>
        <v>0</v>
      </c>
      <c r="U485" s="118">
        <f>SUM('5:6'!U485)</f>
        <v>0</v>
      </c>
      <c r="V485" s="269"/>
      <c r="W485" s="40"/>
      <c r="X485" s="118">
        <f>SUM('5:6'!X485)</f>
        <v>0</v>
      </c>
      <c r="Y485" s="118">
        <f>SUM('5:6'!Y485)</f>
        <v>0</v>
      </c>
      <c r="Z485" s="118">
        <f>SUM('5:6'!Z485)</f>
        <v>0</v>
      </c>
      <c r="AA485" s="118">
        <f>SUM('5:6'!AA485)</f>
        <v>0</v>
      </c>
      <c r="AB485" s="338"/>
      <c r="AC485" s="370">
        <f t="shared" si="202"/>
        <v>0</v>
      </c>
      <c r="AD485" s="336"/>
      <c r="AE485" s="61"/>
      <c r="AF485" s="61"/>
      <c r="AG485" s="61"/>
      <c r="AH485" s="61"/>
      <c r="AI485" s="64"/>
      <c r="AJ485" s="64"/>
      <c r="AK485" s="64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</row>
    <row r="486" spans="1:53" ht="15.75">
      <c r="A486" s="17">
        <v>201062</v>
      </c>
      <c r="B486" s="241" t="s">
        <v>379</v>
      </c>
      <c r="C486" s="325"/>
      <c r="D486" s="18"/>
      <c r="E486" s="18"/>
      <c r="F486" s="6"/>
      <c r="G486" s="118">
        <f>SUM('5:6'!G486)</f>
        <v>0</v>
      </c>
      <c r="H486" s="330">
        <f t="shared" si="203"/>
        <v>0</v>
      </c>
      <c r="I486" s="118">
        <f>SUM('5:6'!I486)</f>
        <v>0</v>
      </c>
      <c r="J486" s="38"/>
      <c r="K486" s="42"/>
      <c r="L486" s="107">
        <v>6</v>
      </c>
      <c r="M486" s="43"/>
      <c r="N486" s="38"/>
      <c r="O486" s="118">
        <f>SUM('5:6'!O486)</f>
        <v>0</v>
      </c>
      <c r="P486" s="118">
        <f>SUM('5:6'!P486)</f>
        <v>0</v>
      </c>
      <c r="Q486" s="118">
        <f>SUM('5:6'!Q486)</f>
        <v>0</v>
      </c>
      <c r="R486" s="118">
        <f>SUM('5:6'!R486)</f>
        <v>0</v>
      </c>
      <c r="S486" s="118">
        <f>SUM('5:6'!S486)</f>
        <v>0</v>
      </c>
      <c r="T486" s="118">
        <f>SUM('5:6'!T486)</f>
        <v>0</v>
      </c>
      <c r="U486" s="118">
        <f>SUM('5:6'!U486)</f>
        <v>0</v>
      </c>
      <c r="V486" s="269"/>
      <c r="W486" s="40"/>
      <c r="X486" s="118">
        <f>SUM('5:6'!X486)</f>
        <v>0</v>
      </c>
      <c r="Y486" s="118">
        <f>SUM('5:6'!Y486)</f>
        <v>0</v>
      </c>
      <c r="Z486" s="118">
        <f>SUM('5:6'!Z486)</f>
        <v>0</v>
      </c>
      <c r="AA486" s="118">
        <f>SUM('5:6'!AA486)</f>
        <v>0</v>
      </c>
      <c r="AB486" s="338">
        <v>1.92</v>
      </c>
      <c r="AC486" s="370">
        <f t="shared" si="202"/>
        <v>0</v>
      </c>
      <c r="AD486" s="336"/>
      <c r="AE486" s="61"/>
      <c r="AF486" s="61"/>
      <c r="AG486" s="61"/>
      <c r="AH486" s="61"/>
      <c r="AI486" s="64"/>
      <c r="AJ486" s="64"/>
      <c r="AK486" s="64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</row>
    <row r="487" spans="1:53" ht="15.75">
      <c r="A487" s="19">
        <v>200298</v>
      </c>
      <c r="B487" s="73" t="s">
        <v>106</v>
      </c>
      <c r="C487" s="325" t="s">
        <v>53</v>
      </c>
      <c r="D487" s="18">
        <v>6.04</v>
      </c>
      <c r="E487" s="18"/>
      <c r="F487" s="6"/>
      <c r="G487" s="118">
        <f>SUM('5:6'!G487)</f>
        <v>0</v>
      </c>
      <c r="H487" s="330">
        <f t="shared" si="203"/>
        <v>0</v>
      </c>
      <c r="I487" s="118">
        <f>SUM('5:6'!I487)</f>
        <v>0</v>
      </c>
      <c r="J487" s="38" t="str">
        <f t="array" ref="J487">IF(ISERROR(G487/I487),"",G487/I487)</f>
        <v/>
      </c>
      <c r="K487" s="42">
        <f t="array" ref="K487">IF(ISERROR(G487/L487),"",G487/L487)</f>
        <v>0</v>
      </c>
      <c r="L487" s="107">
        <v>6</v>
      </c>
      <c r="M487" s="43">
        <f t="shared" ref="M487:M491" si="204">IF(ISERROR(I487-K487),"",I487-K487)</f>
        <v>0</v>
      </c>
      <c r="N487" s="38">
        <f t="shared" ref="N487:N491" si="205">SUM(O487:U487)</f>
        <v>0</v>
      </c>
      <c r="O487" s="118">
        <f>SUM('5:6'!O487)</f>
        <v>0</v>
      </c>
      <c r="P487" s="118">
        <f>SUM('5:6'!P487)</f>
        <v>0</v>
      </c>
      <c r="Q487" s="118">
        <f>SUM('5:6'!Q487)</f>
        <v>0</v>
      </c>
      <c r="R487" s="118">
        <f>SUM('5:6'!R487)</f>
        <v>0</v>
      </c>
      <c r="S487" s="118">
        <f>SUM('5:6'!S487)</f>
        <v>0</v>
      </c>
      <c r="T487" s="118">
        <f>SUM('5:6'!T487)</f>
        <v>0</v>
      </c>
      <c r="U487" s="118">
        <f>SUM('5:6'!U487)</f>
        <v>0</v>
      </c>
      <c r="V487" s="269">
        <f t="shared" ref="V487:V491" si="206">SUM(X487:AA487)</f>
        <v>0</v>
      </c>
      <c r="W487" s="40" t="str">
        <f t="shared" ref="W487:W491" si="207">IF(ISERROR(V487/G487),"",V487/G487)</f>
        <v/>
      </c>
      <c r="X487" s="118">
        <f>SUM('5:6'!X487)</f>
        <v>0</v>
      </c>
      <c r="Y487" s="118">
        <f>SUM('5:6'!Y487)</f>
        <v>0</v>
      </c>
      <c r="Z487" s="118">
        <f>SUM('5:6'!Z487)</f>
        <v>0</v>
      </c>
      <c r="AA487" s="118">
        <f>SUM('5:6'!AA487)</f>
        <v>0</v>
      </c>
      <c r="AB487" s="338">
        <v>1.73</v>
      </c>
      <c r="AC487" s="370">
        <f t="shared" si="202"/>
        <v>0</v>
      </c>
      <c r="AD487" s="336"/>
      <c r="AE487" s="61"/>
      <c r="AF487" s="61"/>
      <c r="AG487" s="61"/>
      <c r="AH487" s="61"/>
      <c r="AI487" s="64"/>
      <c r="AJ487" s="64"/>
      <c r="AK487" s="64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</row>
    <row r="488" spans="1:53" ht="15.75">
      <c r="A488" s="19">
        <v>200299</v>
      </c>
      <c r="B488" s="73" t="s">
        <v>106</v>
      </c>
      <c r="C488" s="325" t="s">
        <v>60</v>
      </c>
      <c r="D488" s="18">
        <v>6.04</v>
      </c>
      <c r="E488" s="18"/>
      <c r="F488" s="6"/>
      <c r="G488" s="118">
        <f>SUM('5:6'!G488)</f>
        <v>0</v>
      </c>
      <c r="H488" s="330">
        <f t="shared" si="203"/>
        <v>0</v>
      </c>
      <c r="I488" s="118">
        <f>SUM('5:6'!I488)</f>
        <v>0</v>
      </c>
      <c r="J488" s="38" t="str">
        <f t="array" ref="J488">IF(ISERROR(G488/I488),"",G488/I488)</f>
        <v/>
      </c>
      <c r="K488" s="42">
        <f t="array" ref="K488">IF(ISERROR(G488/L488),"",G488/L488)</f>
        <v>0</v>
      </c>
      <c r="L488" s="107">
        <v>6</v>
      </c>
      <c r="M488" s="43">
        <f t="shared" si="204"/>
        <v>0</v>
      </c>
      <c r="N488" s="38">
        <f t="shared" si="205"/>
        <v>0</v>
      </c>
      <c r="O488" s="118">
        <f>SUM('5:6'!O488)</f>
        <v>0</v>
      </c>
      <c r="P488" s="118">
        <f>SUM('5:6'!P488)</f>
        <v>0</v>
      </c>
      <c r="Q488" s="118">
        <f>SUM('5:6'!Q488)</f>
        <v>0</v>
      </c>
      <c r="R488" s="118">
        <f>SUM('5:6'!R488)</f>
        <v>0</v>
      </c>
      <c r="S488" s="118">
        <f>SUM('5:6'!S488)</f>
        <v>0</v>
      </c>
      <c r="T488" s="118">
        <f>SUM('5:6'!T488)</f>
        <v>0</v>
      </c>
      <c r="U488" s="118">
        <f>SUM('5:6'!U488)</f>
        <v>0</v>
      </c>
      <c r="V488" s="269">
        <f t="shared" si="206"/>
        <v>0</v>
      </c>
      <c r="W488" s="40" t="str">
        <f t="shared" si="207"/>
        <v/>
      </c>
      <c r="X488" s="118">
        <f>SUM('5:6'!X488)</f>
        <v>0</v>
      </c>
      <c r="Y488" s="118">
        <f>SUM('5:6'!Y488)</f>
        <v>0</v>
      </c>
      <c r="Z488" s="118">
        <f>SUM('5:6'!Z488)</f>
        <v>0</v>
      </c>
      <c r="AA488" s="118">
        <f>SUM('5:6'!AA488)</f>
        <v>0</v>
      </c>
      <c r="AB488" s="338">
        <v>1.73</v>
      </c>
      <c r="AC488" s="370">
        <f t="shared" si="202"/>
        <v>0</v>
      </c>
      <c r="AD488" s="336"/>
      <c r="AE488" s="61"/>
      <c r="AF488" s="61"/>
      <c r="AG488" s="61"/>
      <c r="AH488" s="61"/>
      <c r="AI488" s="64"/>
      <c r="AJ488" s="64"/>
      <c r="AK488" s="64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</row>
    <row r="489" spans="1:53" ht="15.75">
      <c r="A489" s="19">
        <v>201492</v>
      </c>
      <c r="B489" s="409" t="s">
        <v>479</v>
      </c>
      <c r="C489" s="419" t="s">
        <v>53</v>
      </c>
      <c r="D489" s="18"/>
      <c r="E489" s="18"/>
      <c r="F489" s="6"/>
      <c r="G489" s="118">
        <f>SUM('5:6'!G489)</f>
        <v>0</v>
      </c>
      <c r="H489" s="420"/>
      <c r="I489" s="118"/>
      <c r="J489" s="38"/>
      <c r="K489" s="42"/>
      <c r="L489" s="107"/>
      <c r="M489" s="43"/>
      <c r="N489" s="38"/>
      <c r="O489" s="118"/>
      <c r="P489" s="118"/>
      <c r="Q489" s="118"/>
      <c r="R489" s="118"/>
      <c r="S489" s="118"/>
      <c r="T489" s="118"/>
      <c r="U489" s="118"/>
      <c r="V489" s="269"/>
      <c r="W489" s="40"/>
      <c r="X489" s="118"/>
      <c r="Y489" s="118"/>
      <c r="Z489" s="118"/>
      <c r="AA489" s="118"/>
      <c r="AB489" s="338">
        <v>1.73</v>
      </c>
      <c r="AC489" s="370">
        <f t="shared" si="202"/>
        <v>0</v>
      </c>
      <c r="AD489" s="421"/>
      <c r="AE489" s="61"/>
      <c r="AF489" s="61"/>
      <c r="AG489" s="61"/>
      <c r="AH489" s="61"/>
      <c r="AI489" s="64"/>
      <c r="AJ489" s="64"/>
      <c r="AK489" s="64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</row>
    <row r="490" spans="1:53" ht="15.75">
      <c r="A490" s="19">
        <v>201491</v>
      </c>
      <c r="B490" s="409" t="s">
        <v>479</v>
      </c>
      <c r="C490" s="419" t="s">
        <v>60</v>
      </c>
      <c r="D490" s="18"/>
      <c r="E490" s="18"/>
      <c r="F490" s="6"/>
      <c r="G490" s="118">
        <f>SUM('5:6'!G490)</f>
        <v>0</v>
      </c>
      <c r="H490" s="420"/>
      <c r="I490" s="118"/>
      <c r="J490" s="38"/>
      <c r="K490" s="42"/>
      <c r="L490" s="107"/>
      <c r="M490" s="43"/>
      <c r="N490" s="38"/>
      <c r="O490" s="118"/>
      <c r="P490" s="118"/>
      <c r="Q490" s="118"/>
      <c r="R490" s="118"/>
      <c r="S490" s="118"/>
      <c r="T490" s="118"/>
      <c r="U490" s="118"/>
      <c r="V490" s="269"/>
      <c r="W490" s="40"/>
      <c r="X490" s="118"/>
      <c r="Y490" s="118"/>
      <c r="Z490" s="118"/>
      <c r="AA490" s="118"/>
      <c r="AB490" s="338">
        <v>1.73</v>
      </c>
      <c r="AC490" s="370">
        <f t="shared" si="202"/>
        <v>0</v>
      </c>
      <c r="AD490" s="421"/>
      <c r="AE490" s="61"/>
      <c r="AF490" s="61"/>
      <c r="AG490" s="61"/>
      <c r="AH490" s="61"/>
      <c r="AI490" s="64"/>
      <c r="AJ490" s="64"/>
      <c r="AK490" s="64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</row>
    <row r="491" spans="1:53" ht="15.75">
      <c r="A491" s="17">
        <v>200948</v>
      </c>
      <c r="B491" s="68" t="s">
        <v>107</v>
      </c>
      <c r="C491" s="17"/>
      <c r="D491" s="18">
        <f>78*120/1000</f>
        <v>9.36</v>
      </c>
      <c r="E491" s="18"/>
      <c r="F491" s="6"/>
      <c r="G491" s="118">
        <f>SUM('5:6'!G491)</f>
        <v>0</v>
      </c>
      <c r="H491" s="330">
        <f t="shared" si="203"/>
        <v>0</v>
      </c>
      <c r="I491" s="118">
        <f>SUM('5:6'!I491)</f>
        <v>0</v>
      </c>
      <c r="J491" s="38" t="str">
        <f t="array" ref="J491">IF(ISERROR(G491/I491),"",G491/I491)</f>
        <v/>
      </c>
      <c r="K491" s="42">
        <f t="array" ref="K491">IF(ISERROR(G491/L491),"",G491/L491)</f>
        <v>0</v>
      </c>
      <c r="L491" s="107">
        <v>7.5</v>
      </c>
      <c r="M491" s="43">
        <f t="shared" si="204"/>
        <v>0</v>
      </c>
      <c r="N491" s="38">
        <f t="shared" si="205"/>
        <v>0</v>
      </c>
      <c r="O491" s="118">
        <f>SUM('5:6'!O491)</f>
        <v>0</v>
      </c>
      <c r="P491" s="118">
        <f>SUM('5:6'!P491)</f>
        <v>0</v>
      </c>
      <c r="Q491" s="118">
        <f>SUM('5:6'!Q491)</f>
        <v>0</v>
      </c>
      <c r="R491" s="118">
        <f>SUM('5:6'!R491)</f>
        <v>0</v>
      </c>
      <c r="S491" s="118">
        <f>SUM('5:6'!S491)</f>
        <v>0</v>
      </c>
      <c r="T491" s="118">
        <f>SUM('5:6'!T491)</f>
        <v>0</v>
      </c>
      <c r="U491" s="118">
        <f>SUM('5:6'!U491)</f>
        <v>0</v>
      </c>
      <c r="V491" s="269">
        <f t="shared" si="206"/>
        <v>0</v>
      </c>
      <c r="W491" s="40" t="str">
        <f t="shared" si="207"/>
        <v/>
      </c>
      <c r="X491" s="118">
        <f>SUM('5:6'!X491)</f>
        <v>0</v>
      </c>
      <c r="Y491" s="118">
        <f>SUM('5:6'!Y491)</f>
        <v>0</v>
      </c>
      <c r="Z491" s="118">
        <f>SUM('5:6'!Z491)</f>
        <v>0</v>
      </c>
      <c r="AA491" s="118">
        <f>SUM('5:6'!AA491)</f>
        <v>0</v>
      </c>
      <c r="AB491" s="338">
        <v>1.27</v>
      </c>
      <c r="AC491" s="370">
        <f t="shared" si="202"/>
        <v>0</v>
      </c>
      <c r="AD491" s="336"/>
      <c r="AE491" s="61"/>
      <c r="AF491" s="61"/>
      <c r="AG491" s="61"/>
      <c r="AH491" s="61"/>
      <c r="AI491" s="64"/>
      <c r="AJ491" s="64"/>
      <c r="AK491" s="64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</row>
    <row r="492" spans="1:53" ht="15.75">
      <c r="A492" s="17">
        <v>201012</v>
      </c>
      <c r="B492" s="254" t="s">
        <v>397</v>
      </c>
      <c r="C492" s="17"/>
      <c r="D492" s="18"/>
      <c r="E492" s="18"/>
      <c r="F492" s="6"/>
      <c r="G492" s="118">
        <f>SUM('5:6'!G492)</f>
        <v>0</v>
      </c>
      <c r="H492" s="330">
        <f t="shared" si="203"/>
        <v>0</v>
      </c>
      <c r="I492" s="118">
        <f>SUM('5:6'!I492)</f>
        <v>0</v>
      </c>
      <c r="J492" s="38"/>
      <c r="K492" s="42"/>
      <c r="L492" s="107"/>
      <c r="M492" s="43"/>
      <c r="N492" s="38"/>
      <c r="O492" s="118">
        <f>SUM('5:6'!O492)</f>
        <v>0</v>
      </c>
      <c r="P492" s="118">
        <f>SUM('5:6'!P492)</f>
        <v>0</v>
      </c>
      <c r="Q492" s="118">
        <f>SUM('5:6'!Q492)</f>
        <v>0</v>
      </c>
      <c r="R492" s="118">
        <f>SUM('5:6'!R492)</f>
        <v>0</v>
      </c>
      <c r="S492" s="118">
        <f>SUM('5:6'!S492)</f>
        <v>0</v>
      </c>
      <c r="T492" s="118">
        <f>SUM('5:6'!T492)</f>
        <v>0</v>
      </c>
      <c r="U492" s="118">
        <f>SUM('5:6'!U492)</f>
        <v>0</v>
      </c>
      <c r="V492" s="269"/>
      <c r="W492" s="40"/>
      <c r="X492" s="118">
        <f>SUM('5:6'!X492)</f>
        <v>0</v>
      </c>
      <c r="Y492" s="118">
        <f>SUM('5:6'!Y492)</f>
        <v>0</v>
      </c>
      <c r="Z492" s="118">
        <f>SUM('5:6'!Z492)</f>
        <v>0</v>
      </c>
      <c r="AA492" s="118">
        <f>SUM('5:6'!AA492)</f>
        <v>0</v>
      </c>
      <c r="AB492" s="338"/>
      <c r="AC492" s="370">
        <f t="shared" si="202"/>
        <v>0</v>
      </c>
      <c r="AD492" s="336"/>
      <c r="AE492" s="61"/>
      <c r="AF492" s="61"/>
      <c r="AG492" s="61"/>
      <c r="AH492" s="61"/>
      <c r="AI492" s="64"/>
      <c r="AJ492" s="64"/>
      <c r="AK492" s="64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</row>
    <row r="493" spans="1:53" ht="15.75">
      <c r="A493" s="17">
        <v>201370</v>
      </c>
      <c r="B493" s="254" t="s">
        <v>450</v>
      </c>
      <c r="C493" s="17"/>
      <c r="D493" s="18"/>
      <c r="E493" s="18"/>
      <c r="F493" s="6"/>
      <c r="G493" s="118">
        <f>SUM('5:6'!G493)</f>
        <v>0</v>
      </c>
      <c r="H493" s="330">
        <f t="shared" si="203"/>
        <v>0</v>
      </c>
      <c r="I493" s="118">
        <f>SUM('5:6'!I493)</f>
        <v>0</v>
      </c>
      <c r="J493" s="38"/>
      <c r="K493" s="42"/>
      <c r="L493" s="107"/>
      <c r="M493" s="43"/>
      <c r="N493" s="38"/>
      <c r="O493" s="118"/>
      <c r="P493" s="118"/>
      <c r="Q493" s="118"/>
      <c r="R493" s="118"/>
      <c r="S493" s="118"/>
      <c r="T493" s="118"/>
      <c r="U493" s="118"/>
      <c r="V493" s="269"/>
      <c r="W493" s="40"/>
      <c r="X493" s="118"/>
      <c r="Y493" s="118"/>
      <c r="Z493" s="118"/>
      <c r="AA493" s="118"/>
      <c r="AB493" s="338"/>
      <c r="AC493" s="370">
        <f t="shared" si="202"/>
        <v>0</v>
      </c>
      <c r="AD493" s="336"/>
      <c r="AE493" s="61"/>
      <c r="AF493" s="61"/>
      <c r="AG493" s="61"/>
      <c r="AH493" s="61"/>
      <c r="AI493" s="64"/>
      <c r="AJ493" s="64"/>
      <c r="AK493" s="64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</row>
    <row r="494" spans="1:53" ht="15.75">
      <c r="A494" s="17">
        <v>201010</v>
      </c>
      <c r="B494" s="327" t="s">
        <v>165</v>
      </c>
      <c r="C494" s="17"/>
      <c r="D494" s="18">
        <v>4.5</v>
      </c>
      <c r="E494" s="18"/>
      <c r="F494" s="6"/>
      <c r="G494" s="118">
        <f>SUM('5:6'!G494)</f>
        <v>0</v>
      </c>
      <c r="H494" s="330">
        <f t="shared" si="203"/>
        <v>0</v>
      </c>
      <c r="I494" s="118">
        <f>SUM('5:6'!I494)</f>
        <v>0</v>
      </c>
      <c r="J494" s="38"/>
      <c r="K494" s="42"/>
      <c r="L494" s="107"/>
      <c r="M494" s="43"/>
      <c r="N494" s="38"/>
      <c r="O494" s="118">
        <f>SUM('5:6'!O494)</f>
        <v>0</v>
      </c>
      <c r="P494" s="118">
        <f>SUM('5:6'!P494)</f>
        <v>0</v>
      </c>
      <c r="Q494" s="118">
        <f>SUM('5:6'!Q494)</f>
        <v>0</v>
      </c>
      <c r="R494" s="118">
        <f>SUM('5:6'!R494)</f>
        <v>0</v>
      </c>
      <c r="S494" s="118">
        <f>SUM('5:6'!S494)</f>
        <v>0</v>
      </c>
      <c r="T494" s="118">
        <f>SUM('5:6'!T494)</f>
        <v>0</v>
      </c>
      <c r="U494" s="118">
        <f>SUM('5:6'!U494)</f>
        <v>0</v>
      </c>
      <c r="V494" s="269"/>
      <c r="W494" s="40"/>
      <c r="X494" s="118">
        <f>SUM('5:6'!X494)</f>
        <v>0</v>
      </c>
      <c r="Y494" s="118">
        <f>SUM('5:6'!Y494)</f>
        <v>0</v>
      </c>
      <c r="Z494" s="118">
        <f>SUM('5:6'!Z494)</f>
        <v>0</v>
      </c>
      <c r="AA494" s="118">
        <f>SUM('5:6'!AA494)</f>
        <v>0</v>
      </c>
      <c r="AB494" s="338"/>
      <c r="AC494" s="370">
        <f t="shared" si="202"/>
        <v>0</v>
      </c>
      <c r="AD494" s="336"/>
      <c r="AE494" s="61"/>
      <c r="AF494" s="61"/>
      <c r="AG494" s="61"/>
      <c r="AH494" s="61"/>
      <c r="AI494" s="64"/>
      <c r="AJ494" s="64"/>
      <c r="AK494" s="64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</row>
    <row r="495" spans="1:53" ht="15.75">
      <c r="A495" s="17">
        <v>201011</v>
      </c>
      <c r="B495" s="327" t="s">
        <v>166</v>
      </c>
      <c r="C495" s="17"/>
      <c r="D495" s="18">
        <v>4.5</v>
      </c>
      <c r="E495" s="18"/>
      <c r="F495" s="6"/>
      <c r="G495" s="118">
        <f>SUM('5:6'!G495)</f>
        <v>0</v>
      </c>
      <c r="H495" s="330">
        <f t="shared" si="203"/>
        <v>0</v>
      </c>
      <c r="I495" s="118">
        <f>SUM('5:6'!I495)</f>
        <v>0</v>
      </c>
      <c r="J495" s="38"/>
      <c r="K495" s="42"/>
      <c r="L495" s="107"/>
      <c r="M495" s="43"/>
      <c r="N495" s="38"/>
      <c r="O495" s="118">
        <f>SUM('5:6'!O495)</f>
        <v>0</v>
      </c>
      <c r="P495" s="118">
        <f>SUM('5:6'!P495)</f>
        <v>0</v>
      </c>
      <c r="Q495" s="118">
        <f>SUM('5:6'!Q495)</f>
        <v>0</v>
      </c>
      <c r="R495" s="118">
        <f>SUM('5:6'!R495)</f>
        <v>0</v>
      </c>
      <c r="S495" s="118">
        <f>SUM('5:6'!S495)</f>
        <v>0</v>
      </c>
      <c r="T495" s="118">
        <f>SUM('5:6'!T495)</f>
        <v>0</v>
      </c>
      <c r="U495" s="118">
        <f>SUM('5:6'!U495)</f>
        <v>0</v>
      </c>
      <c r="V495" s="269"/>
      <c r="W495" s="40"/>
      <c r="X495" s="118">
        <f>SUM('5:6'!X495)</f>
        <v>0</v>
      </c>
      <c r="Y495" s="118">
        <f>SUM('5:6'!Y495)</f>
        <v>0</v>
      </c>
      <c r="Z495" s="118">
        <f>SUM('5:6'!Z495)</f>
        <v>0</v>
      </c>
      <c r="AA495" s="118">
        <f>SUM('5:6'!AA495)</f>
        <v>0</v>
      </c>
      <c r="AB495" s="82"/>
      <c r="AC495" s="370">
        <f t="shared" si="202"/>
        <v>0</v>
      </c>
      <c r="AD495" s="336"/>
      <c r="AE495" s="61"/>
      <c r="AF495" s="61"/>
      <c r="AG495" s="61"/>
      <c r="AH495" s="61"/>
      <c r="AI495" s="64"/>
      <c r="AJ495" s="64"/>
      <c r="AK495" s="64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</row>
    <row r="496" spans="1:53" ht="15.75">
      <c r="A496" s="585" t="s">
        <v>108</v>
      </c>
      <c r="B496" s="586"/>
      <c r="C496" s="326" t="s">
        <v>71</v>
      </c>
      <c r="D496" s="27"/>
      <c r="E496" s="27"/>
      <c r="F496" s="39"/>
      <c r="G496" s="119">
        <f>SUM(G481:G495)</f>
        <v>0</v>
      </c>
      <c r="H496" s="37">
        <f>SUM(H481:H495)</f>
        <v>0</v>
      </c>
      <c r="I496" s="37">
        <f>SUM(I481:I495)</f>
        <v>0</v>
      </c>
      <c r="J496" s="38" t="str">
        <f t="array" ref="J496">IF(ISERROR(G496/I496),"",G496/I496)</f>
        <v/>
      </c>
      <c r="K496" s="37">
        <f>SUM(K481:K491)</f>
        <v>0</v>
      </c>
      <c r="L496" s="123"/>
      <c r="M496" s="114">
        <f t="shared" ref="M496:V496" si="208">SUM(M481:M491)</f>
        <v>0</v>
      </c>
      <c r="N496" s="27">
        <f t="shared" si="208"/>
        <v>0</v>
      </c>
      <c r="O496" s="116">
        <f t="shared" si="208"/>
        <v>0</v>
      </c>
      <c r="P496" s="116">
        <f t="shared" si="208"/>
        <v>0</v>
      </c>
      <c r="Q496" s="116">
        <f t="shared" si="208"/>
        <v>0</v>
      </c>
      <c r="R496" s="116">
        <f t="shared" si="208"/>
        <v>0</v>
      </c>
      <c r="S496" s="117">
        <f t="shared" si="208"/>
        <v>0</v>
      </c>
      <c r="T496" s="116">
        <f t="shared" si="208"/>
        <v>0</v>
      </c>
      <c r="U496" s="116">
        <f t="shared" si="208"/>
        <v>0</v>
      </c>
      <c r="V496" s="269">
        <f t="shared" si="208"/>
        <v>0</v>
      </c>
      <c r="W496" s="40" t="str">
        <f t="shared" ref="W496:W497" si="209">IF(ISERROR(V496/G496),"",V496/G496)</f>
        <v/>
      </c>
      <c r="X496" s="117">
        <f>SUM(X481:X491)</f>
        <v>0</v>
      </c>
      <c r="Y496" s="117">
        <f>SUM(Y481:Y491)</f>
        <v>0</v>
      </c>
      <c r="Z496" s="117">
        <f>SUM(Z481:Z491)</f>
        <v>0</v>
      </c>
      <c r="AA496" s="117">
        <f>SUM(AA481:AA491)</f>
        <v>0</v>
      </c>
      <c r="AB496" s="78"/>
      <c r="AC496" s="116">
        <f>SUM(AC481:AC495)</f>
        <v>0</v>
      </c>
      <c r="AD496" s="65"/>
      <c r="AE496" s="78"/>
      <c r="AF496" s="78"/>
      <c r="AG496" s="78"/>
      <c r="AH496" s="78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65"/>
      <c r="AW496" s="65"/>
      <c r="AX496" s="65"/>
      <c r="AY496" s="65"/>
      <c r="AZ496" s="65"/>
      <c r="BA496" s="65"/>
    </row>
    <row r="497" spans="1:53" ht="15.75">
      <c r="A497" s="587" t="s">
        <v>110</v>
      </c>
      <c r="B497" s="588"/>
      <c r="C497" s="588"/>
      <c r="D497" s="588"/>
      <c r="E497" s="588"/>
      <c r="F497" s="589"/>
      <c r="G497" s="243">
        <f>SUM(G363,G421,G456,G472,G480,G496)</f>
        <v>524</v>
      </c>
      <c r="H497" s="243">
        <f>SUM(H363,H421,H456,H472,H480,H496)</f>
        <v>2636.6200000000003</v>
      </c>
      <c r="I497" s="243">
        <f>SUM(I363,I421,I456,I472,I480,I496)</f>
        <v>42.5</v>
      </c>
      <c r="J497" s="59">
        <f t="array" ref="J497">IF(ISERROR(G497/I497),"",G497/I497)</f>
        <v>12.329411764705883</v>
      </c>
      <c r="K497" s="243">
        <f>SUM(K363,K421,K456,K472,K480,K496)</f>
        <v>55.053763440860209</v>
      </c>
      <c r="L497" s="59">
        <f>IF(ISERROR(G497/K497),"",G497/K497)</f>
        <v>9.5179687500000014</v>
      </c>
      <c r="M497" s="243">
        <f t="shared" ref="M497:V497" si="210">SUM(M363,M421,M456,M472,M480,M496)</f>
        <v>-12.553763440860211</v>
      </c>
      <c r="N497" s="243">
        <f t="shared" si="210"/>
        <v>0</v>
      </c>
      <c r="O497" s="243">
        <f t="shared" si="210"/>
        <v>0</v>
      </c>
      <c r="P497" s="243">
        <f t="shared" si="210"/>
        <v>0</v>
      </c>
      <c r="Q497" s="243">
        <f t="shared" si="210"/>
        <v>0</v>
      </c>
      <c r="R497" s="243">
        <f t="shared" si="210"/>
        <v>0</v>
      </c>
      <c r="S497" s="243">
        <f t="shared" si="210"/>
        <v>0</v>
      </c>
      <c r="T497" s="243">
        <f t="shared" si="210"/>
        <v>0</v>
      </c>
      <c r="U497" s="243">
        <f t="shared" si="210"/>
        <v>0</v>
      </c>
      <c r="V497" s="243">
        <f t="shared" si="210"/>
        <v>0</v>
      </c>
      <c r="W497" s="87">
        <f t="shared" si="209"/>
        <v>0</v>
      </c>
      <c r="X497" s="243">
        <f>SUM(X363,X421,X456,X472,X480,X496)</f>
        <v>0</v>
      </c>
      <c r="Y497" s="243">
        <f>SUM(Y363,Y421,Y456,Y472,Y480,Y496)</f>
        <v>0</v>
      </c>
      <c r="Z497" s="243">
        <f>SUM(Z363,Z421,Z456,Z472,Z480,Z496)</f>
        <v>0</v>
      </c>
      <c r="AA497" s="243">
        <f>SUM(AA363,AA421,AA456,AA472,AA480,AA496)</f>
        <v>0</v>
      </c>
      <c r="AB497" s="85"/>
      <c r="AC497" s="372">
        <f>SUM(AC363,AC421,AC456,AC472,AC480,AC496)</f>
        <v>568.44000000000005</v>
      </c>
      <c r="AD497" s="336"/>
      <c r="AE497" s="86"/>
      <c r="AF497" s="86"/>
      <c r="AG497" s="86"/>
      <c r="AH497" s="86"/>
      <c r="AI497" s="64"/>
      <c r="AJ497" s="64"/>
      <c r="AK497" s="64"/>
      <c r="AL497" s="549"/>
      <c r="AM497" s="549"/>
      <c r="AN497" s="549"/>
      <c r="AO497" s="549"/>
      <c r="AP497" s="549"/>
      <c r="AQ497" s="549"/>
      <c r="AR497" s="549"/>
      <c r="AS497" s="549"/>
      <c r="AT497" s="549"/>
      <c r="AU497" s="549"/>
      <c r="AV497" s="549"/>
      <c r="AW497" s="549"/>
      <c r="AX497" s="549"/>
      <c r="AY497" s="549"/>
      <c r="AZ497" s="549"/>
      <c r="BA497" s="549"/>
    </row>
    <row r="498" spans="1:53">
      <c r="H498" s="128" t="s">
        <v>171</v>
      </c>
      <c r="J498" s="129">
        <f>+G456+G291+G121</f>
        <v>524</v>
      </c>
      <c r="K498" s="129">
        <f>+H456+H291+H121</f>
        <v>2636.6200000000003</v>
      </c>
      <c r="L498" s="129">
        <f>+I456+I291+I121</f>
        <v>42.5</v>
      </c>
      <c r="M498" s="57">
        <f>+J498/L498</f>
        <v>12.329411764705883</v>
      </c>
    </row>
    <row r="499" spans="1:53">
      <c r="G499" s="376"/>
      <c r="H499" s="128"/>
      <c r="J499" s="129"/>
      <c r="K499" s="129"/>
      <c r="L499" s="129"/>
      <c r="M499" s="57"/>
      <c r="AB499" s="375"/>
    </row>
    <row r="500" spans="1:53">
      <c r="D500" s="375"/>
      <c r="H500" s="128"/>
      <c r="J500" s="129"/>
      <c r="K500" s="129"/>
      <c r="L500" s="129"/>
      <c r="M500" s="57"/>
      <c r="AC500" s="377"/>
    </row>
    <row r="501" spans="1:53">
      <c r="J501" s="129"/>
      <c r="K501" s="129"/>
      <c r="L501" s="129"/>
      <c r="M501" s="57"/>
    </row>
    <row r="504" spans="1:53">
      <c r="H504" s="128"/>
      <c r="K504" s="129"/>
      <c r="L504" s="129"/>
      <c r="M504" s="130"/>
    </row>
    <row r="505" spans="1:53">
      <c r="H505" s="128"/>
      <c r="K505" s="129"/>
      <c r="L505" s="129"/>
      <c r="M505" s="130"/>
    </row>
    <row r="506" spans="1:53">
      <c r="H506" s="128"/>
      <c r="K506" s="129"/>
      <c r="L506" s="129"/>
      <c r="M506" s="130"/>
    </row>
    <row r="507" spans="1:53">
      <c r="H507" s="128"/>
      <c r="K507" s="129"/>
      <c r="L507" s="129"/>
      <c r="M507" s="130"/>
    </row>
    <row r="508" spans="1:53">
      <c r="H508" s="128" t="s">
        <v>173</v>
      </c>
      <c r="J508" s="53">
        <f>+G162</f>
        <v>82</v>
      </c>
      <c r="K508" s="129">
        <f>+H162</f>
        <v>0</v>
      </c>
      <c r="L508" s="129">
        <f>+I162</f>
        <v>0</v>
      </c>
      <c r="M508" s="130" t="e">
        <f>+J508/L508</f>
        <v>#DIV/0!</v>
      </c>
    </row>
    <row r="509" spans="1:53">
      <c r="J509" s="53">
        <f>+B170</f>
        <v>1286</v>
      </c>
      <c r="M509" s="130"/>
    </row>
    <row r="510" spans="1:53">
      <c r="M510" s="130"/>
    </row>
    <row r="511" spans="1:53">
      <c r="H511" s="128" t="s">
        <v>169</v>
      </c>
      <c r="J511" s="53">
        <f>+G198</f>
        <v>1061</v>
      </c>
      <c r="K511" s="129">
        <f>+H198</f>
        <v>5382.09</v>
      </c>
      <c r="L511" s="129">
        <f>+I198</f>
        <v>78.5</v>
      </c>
      <c r="M511" s="130">
        <f>+J511/L511</f>
        <v>13.51592356687898</v>
      </c>
    </row>
    <row r="512" spans="1:53">
      <c r="H512" s="128" t="s">
        <v>170</v>
      </c>
      <c r="J512" s="53">
        <f>+G256</f>
        <v>333</v>
      </c>
      <c r="K512" s="129">
        <f>+H256</f>
        <v>1691.6399999999999</v>
      </c>
      <c r="L512" s="129">
        <f>+I256</f>
        <v>16</v>
      </c>
      <c r="M512" s="130">
        <f>+J512/L512</f>
        <v>20.8125</v>
      </c>
    </row>
    <row r="513" spans="7:13">
      <c r="H513" s="128" t="s">
        <v>171</v>
      </c>
      <c r="J513" s="53">
        <f>+G291</f>
        <v>0</v>
      </c>
      <c r="K513" s="129">
        <f>+H291</f>
        <v>0</v>
      </c>
      <c r="L513" s="129">
        <f>+I291</f>
        <v>0</v>
      </c>
      <c r="M513" s="130" t="e">
        <f>+J513/L513</f>
        <v>#DIV/0!</v>
      </c>
    </row>
    <row r="514" spans="7:13">
      <c r="H514" s="128" t="s">
        <v>172</v>
      </c>
      <c r="J514" s="53">
        <f>+G307</f>
        <v>90</v>
      </c>
      <c r="K514" s="129">
        <f>+H307</f>
        <v>455.4</v>
      </c>
      <c r="L514" s="129">
        <f>+I307</f>
        <v>6</v>
      </c>
      <c r="M514" s="130">
        <f>+J514/L514</f>
        <v>15</v>
      </c>
    </row>
    <row r="515" spans="7:13">
      <c r="H515" s="128" t="s">
        <v>173</v>
      </c>
      <c r="J515" s="53">
        <f>+G329</f>
        <v>180</v>
      </c>
      <c r="K515" s="129">
        <f>+H329</f>
        <v>1080</v>
      </c>
      <c r="L515" s="129">
        <f>+I329</f>
        <v>57.5</v>
      </c>
      <c r="M515" s="130">
        <f>+J515/L515</f>
        <v>3.1304347826086958</v>
      </c>
    </row>
    <row r="516" spans="7:13">
      <c r="G516" t="s">
        <v>176</v>
      </c>
      <c r="J516" s="53">
        <f>+B337</f>
        <v>1664</v>
      </c>
      <c r="K516" s="129"/>
      <c r="L516" s="129"/>
      <c r="M516" s="130"/>
    </row>
    <row r="517" spans="7:13">
      <c r="H517" s="128" t="s">
        <v>169</v>
      </c>
      <c r="J517" s="53">
        <f>+G363</f>
        <v>0</v>
      </c>
      <c r="K517" s="129">
        <f>+H363</f>
        <v>0</v>
      </c>
      <c r="L517" s="129">
        <f>+I363</f>
        <v>0</v>
      </c>
      <c r="M517" s="130" t="e">
        <f>+J517/L517</f>
        <v>#DIV/0!</v>
      </c>
    </row>
    <row r="518" spans="7:13">
      <c r="H518" s="128" t="s">
        <v>170</v>
      </c>
      <c r="J518" s="53">
        <f>+G421</f>
        <v>0</v>
      </c>
      <c r="K518" s="129">
        <f>+H421</f>
        <v>0</v>
      </c>
      <c r="L518" s="129">
        <f>+I421</f>
        <v>0</v>
      </c>
      <c r="M518" s="130" t="e">
        <f>+J518/L518</f>
        <v>#DIV/0!</v>
      </c>
    </row>
    <row r="519" spans="7:13">
      <c r="H519" s="128" t="s">
        <v>171</v>
      </c>
      <c r="J519" s="53">
        <f>+G456</f>
        <v>524</v>
      </c>
      <c r="K519" s="129">
        <f>+H456</f>
        <v>2636.6200000000003</v>
      </c>
      <c r="L519" s="129">
        <f>+I456</f>
        <v>42.5</v>
      </c>
      <c r="M519" s="130">
        <f>+J519/L519</f>
        <v>12.329411764705883</v>
      </c>
    </row>
    <row r="520" spans="7:13">
      <c r="H520" s="128" t="s">
        <v>172</v>
      </c>
      <c r="J520" s="53">
        <f>+G472</f>
        <v>0</v>
      </c>
      <c r="K520" s="129">
        <f>+H472</f>
        <v>0</v>
      </c>
      <c r="L520" s="129">
        <f>+I472</f>
        <v>0</v>
      </c>
      <c r="M520" s="130" t="e">
        <f>+J520/L520</f>
        <v>#DIV/0!</v>
      </c>
    </row>
    <row r="521" spans="7:13">
      <c r="H521" s="128" t="s">
        <v>173</v>
      </c>
      <c r="J521" s="53">
        <f>+G496</f>
        <v>0</v>
      </c>
      <c r="K521" s="129">
        <f>+H496</f>
        <v>0</v>
      </c>
      <c r="L521" s="129">
        <f>+I496</f>
        <v>0</v>
      </c>
      <c r="M521" s="130" t="e">
        <f>+J521/L521</f>
        <v>#DIV/0!</v>
      </c>
    </row>
    <row r="522" spans="7:13">
      <c r="J522" s="53" t="e">
        <f>+#REF!</f>
        <v>#REF!</v>
      </c>
    </row>
  </sheetData>
  <mergeCells count="350">
    <mergeCell ref="AB4:AB6"/>
    <mergeCell ref="AC4:AC6"/>
    <mergeCell ref="AB174:AB176"/>
    <mergeCell ref="AC174:AC17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5:B315"/>
    <mergeCell ref="A329:B329"/>
    <mergeCell ref="A330:F330"/>
    <mergeCell ref="AL330:AR330"/>
    <mergeCell ref="AS330:BA330"/>
    <mergeCell ref="A331:A336"/>
    <mergeCell ref="C331:D331"/>
    <mergeCell ref="E331:F331"/>
    <mergeCell ref="G331:H331"/>
    <mergeCell ref="I331:J331"/>
    <mergeCell ref="V331:W331"/>
    <mergeCell ref="X331:Y331"/>
    <mergeCell ref="Z331:AA331"/>
    <mergeCell ref="C332:D332"/>
    <mergeCell ref="E332:F332"/>
    <mergeCell ref="G332:H332"/>
    <mergeCell ref="I332:J332"/>
    <mergeCell ref="K332:L332"/>
    <mergeCell ref="M332:N332"/>
    <mergeCell ref="P332:Q332"/>
    <mergeCell ref="K331:L331"/>
    <mergeCell ref="M331:N331"/>
    <mergeCell ref="O331:O339"/>
    <mergeCell ref="P331:Q331"/>
    <mergeCell ref="R331:S331"/>
    <mergeCell ref="T331:U331"/>
    <mergeCell ref="R332:S332"/>
    <mergeCell ref="T332:U332"/>
    <mergeCell ref="R333:S333"/>
    <mergeCell ref="T333:U333"/>
    <mergeCell ref="V332:W332"/>
    <mergeCell ref="X332:Y332"/>
    <mergeCell ref="Z332:AA332"/>
    <mergeCell ref="Z333:AA333"/>
    <mergeCell ref="C333:D333"/>
    <mergeCell ref="E333:F333"/>
    <mergeCell ref="G333:H333"/>
    <mergeCell ref="I333:J333"/>
    <mergeCell ref="K333:L333"/>
    <mergeCell ref="M333:N333"/>
    <mergeCell ref="P333:Q333"/>
    <mergeCell ref="V333:W333"/>
    <mergeCell ref="X333:Y333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Z335:AA335"/>
    <mergeCell ref="M335:N335"/>
    <mergeCell ref="P335:Q335"/>
    <mergeCell ref="R335:S335"/>
    <mergeCell ref="T335:U335"/>
    <mergeCell ref="V335:W335"/>
    <mergeCell ref="X335:Y335"/>
    <mergeCell ref="C334:D334"/>
    <mergeCell ref="E334:F334"/>
    <mergeCell ref="G334:H334"/>
    <mergeCell ref="I334:J334"/>
    <mergeCell ref="K334:L334"/>
    <mergeCell ref="M334:N334"/>
    <mergeCell ref="P334:Q334"/>
    <mergeCell ref="R334:S334"/>
    <mergeCell ref="T334:U334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7:W337"/>
    <mergeCell ref="X337:Y337"/>
    <mergeCell ref="Z337:AA337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C338:D338"/>
    <mergeCell ref="E338:F338"/>
    <mergeCell ref="G338:H338"/>
    <mergeCell ref="I338:J338"/>
    <mergeCell ref="K338:L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M338:N338"/>
    <mergeCell ref="P338:Q338"/>
    <mergeCell ref="R338:S338"/>
    <mergeCell ref="T338:U338"/>
    <mergeCell ref="V338:W338"/>
    <mergeCell ref="X338:Y338"/>
    <mergeCell ref="V339:W339"/>
    <mergeCell ref="X339:Y339"/>
    <mergeCell ref="Z339:AA339"/>
    <mergeCell ref="A340:BA340"/>
    <mergeCell ref="A341:A343"/>
    <mergeCell ref="B341:B343"/>
    <mergeCell ref="C341:C343"/>
    <mergeCell ref="D341:D343"/>
    <mergeCell ref="E341:E343"/>
    <mergeCell ref="F341:F343"/>
    <mergeCell ref="AL342:AR342"/>
    <mergeCell ref="AS342:BA342"/>
    <mergeCell ref="AB341:AB343"/>
    <mergeCell ref="AC341:AC343"/>
    <mergeCell ref="N341:N343"/>
    <mergeCell ref="O341:U341"/>
    <mergeCell ref="V341:V343"/>
    <mergeCell ref="W341:W343"/>
    <mergeCell ref="X341:AA341"/>
    <mergeCell ref="AI341:AI343"/>
    <mergeCell ref="X342:X343"/>
    <mergeCell ref="Y342:Y343"/>
    <mergeCell ref="Z342:Z343"/>
    <mergeCell ref="AA342:AA343"/>
    <mergeCell ref="AJ341:AJ343"/>
    <mergeCell ref="AK341:AK343"/>
    <mergeCell ref="AL341:BA341"/>
    <mergeCell ref="A497:F497"/>
    <mergeCell ref="AL497:AR497"/>
    <mergeCell ref="AS497:BA497"/>
    <mergeCell ref="A363:B363"/>
    <mergeCell ref="A421:B421"/>
    <mergeCell ref="A456:B456"/>
    <mergeCell ref="A472:B472"/>
    <mergeCell ref="O342:O343"/>
    <mergeCell ref="P342:P343"/>
    <mergeCell ref="Q342:Q343"/>
    <mergeCell ref="R342:R343"/>
    <mergeCell ref="S342:S343"/>
    <mergeCell ref="T342:T343"/>
    <mergeCell ref="U342:U343"/>
    <mergeCell ref="A480:B480"/>
    <mergeCell ref="A496:B496"/>
    <mergeCell ref="G341:H342"/>
    <mergeCell ref="I341:I343"/>
    <mergeCell ref="J341:J343"/>
    <mergeCell ref="K341:K343"/>
    <mergeCell ref="L341:L343"/>
    <mergeCell ref="M341:M343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3</vt:lpstr>
      <vt:lpstr>4</vt:lpstr>
      <vt:lpstr>5</vt:lpstr>
      <vt:lpstr>6</vt:lpstr>
      <vt:lpstr>表样</vt:lpstr>
      <vt:lpstr>汇总</vt:lpstr>
      <vt:lpstr>计划达成量</vt:lpstr>
      <vt:lpstr>直接人工成本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2016-09-07T01:25:38Z</dcterms:modified>
</cp:coreProperties>
</file>