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8595" firstSheet="2" activeTab="2"/>
  </bookViews>
  <sheets>
    <sheet name="Sheet1 (3)" sheetId="3" state="hidden" r:id="rId1"/>
    <sheet name="Sheet1 (2)" sheetId="2" state="hidden" r:id="rId2"/>
    <sheet name="南京 (4)" sheetId="9" r:id="rId3"/>
    <sheet name="南京 (3)" sheetId="8" state="hidden" r:id="rId4"/>
    <sheet name="南京 (2)" sheetId="7" state="hidden" r:id="rId5"/>
    <sheet name="南京" sheetId="6" state="hidden" r:id="rId6"/>
    <sheet name="丽江" sheetId="5" state="hidden" r:id="rId7"/>
    <sheet name="Sheet1" sheetId="1" state="hidden" r:id="rId8"/>
  </sheets>
  <calcPr calcId="144525"/>
</workbook>
</file>

<file path=xl/calcChain.xml><?xml version="1.0" encoding="utf-8"?>
<calcChain xmlns="http://schemas.openxmlformats.org/spreadsheetml/2006/main">
  <c r="E29" i="9" l="1"/>
  <c r="P29" i="9" s="1"/>
  <c r="N33" i="9"/>
  <c r="L33" i="9"/>
  <c r="J33" i="9"/>
  <c r="H33" i="9"/>
  <c r="F33" i="9"/>
  <c r="E33" i="9"/>
  <c r="D33" i="9"/>
  <c r="P32" i="9"/>
  <c r="P31" i="9"/>
  <c r="P30" i="9"/>
  <c r="N27" i="9"/>
  <c r="M27" i="9"/>
  <c r="L27" i="9"/>
  <c r="K27" i="9"/>
  <c r="J27" i="9"/>
  <c r="I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27" i="9" l="1"/>
  <c r="O27" i="9"/>
  <c r="P33" i="9"/>
  <c r="E34" i="9" s="1"/>
  <c r="N33" i="8"/>
  <c r="L33" i="8"/>
  <c r="J33" i="8"/>
  <c r="H33" i="8"/>
  <c r="F33" i="8"/>
  <c r="E33" i="8"/>
  <c r="D33" i="8"/>
  <c r="P32" i="8"/>
  <c r="P31" i="8"/>
  <c r="P30" i="8"/>
  <c r="P29" i="8"/>
  <c r="N27" i="8"/>
  <c r="M27" i="8"/>
  <c r="L27" i="8"/>
  <c r="K27" i="8"/>
  <c r="I27" i="8"/>
  <c r="P26" i="8"/>
  <c r="O26" i="8"/>
  <c r="P25" i="8"/>
  <c r="O25" i="8"/>
  <c r="P24" i="8"/>
  <c r="O24" i="8"/>
  <c r="P23" i="8"/>
  <c r="O23" i="8"/>
  <c r="P22" i="8"/>
  <c r="O22" i="8"/>
  <c r="P21" i="8"/>
  <c r="O21" i="8"/>
  <c r="P20" i="8"/>
  <c r="O20" i="8"/>
  <c r="P19" i="8"/>
  <c r="O19" i="8"/>
  <c r="P18" i="8"/>
  <c r="O18" i="8"/>
  <c r="P17" i="8"/>
  <c r="O17" i="8"/>
  <c r="P16" i="8"/>
  <c r="O16" i="8"/>
  <c r="P15" i="8"/>
  <c r="O15" i="8"/>
  <c r="P14" i="8"/>
  <c r="O14" i="8"/>
  <c r="P13" i="8"/>
  <c r="O13" i="8"/>
  <c r="P12" i="8"/>
  <c r="O12" i="8"/>
  <c r="O11" i="8"/>
  <c r="J27" i="8"/>
  <c r="P10" i="8"/>
  <c r="O10" i="8"/>
  <c r="P9" i="8"/>
  <c r="O9" i="8"/>
  <c r="P33" i="8" l="1"/>
  <c r="E34" i="8" s="1"/>
  <c r="O27" i="8"/>
  <c r="P27" i="8"/>
  <c r="P11" i="8"/>
  <c r="J11" i="7"/>
  <c r="O10" i="7"/>
  <c r="P10" i="7"/>
  <c r="P9" i="7"/>
  <c r="N33" i="7"/>
  <c r="L33" i="7"/>
  <c r="J33" i="7"/>
  <c r="H33" i="7"/>
  <c r="F33" i="7"/>
  <c r="E33" i="7"/>
  <c r="P33" i="7" s="1"/>
  <c r="D33" i="7"/>
  <c r="P32" i="7"/>
  <c r="P31" i="7"/>
  <c r="P30" i="7"/>
  <c r="P29" i="7"/>
  <c r="N27" i="7"/>
  <c r="M27" i="7"/>
  <c r="L27" i="7"/>
  <c r="K27" i="7"/>
  <c r="I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O18" i="7"/>
  <c r="P17" i="7"/>
  <c r="O17" i="7"/>
  <c r="O16" i="7"/>
  <c r="P16" i="7"/>
  <c r="O15" i="7"/>
  <c r="O14" i="7"/>
  <c r="P14" i="7"/>
  <c r="P13" i="7"/>
  <c r="O13" i="7"/>
  <c r="P12" i="7"/>
  <c r="O12" i="7"/>
  <c r="O11" i="7"/>
  <c r="O9" i="7" l="1"/>
  <c r="P11" i="7"/>
  <c r="P15" i="7"/>
  <c r="J27" i="7"/>
  <c r="P18" i="7"/>
  <c r="J18" i="6"/>
  <c r="O18" i="6" s="1"/>
  <c r="J16" i="6"/>
  <c r="O16" i="6" s="1"/>
  <c r="J15" i="6"/>
  <c r="P15" i="6" s="1"/>
  <c r="J14" i="6"/>
  <c r="O14" i="6" s="1"/>
  <c r="J11" i="6"/>
  <c r="P11" i="6" s="1"/>
  <c r="J9" i="6"/>
  <c r="O9" i="6" s="1"/>
  <c r="N33" i="6"/>
  <c r="L33" i="6"/>
  <c r="J33" i="6"/>
  <c r="H33" i="6"/>
  <c r="F33" i="6"/>
  <c r="E33" i="6"/>
  <c r="D33" i="6"/>
  <c r="P32" i="6"/>
  <c r="P31" i="6"/>
  <c r="P30" i="6"/>
  <c r="P29" i="6"/>
  <c r="N27" i="6"/>
  <c r="M27" i="6"/>
  <c r="L27" i="6"/>
  <c r="K27" i="6"/>
  <c r="I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P17" i="6"/>
  <c r="O17" i="6"/>
  <c r="O15" i="6"/>
  <c r="P14" i="6"/>
  <c r="P13" i="6"/>
  <c r="O12" i="6"/>
  <c r="P10" i="6"/>
  <c r="O10" i="6"/>
  <c r="O27" i="7" l="1"/>
  <c r="E34" i="7" s="1"/>
  <c r="P27" i="7"/>
  <c r="P33" i="6"/>
  <c r="P9" i="6"/>
  <c r="O11" i="6"/>
  <c r="P12" i="6"/>
  <c r="O13" i="6"/>
  <c r="P16" i="6"/>
  <c r="J27" i="6"/>
  <c r="J12" i="5"/>
  <c r="J11" i="5"/>
  <c r="O27" i="6" l="1"/>
  <c r="E34" i="6" s="1"/>
  <c r="P27" i="6"/>
  <c r="J16" i="5"/>
  <c r="O16" i="5" s="1"/>
  <c r="O14" i="5"/>
  <c r="P14" i="5"/>
  <c r="O15" i="5"/>
  <c r="P15" i="5"/>
  <c r="P16" i="5"/>
  <c r="O17" i="5"/>
  <c r="P17" i="5"/>
  <c r="O18" i="5"/>
  <c r="P18" i="5"/>
  <c r="O19" i="5"/>
  <c r="P19" i="5"/>
  <c r="J13" i="5"/>
  <c r="O13" i="5" s="1"/>
  <c r="P12" i="5"/>
  <c r="O11" i="5"/>
  <c r="P11" i="5"/>
  <c r="P10" i="5"/>
  <c r="J9" i="5"/>
  <c r="O9" i="5" s="1"/>
  <c r="N33" i="5"/>
  <c r="L33" i="5"/>
  <c r="J33" i="5"/>
  <c r="H33" i="5"/>
  <c r="F33" i="5"/>
  <c r="E33" i="5"/>
  <c r="D33" i="5"/>
  <c r="P33" i="5" s="1"/>
  <c r="P32" i="5"/>
  <c r="P31" i="5"/>
  <c r="P30" i="5"/>
  <c r="P29" i="5"/>
  <c r="N27" i="5"/>
  <c r="M27" i="5"/>
  <c r="L27" i="5"/>
  <c r="K27" i="5"/>
  <c r="I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O12" i="5"/>
  <c r="O10" i="5"/>
  <c r="J27" i="5" l="1"/>
  <c r="O27" i="5" s="1"/>
  <c r="E34" i="5" s="1"/>
  <c r="P13" i="5"/>
  <c r="P27" i="5"/>
  <c r="P9" i="5"/>
  <c r="N30" i="3"/>
  <c r="L30" i="3"/>
  <c r="J30" i="3"/>
  <c r="H30" i="3"/>
  <c r="F30" i="3"/>
  <c r="E30" i="3"/>
  <c r="D30" i="3"/>
  <c r="P29" i="3"/>
  <c r="P28" i="3"/>
  <c r="P27" i="3"/>
  <c r="P26" i="3"/>
  <c r="N24" i="3"/>
  <c r="M24" i="3"/>
  <c r="L24" i="3"/>
  <c r="K24" i="3"/>
  <c r="I24" i="3"/>
  <c r="P23" i="3"/>
  <c r="O23" i="3"/>
  <c r="P22" i="3"/>
  <c r="O22" i="3"/>
  <c r="P21" i="3"/>
  <c r="O21" i="3"/>
  <c r="P20" i="3"/>
  <c r="O20" i="3"/>
  <c r="P19" i="3"/>
  <c r="O19" i="3"/>
  <c r="P12" i="3"/>
  <c r="O12" i="3"/>
  <c r="P11" i="3"/>
  <c r="O11" i="3"/>
  <c r="P10" i="3"/>
  <c r="O10" i="3"/>
  <c r="O9" i="3"/>
  <c r="J24" i="3"/>
  <c r="P30" i="3" l="1"/>
  <c r="O24" i="3"/>
  <c r="P24" i="3"/>
  <c r="P9" i="3"/>
  <c r="J9" i="2"/>
  <c r="N32" i="2"/>
  <c r="L32" i="2"/>
  <c r="J32" i="2"/>
  <c r="H32" i="2"/>
  <c r="F32" i="2"/>
  <c r="E32" i="2"/>
  <c r="D32" i="2"/>
  <c r="P32" i="2" s="1"/>
  <c r="P31" i="2"/>
  <c r="P30" i="2"/>
  <c r="P29" i="2"/>
  <c r="P28" i="2"/>
  <c r="N26" i="2"/>
  <c r="M26" i="2"/>
  <c r="L26" i="2"/>
  <c r="K26" i="2"/>
  <c r="I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J26" i="2"/>
  <c r="P12" i="2"/>
  <c r="O12" i="2"/>
  <c r="P11" i="2"/>
  <c r="O11" i="2"/>
  <c r="P10" i="2"/>
  <c r="O10" i="2"/>
  <c r="P9" i="2"/>
  <c r="O9" i="2"/>
  <c r="O12" i="1"/>
  <c r="P12" i="1"/>
  <c r="O13" i="1"/>
  <c r="P13" i="1"/>
  <c r="J14" i="1"/>
  <c r="O14" i="1" s="1"/>
  <c r="O15" i="1"/>
  <c r="P15" i="1"/>
  <c r="O16" i="1"/>
  <c r="P16" i="1"/>
  <c r="O17" i="1"/>
  <c r="P17" i="1"/>
  <c r="O18" i="1"/>
  <c r="P18" i="1"/>
  <c r="P29" i="1"/>
  <c r="P30" i="1"/>
  <c r="P31" i="1"/>
  <c r="P28" i="1"/>
  <c r="N32" i="1"/>
  <c r="L32" i="1"/>
  <c r="J32" i="1"/>
  <c r="H32" i="1"/>
  <c r="F32" i="1"/>
  <c r="E32" i="1"/>
  <c r="D32" i="1"/>
  <c r="J26" i="1"/>
  <c r="K26" i="1"/>
  <c r="L26" i="1"/>
  <c r="M26" i="1"/>
  <c r="N26" i="1"/>
  <c r="I26" i="1"/>
  <c r="O10" i="1"/>
  <c r="P10" i="1"/>
  <c r="O11" i="1"/>
  <c r="P11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P9" i="1"/>
  <c r="O9" i="1"/>
  <c r="E31" i="3" l="1"/>
  <c r="O26" i="2"/>
  <c r="E33" i="2" s="1"/>
  <c r="P26" i="2"/>
  <c r="P14" i="1"/>
  <c r="O26" i="1"/>
  <c r="P32" i="1"/>
  <c r="P26" i="1"/>
  <c r="E33" i="1" l="1"/>
</calcChain>
</file>

<file path=xl/comments1.xml><?xml version="1.0" encoding="utf-8"?>
<comments xmlns="http://schemas.openxmlformats.org/spreadsheetml/2006/main">
  <authors>
    <author>微软中国</author>
  </authors>
  <commentList>
    <comment ref="Q25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2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3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4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5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<sst xmlns="http://schemas.openxmlformats.org/spreadsheetml/2006/main" count="645" uniqueCount="141">
  <si>
    <t>来一口食品有限公司</t>
    <phoneticPr fontId="3" type="noConversion"/>
  </si>
  <si>
    <t>年月差旅费用报销明细表</t>
    <phoneticPr fontId="3" type="noConversion"/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</si>
  <si>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  <phoneticPr fontId="3" type="noConversion"/>
  </si>
  <si>
    <t>报销省区：</t>
    <phoneticPr fontId="3" type="noConversion"/>
  </si>
  <si>
    <t>报销区域：</t>
    <phoneticPr fontId="3" type="noConversion"/>
  </si>
  <si>
    <t>职务：</t>
    <phoneticPr fontId="3" type="noConversion"/>
  </si>
  <si>
    <t>姓名：</t>
    <phoneticPr fontId="3" type="noConversion"/>
  </si>
  <si>
    <t>管辖客户数量</t>
    <phoneticPr fontId="3" type="noConversion"/>
  </si>
  <si>
    <t>出差起止时间</t>
    <phoneticPr fontId="3" type="noConversion"/>
  </si>
  <si>
    <t>总出差天数</t>
    <phoneticPr fontId="3" type="noConversion"/>
  </si>
  <si>
    <t>报销时间</t>
    <phoneticPr fontId="3" type="noConversion"/>
  </si>
  <si>
    <t>住宿票据数量</t>
    <phoneticPr fontId="3" type="noConversion"/>
  </si>
  <si>
    <t>停留过的城市/乡镇</t>
    <phoneticPr fontId="3" type="noConversion"/>
  </si>
  <si>
    <t>住宿城市</t>
    <phoneticPr fontId="3" type="noConversion"/>
  </si>
  <si>
    <t>住宿标准</t>
    <phoneticPr fontId="3" type="noConversion"/>
  </si>
  <si>
    <t>车票数量</t>
    <phoneticPr fontId="3" type="noConversion"/>
  </si>
  <si>
    <t>其他票据数量</t>
    <phoneticPr fontId="3" type="noConversion"/>
  </si>
  <si>
    <t>起止时间</t>
    <phoneticPr fontId="3" type="noConversion"/>
  </si>
  <si>
    <t>起止地点</t>
    <phoneticPr fontId="3" type="noConversion"/>
  </si>
  <si>
    <t>车船费</t>
    <phoneticPr fontId="3" type="noConversion"/>
  </si>
  <si>
    <t>住宿费</t>
    <phoneticPr fontId="3" type="noConversion"/>
  </si>
  <si>
    <t>小计</t>
    <phoneticPr fontId="3" type="noConversion"/>
  </si>
  <si>
    <t>其他备注</t>
    <phoneticPr fontId="3" type="noConversion"/>
  </si>
  <si>
    <t>月</t>
    <phoneticPr fontId="3" type="noConversion"/>
  </si>
  <si>
    <t>日</t>
    <phoneticPr fontId="3" type="noConversion"/>
  </si>
  <si>
    <t>交通工具</t>
    <phoneticPr fontId="3" type="noConversion"/>
  </si>
  <si>
    <t>票据数</t>
    <phoneticPr fontId="3" type="noConversion"/>
  </si>
  <si>
    <t>金额</t>
    <phoneticPr fontId="3" type="noConversion"/>
  </si>
  <si>
    <t>天数</t>
    <phoneticPr fontId="3" type="noConversion"/>
  </si>
  <si>
    <t>食补</t>
    <phoneticPr fontId="3" type="noConversion"/>
  </si>
  <si>
    <t>总金额</t>
    <phoneticPr fontId="3" type="noConversion"/>
  </si>
  <si>
    <t>本月差旅小计</t>
    <phoneticPr fontId="3" type="noConversion"/>
  </si>
  <si>
    <t>房补</t>
    <phoneticPr fontId="3" type="noConversion"/>
  </si>
  <si>
    <t>市内交通车补</t>
    <phoneticPr fontId="3" type="noConversion"/>
  </si>
  <si>
    <t>自己开车补</t>
    <phoneticPr fontId="3" type="noConversion"/>
  </si>
  <si>
    <t>办事处费用</t>
    <phoneticPr fontId="3" type="noConversion"/>
  </si>
  <si>
    <t>其他文件申请费用</t>
    <phoneticPr fontId="3" type="noConversion"/>
  </si>
  <si>
    <t>邮寄、复印费</t>
    <phoneticPr fontId="3" type="noConversion"/>
  </si>
  <si>
    <t>KA费用</t>
    <phoneticPr fontId="3" type="noConversion"/>
  </si>
  <si>
    <t>借款冲账金额</t>
    <phoneticPr fontId="3" type="noConversion"/>
  </si>
  <si>
    <t>其他费用项目</t>
    <phoneticPr fontId="3" type="noConversion"/>
  </si>
  <si>
    <t>报销金额合计</t>
    <phoneticPr fontId="3" type="noConversion"/>
  </si>
  <si>
    <t>报销金额合计（大写）</t>
    <phoneticPr fontId="3" type="noConversion"/>
  </si>
  <si>
    <t xml:space="preserve"> 出 差 费 用 汇 总 及 分 析（本栏不填，则费用一律不予报销）</t>
    <phoneticPr fontId="3" type="noConversion"/>
  </si>
  <si>
    <t>本月的销售回款(万元):</t>
    <phoneticPr fontId="3" type="noConversion"/>
  </si>
  <si>
    <t>本月的销售目标达成率(以发货核算)%:</t>
    <phoneticPr fontId="3" type="noConversion"/>
  </si>
  <si>
    <t>差旅费用率:%</t>
    <phoneticPr fontId="3" type="noConversion"/>
  </si>
  <si>
    <t xml:space="preserve">本年度迄今已实现销售额（万元）：          </t>
    <phoneticPr fontId="3" type="noConversion"/>
  </si>
  <si>
    <t>本年度迄今已发生差旅（元）</t>
    <phoneticPr fontId="3" type="noConversion"/>
  </si>
  <si>
    <t>本年度个人累计收入+差旅费用累计占销售量费用比:%</t>
    <phoneticPr fontId="3" type="noConversion"/>
  </si>
  <si>
    <t>省区意见：</t>
    <phoneticPr fontId="3" type="noConversion"/>
  </si>
  <si>
    <t>营销督导意见：</t>
    <phoneticPr fontId="3" type="noConversion"/>
  </si>
  <si>
    <t>销售经理：</t>
    <phoneticPr fontId="3" type="noConversion"/>
  </si>
  <si>
    <t>财务部：</t>
    <phoneticPr fontId="3" type="noConversion"/>
  </si>
  <si>
    <t>王任琨</t>
    <phoneticPr fontId="3" type="noConversion"/>
  </si>
  <si>
    <t>九江</t>
    <phoneticPr fontId="3" type="noConversion"/>
  </si>
  <si>
    <t>南京</t>
    <phoneticPr fontId="3" type="noConversion"/>
  </si>
  <si>
    <t>高淳</t>
    <phoneticPr fontId="3" type="noConversion"/>
  </si>
  <si>
    <t>火车</t>
    <phoneticPr fontId="3" type="noConversion"/>
  </si>
  <si>
    <t>大巴</t>
    <phoneticPr fontId="3" type="noConversion"/>
  </si>
  <si>
    <t>杭州</t>
    <phoneticPr fontId="3" type="noConversion"/>
  </si>
  <si>
    <t>深圳</t>
    <phoneticPr fontId="3" type="noConversion"/>
  </si>
  <si>
    <t>东莞</t>
    <phoneticPr fontId="3" type="noConversion"/>
  </si>
  <si>
    <t>应聘</t>
    <phoneticPr fontId="3" type="noConversion"/>
  </si>
  <si>
    <t>含退票费21.5</t>
    <phoneticPr fontId="3" type="noConversion"/>
  </si>
  <si>
    <t>2015-10-28```2015-11-5</t>
    <phoneticPr fontId="3" type="noConversion"/>
  </si>
  <si>
    <t xml:space="preserve">我确认：以上所有行程、费用记录均属实，如有作假，愿意按公司制度接受处罚。 报销人（签名）： 王任琨
</t>
    <phoneticPr fontId="3" type="noConversion"/>
  </si>
  <si>
    <t>经理</t>
    <phoneticPr fontId="3" type="noConversion"/>
  </si>
  <si>
    <t>2016-2-16```2016-3-6</t>
    <phoneticPr fontId="3" type="noConversion"/>
  </si>
  <si>
    <t>东莞</t>
    <phoneticPr fontId="3" type="noConversion"/>
  </si>
  <si>
    <t>中巴飞机</t>
    <phoneticPr fontId="3" type="noConversion"/>
  </si>
  <si>
    <t>南京</t>
    <phoneticPr fontId="3" type="noConversion"/>
  </si>
  <si>
    <t>九江</t>
    <phoneticPr fontId="3" type="noConversion"/>
  </si>
  <si>
    <t>火车</t>
    <phoneticPr fontId="3" type="noConversion"/>
  </si>
  <si>
    <t>南京回九江车票未报</t>
    <phoneticPr fontId="18" type="noConversion"/>
  </si>
  <si>
    <t>壹仟贰佰陆拾捌元伍角正</t>
    <phoneticPr fontId="18" type="noConversion"/>
  </si>
  <si>
    <t>彭涛</t>
    <phoneticPr fontId="3" type="noConversion"/>
  </si>
  <si>
    <t>玖万捌仟柒佰玖拾元整</t>
    <phoneticPr fontId="18" type="noConversion"/>
  </si>
  <si>
    <t xml:space="preserve">我确认：以上所有行程、费用记录均属实，如有作假，愿意按公司制度接受处罚。 报销人（签名）：彭涛
</t>
    <phoneticPr fontId="3" type="noConversion"/>
  </si>
  <si>
    <t>FL0002201501075</t>
    <phoneticPr fontId="18" type="noConversion"/>
  </si>
  <si>
    <t>FL0002201501076</t>
    <phoneticPr fontId="18" type="noConversion"/>
  </si>
  <si>
    <t>2016-7-7```2016-7-11</t>
    <phoneticPr fontId="3" type="noConversion"/>
  </si>
  <si>
    <t>南城</t>
    <phoneticPr fontId="3" type="noConversion"/>
  </si>
  <si>
    <t>白云机场</t>
    <phoneticPr fontId="3" type="noConversion"/>
  </si>
  <si>
    <t>白云机场</t>
    <phoneticPr fontId="3" type="noConversion"/>
  </si>
  <si>
    <t>丽江</t>
    <phoneticPr fontId="3" type="noConversion"/>
  </si>
  <si>
    <t>丽江</t>
    <phoneticPr fontId="18" type="noConversion"/>
  </si>
  <si>
    <t>飞机</t>
    <phoneticPr fontId="3" type="noConversion"/>
  </si>
  <si>
    <t>朱王唐3人</t>
    <phoneticPr fontId="18" type="noConversion"/>
  </si>
  <si>
    <t>朱王唐3人</t>
    <phoneticPr fontId="18" type="noConversion"/>
  </si>
  <si>
    <t>唐1人</t>
    <phoneticPr fontId="18" type="noConversion"/>
  </si>
  <si>
    <t>南京</t>
    <phoneticPr fontId="3" type="noConversion"/>
  </si>
  <si>
    <t>深圳</t>
    <phoneticPr fontId="18" type="noConversion"/>
  </si>
  <si>
    <t>朱1人</t>
    <phoneticPr fontId="18" type="noConversion"/>
  </si>
  <si>
    <t>昆明</t>
    <phoneticPr fontId="18" type="noConversion"/>
  </si>
  <si>
    <t>李王2人</t>
    <phoneticPr fontId="18" type="noConversion"/>
  </si>
  <si>
    <t>南京</t>
    <phoneticPr fontId="18" type="noConversion"/>
  </si>
  <si>
    <t>九江</t>
    <phoneticPr fontId="18" type="noConversion"/>
  </si>
  <si>
    <t>东莞</t>
    <phoneticPr fontId="18" type="noConversion"/>
  </si>
  <si>
    <t>火车</t>
    <phoneticPr fontId="18" type="noConversion"/>
  </si>
  <si>
    <t>东莞</t>
    <phoneticPr fontId="3" type="noConversion"/>
  </si>
  <si>
    <t>机票邮寄到付</t>
    <phoneticPr fontId="18" type="noConversion"/>
  </si>
  <si>
    <t>王任琨</t>
    <phoneticPr fontId="3" type="noConversion"/>
  </si>
  <si>
    <t>3人退票费</t>
    <phoneticPr fontId="18" type="noConversion"/>
  </si>
  <si>
    <t>王任琨</t>
    <phoneticPr fontId="3" type="noConversion"/>
  </si>
  <si>
    <t>2016-8-7```2016-8-20</t>
    <phoneticPr fontId="3" type="noConversion"/>
  </si>
  <si>
    <t>东莞</t>
    <phoneticPr fontId="3" type="noConversion"/>
  </si>
  <si>
    <t>南京</t>
    <phoneticPr fontId="3" type="noConversion"/>
  </si>
  <si>
    <t>飞机</t>
    <phoneticPr fontId="3" type="noConversion"/>
  </si>
  <si>
    <t>董事长1人</t>
    <phoneticPr fontId="18" type="noConversion"/>
  </si>
  <si>
    <t>南京</t>
    <phoneticPr fontId="18" type="noConversion"/>
  </si>
  <si>
    <t>天津</t>
    <phoneticPr fontId="18" type="noConversion"/>
  </si>
  <si>
    <t>火车</t>
    <phoneticPr fontId="3" type="noConversion"/>
  </si>
  <si>
    <t>李总、王2人</t>
    <phoneticPr fontId="18" type="noConversion"/>
  </si>
  <si>
    <t>翟仕华、王2人</t>
    <phoneticPr fontId="18" type="noConversion"/>
  </si>
  <si>
    <t>宝坻</t>
    <phoneticPr fontId="3" type="noConversion"/>
  </si>
  <si>
    <t>汽车</t>
    <phoneticPr fontId="3" type="noConversion"/>
  </si>
  <si>
    <t>石家庄</t>
    <phoneticPr fontId="3" type="noConversion"/>
  </si>
  <si>
    <t>徐州</t>
    <phoneticPr fontId="18" type="noConversion"/>
  </si>
  <si>
    <t>临沂</t>
    <phoneticPr fontId="18" type="noConversion"/>
  </si>
  <si>
    <t>宿迁</t>
    <phoneticPr fontId="18" type="noConversion"/>
  </si>
  <si>
    <t>汽车</t>
    <phoneticPr fontId="18" type="noConversion"/>
  </si>
  <si>
    <t>东莞</t>
    <phoneticPr fontId="18" type="noConversion"/>
  </si>
  <si>
    <t>飞机</t>
    <phoneticPr fontId="18" type="noConversion"/>
  </si>
  <si>
    <t>李总1人</t>
    <phoneticPr fontId="18" type="noConversion"/>
  </si>
  <si>
    <t>壹万壹仟壹佰肆拾玖元正</t>
    <phoneticPr fontId="18" type="noConversion"/>
  </si>
  <si>
    <t>2016-8-24```2016-8-29</t>
    <phoneticPr fontId="3" type="noConversion"/>
  </si>
  <si>
    <t>深圳</t>
    <phoneticPr fontId="3" type="noConversion"/>
  </si>
  <si>
    <t>汽车</t>
    <phoneticPr fontId="3" type="noConversion"/>
  </si>
  <si>
    <t>九江</t>
    <phoneticPr fontId="18" type="noConversion"/>
  </si>
  <si>
    <t>东莞</t>
    <phoneticPr fontId="18" type="noConversion"/>
  </si>
  <si>
    <t>壹仟捌佰玖拾叁元伍角正</t>
    <phoneticPr fontId="18" type="noConversion"/>
  </si>
  <si>
    <t>2016-10-8```2016-10-15</t>
    <phoneticPr fontId="3" type="noConversion"/>
  </si>
  <si>
    <t>高淳</t>
    <phoneticPr fontId="3" type="noConversion"/>
  </si>
  <si>
    <t>深圳</t>
    <phoneticPr fontId="3" type="noConversion"/>
  </si>
  <si>
    <t>汽车</t>
    <phoneticPr fontId="3" type="noConversion"/>
  </si>
  <si>
    <t>东莞</t>
    <phoneticPr fontId="3" type="noConversion"/>
  </si>
  <si>
    <t>深圳</t>
    <phoneticPr fontId="3" type="noConversion"/>
  </si>
  <si>
    <t>南京</t>
    <phoneticPr fontId="3" type="noConversion"/>
  </si>
  <si>
    <t>2016-10-27```2016-11-3</t>
    <phoneticPr fontId="3" type="noConversion"/>
  </si>
  <si>
    <t>壹仟伍佰伍拾元正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</si>
</sst>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_ "/>
    <numFmt numFmtId="178" formatCode="_ * #,##0.00_ ;_ * \-#,##0.00_ ;_ * &quot;-&quot;_ ;_ @_ "/>
    <numFmt numFmtId="179" formatCode="_ * #,##0.0_ ;_ * \-#,##0.0_ ;_ * &quot;-&quot;_ ;_ @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u val="double"/>
      <sz val="16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41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1" fontId="6" fillId="0" borderId="1" xfId="0" applyNumberFormat="1" applyFont="1" applyBorder="1" applyAlignment="1" applyProtection="1">
      <alignment horizontal="center" vertical="center" wrapText="1"/>
      <protection locked="0"/>
    </xf>
    <xf numFmtId="41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77" fontId="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>
      <alignment vertical="center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79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1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79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7" fontId="5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0" xfId="0" applyFont="1" applyFill="1">
      <alignment vertical="center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 applyProtection="1">
      <alignment horizontal="right" vertical="center" wrapText="1"/>
      <protection hidden="1"/>
    </xf>
    <xf numFmtId="178" fontId="5" fillId="0" borderId="8" xfId="0" applyNumberFormat="1" applyFont="1" applyFill="1" applyBorder="1" applyAlignment="1" applyProtection="1">
      <alignment horizontal="left" vertical="top" wrapText="1"/>
      <protection hidden="1"/>
    </xf>
    <xf numFmtId="178" fontId="5" fillId="0" borderId="9" xfId="0" applyNumberFormat="1" applyFont="1" applyFill="1" applyBorder="1" applyAlignment="1" applyProtection="1">
      <alignment horizontal="left" vertical="top" wrapText="1"/>
      <protection hidden="1"/>
    </xf>
    <xf numFmtId="178" fontId="5" fillId="0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5" fillId="0" borderId="1" xfId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255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178" fontId="5" fillId="2" borderId="8" xfId="0" applyNumberFormat="1" applyFont="1" applyFill="1" applyBorder="1" applyAlignment="1" applyProtection="1">
      <alignment horizontal="left" vertical="top" wrapText="1"/>
      <protection hidden="1"/>
    </xf>
    <xf numFmtId="178" fontId="5" fillId="2" borderId="9" xfId="0" applyNumberFormat="1" applyFont="1" applyFill="1" applyBorder="1" applyAlignment="1" applyProtection="1">
      <alignment horizontal="left" vertical="top" wrapText="1"/>
      <protection hidden="1"/>
    </xf>
    <xf numFmtId="178" fontId="5" fillId="2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255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right" vertical="center" wrapText="1"/>
      <protection hidden="1"/>
    </xf>
    <xf numFmtId="0" fontId="5" fillId="3" borderId="9" xfId="0" applyFont="1" applyFill="1" applyBorder="1" applyAlignment="1" applyProtection="1">
      <alignment horizontal="right" vertical="center" wrapText="1"/>
      <protection hidden="1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178" fontId="5" fillId="3" borderId="8" xfId="0" applyNumberFormat="1" applyFont="1" applyFill="1" applyBorder="1" applyAlignment="1" applyProtection="1">
      <alignment horizontal="left" vertical="top" wrapText="1"/>
      <protection hidden="1"/>
    </xf>
    <xf numFmtId="178" fontId="5" fillId="3" borderId="9" xfId="0" applyNumberFormat="1" applyFont="1" applyFill="1" applyBorder="1" applyAlignment="1" applyProtection="1">
      <alignment horizontal="left" vertical="top" wrapText="1"/>
      <protection hidden="1"/>
    </xf>
    <xf numFmtId="178" fontId="5" fillId="3" borderId="6" xfId="0" applyNumberFormat="1" applyFont="1" applyFill="1" applyBorder="1" applyAlignment="1" applyProtection="1">
      <alignment horizontal="left" vertical="top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/>
      <protection hidden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3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038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showRowColHeaders="0" view="pageBreakPreview" topLeftCell="A13" zoomScale="75" zoomScaleSheetLayoutView="75" workbookViewId="0">
      <selection activeCell="J27" sqref="J27:K2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53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76</v>
      </c>
      <c r="Q4" s="5" t="s">
        <v>7</v>
      </c>
    </row>
    <row r="5" spans="1:17" ht="24.95" customHeight="1">
      <c r="A5" s="159" t="s">
        <v>8</v>
      </c>
      <c r="B5" s="159"/>
      <c r="C5" s="159"/>
      <c r="D5" s="161"/>
      <c r="E5" s="162"/>
      <c r="F5" s="162"/>
      <c r="G5" s="162"/>
      <c r="H5" s="163"/>
      <c r="I5" s="55" t="s">
        <v>9</v>
      </c>
      <c r="J5" s="55"/>
      <c r="K5" s="164"/>
      <c r="L5" s="164"/>
      <c r="M5" s="164"/>
      <c r="N5" s="159" t="s">
        <v>10</v>
      </c>
      <c r="O5" s="159"/>
      <c r="P5" s="6">
        <v>42569</v>
      </c>
      <c r="Q5" s="7"/>
    </row>
    <row r="6" spans="1:17" ht="24.95" customHeight="1">
      <c r="A6" s="159" t="s">
        <v>11</v>
      </c>
      <c r="B6" s="159"/>
      <c r="C6" s="159"/>
      <c r="D6" s="54"/>
      <c r="E6" s="165" t="s">
        <v>12</v>
      </c>
      <c r="F6" s="165" t="s">
        <v>13</v>
      </c>
      <c r="G6" s="165" t="s">
        <v>14</v>
      </c>
      <c r="H6" s="54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56"/>
      <c r="G8" s="56"/>
      <c r="H8" s="56" t="s">
        <v>25</v>
      </c>
      <c r="I8" s="56" t="s">
        <v>26</v>
      </c>
      <c r="J8" s="56" t="s">
        <v>27</v>
      </c>
      <c r="K8" s="56" t="s">
        <v>28</v>
      </c>
      <c r="L8" s="54" t="s">
        <v>26</v>
      </c>
      <c r="M8" s="54" t="s">
        <v>20</v>
      </c>
      <c r="N8" s="54" t="s">
        <v>29</v>
      </c>
      <c r="O8" s="11" t="s">
        <v>30</v>
      </c>
      <c r="P8" s="171"/>
      <c r="Q8" s="158"/>
    </row>
    <row r="9" spans="1:17" ht="24.95" customHeight="1">
      <c r="A9" s="45">
        <v>7</v>
      </c>
      <c r="B9" s="45">
        <v>6</v>
      </c>
      <c r="C9" s="45">
        <v>10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65">
        <f>J9+M9+N9</f>
        <v>0</v>
      </c>
      <c r="P9" s="66">
        <f>J9+M9+N9</f>
        <v>0</v>
      </c>
      <c r="Q9" s="67"/>
    </row>
    <row r="10" spans="1:17" ht="24.9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65">
        <f t="shared" ref="O10:O24" si="0">J10+M10+N10</f>
        <v>0</v>
      </c>
      <c r="P10" s="66">
        <f t="shared" ref="P10:P24" si="1">J10+M10+N10</f>
        <v>0</v>
      </c>
      <c r="Q10" s="67"/>
    </row>
    <row r="11" spans="1:17" ht="24.95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65">
        <f t="shared" si="0"/>
        <v>0</v>
      </c>
      <c r="P11" s="66">
        <f t="shared" si="1"/>
        <v>0</v>
      </c>
      <c r="Q11" s="67"/>
    </row>
    <row r="12" spans="1:17" ht="24.9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65">
        <f t="shared" si="0"/>
        <v>0</v>
      </c>
      <c r="P12" s="66">
        <f t="shared" si="1"/>
        <v>0</v>
      </c>
      <c r="Q12" s="68"/>
    </row>
    <row r="13" spans="1:17" ht="24.9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65"/>
      <c r="P13" s="66"/>
      <c r="Q13" s="67"/>
    </row>
    <row r="14" spans="1:17" ht="24.9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65"/>
      <c r="P14" s="66"/>
      <c r="Q14" s="67"/>
    </row>
    <row r="15" spans="1:17" ht="24.9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5"/>
      <c r="P15" s="66"/>
      <c r="Q15" s="67"/>
    </row>
    <row r="16" spans="1:17" ht="24.9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5"/>
      <c r="P16" s="66"/>
      <c r="Q16" s="67"/>
    </row>
    <row r="17" spans="1:17" ht="24.9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65"/>
      <c r="P17" s="66"/>
      <c r="Q17" s="67"/>
    </row>
    <row r="18" spans="1:17" ht="24.9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65"/>
      <c r="P18" s="66"/>
      <c r="Q18" s="67"/>
    </row>
    <row r="19" spans="1:17" ht="24.9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65">
        <f t="shared" si="0"/>
        <v>0</v>
      </c>
      <c r="P19" s="66">
        <f t="shared" si="1"/>
        <v>0</v>
      </c>
      <c r="Q19" s="67"/>
    </row>
    <row r="20" spans="1:17" ht="24.9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65">
        <f t="shared" si="0"/>
        <v>0</v>
      </c>
      <c r="P20" s="66">
        <f t="shared" si="1"/>
        <v>0</v>
      </c>
      <c r="Q20" s="67"/>
    </row>
    <row r="21" spans="1:17" ht="24.9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5">
        <f t="shared" si="0"/>
        <v>0</v>
      </c>
      <c r="P21" s="66">
        <f t="shared" si="1"/>
        <v>0</v>
      </c>
      <c r="Q21" s="67"/>
    </row>
    <row r="22" spans="1:17" ht="24.9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5">
        <f t="shared" si="0"/>
        <v>0</v>
      </c>
      <c r="P22" s="66">
        <f t="shared" si="1"/>
        <v>0</v>
      </c>
      <c r="Q22" s="67"/>
    </row>
    <row r="23" spans="1:17" ht="24.9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65">
        <f t="shared" si="0"/>
        <v>0</v>
      </c>
      <c r="P23" s="66">
        <f t="shared" si="1"/>
        <v>0</v>
      </c>
      <c r="Q23" s="67"/>
    </row>
    <row r="24" spans="1:17" ht="24.95" customHeight="1">
      <c r="A24" s="150" t="s">
        <v>31</v>
      </c>
      <c r="B24" s="160"/>
      <c r="C24" s="160"/>
      <c r="D24" s="160"/>
      <c r="E24" s="151"/>
      <c r="F24" s="69"/>
      <c r="G24" s="69"/>
      <c r="H24" s="69"/>
      <c r="I24" s="70">
        <f t="shared" ref="I24:N24" si="2">SUM(I9:I23)</f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65">
        <f t="shared" si="0"/>
        <v>0</v>
      </c>
      <c r="P24" s="66">
        <f t="shared" si="1"/>
        <v>0</v>
      </c>
      <c r="Q24" s="71"/>
    </row>
    <row r="25" spans="1:17" ht="24.95" customHeight="1">
      <c r="A25" s="150"/>
      <c r="B25" s="160"/>
      <c r="C25" s="151"/>
      <c r="D25" s="72" t="s">
        <v>32</v>
      </c>
      <c r="E25" s="73" t="s">
        <v>33</v>
      </c>
      <c r="F25" s="154" t="s">
        <v>34</v>
      </c>
      <c r="G25" s="155"/>
      <c r="H25" s="150" t="s">
        <v>35</v>
      </c>
      <c r="I25" s="151"/>
      <c r="J25" s="152" t="s">
        <v>36</v>
      </c>
      <c r="K25" s="153"/>
      <c r="L25" s="154" t="s">
        <v>37</v>
      </c>
      <c r="M25" s="155"/>
      <c r="N25" s="154" t="s">
        <v>38</v>
      </c>
      <c r="O25" s="155"/>
      <c r="P25" s="73" t="s">
        <v>21</v>
      </c>
      <c r="Q25" s="74" t="s">
        <v>39</v>
      </c>
    </row>
    <row r="26" spans="1:17" ht="30" customHeight="1">
      <c r="A26" s="156" t="s">
        <v>40</v>
      </c>
      <c r="B26" s="156"/>
      <c r="C26" s="156"/>
      <c r="D26" s="45"/>
      <c r="E26" s="45"/>
      <c r="F26" s="148"/>
      <c r="G26" s="149"/>
      <c r="H26" s="150"/>
      <c r="I26" s="151"/>
      <c r="J26" s="152">
        <v>98805</v>
      </c>
      <c r="K26" s="153"/>
      <c r="L26" s="148"/>
      <c r="M26" s="149"/>
      <c r="N26" s="148"/>
      <c r="O26" s="149"/>
      <c r="P26" s="75">
        <f>SUM(D26:O26)</f>
        <v>98805</v>
      </c>
      <c r="Q26" s="67">
        <v>75000</v>
      </c>
    </row>
    <row r="27" spans="1:17" ht="30" customHeight="1">
      <c r="A27" s="156"/>
      <c r="B27" s="156"/>
      <c r="C27" s="156"/>
      <c r="D27" s="45"/>
      <c r="E27" s="45"/>
      <c r="F27" s="148"/>
      <c r="G27" s="149"/>
      <c r="H27" s="150"/>
      <c r="I27" s="151"/>
      <c r="J27" s="152"/>
      <c r="K27" s="153"/>
      <c r="L27" s="148"/>
      <c r="M27" s="149"/>
      <c r="N27" s="148"/>
      <c r="O27" s="149"/>
      <c r="P27" s="75">
        <f t="shared" ref="P27:P30" si="3">SUM(D27:O27)</f>
        <v>0</v>
      </c>
      <c r="Q27" s="67" t="s">
        <v>79</v>
      </c>
    </row>
    <row r="28" spans="1:17" ht="24.95" customHeight="1">
      <c r="A28" s="156"/>
      <c r="B28" s="156"/>
      <c r="C28" s="156"/>
      <c r="D28" s="45"/>
      <c r="E28" s="45"/>
      <c r="F28" s="148"/>
      <c r="G28" s="149"/>
      <c r="H28" s="150"/>
      <c r="I28" s="151"/>
      <c r="J28" s="152"/>
      <c r="K28" s="153"/>
      <c r="L28" s="148"/>
      <c r="M28" s="149"/>
      <c r="N28" s="148"/>
      <c r="O28" s="149"/>
      <c r="P28" s="75">
        <f t="shared" si="3"/>
        <v>0</v>
      </c>
      <c r="Q28" s="76" t="s">
        <v>80</v>
      </c>
    </row>
    <row r="29" spans="1:17" ht="24.95" customHeight="1">
      <c r="A29" s="156"/>
      <c r="B29" s="156"/>
      <c r="C29" s="156"/>
      <c r="D29" s="45"/>
      <c r="E29" s="45"/>
      <c r="F29" s="148"/>
      <c r="G29" s="149"/>
      <c r="H29" s="150"/>
      <c r="I29" s="151"/>
      <c r="J29" s="152"/>
      <c r="K29" s="153"/>
      <c r="L29" s="148"/>
      <c r="M29" s="149"/>
      <c r="N29" s="148"/>
      <c r="O29" s="149"/>
      <c r="P29" s="75">
        <f t="shared" si="3"/>
        <v>0</v>
      </c>
      <c r="Q29" s="67"/>
    </row>
    <row r="30" spans="1:17" ht="24.95" customHeight="1">
      <c r="A30" s="147" t="s">
        <v>21</v>
      </c>
      <c r="B30" s="147"/>
      <c r="C30" s="147"/>
      <c r="D30" s="70">
        <f>SUM(D26:D29)</f>
        <v>0</v>
      </c>
      <c r="E30" s="70">
        <f>SUM(E26:E29)</f>
        <v>0</v>
      </c>
      <c r="F30" s="136">
        <f>SUM(F26:G29)</f>
        <v>0</v>
      </c>
      <c r="G30" s="138"/>
      <c r="H30" s="77">
        <f>SUM(H26:I29)</f>
        <v>0</v>
      </c>
      <c r="I30" s="78"/>
      <c r="J30" s="77">
        <f>SUM(J26:K29)</f>
        <v>98805</v>
      </c>
      <c r="K30" s="78"/>
      <c r="L30" s="136">
        <f>SUM(L26:M29)</f>
        <v>0</v>
      </c>
      <c r="M30" s="138"/>
      <c r="N30" s="136">
        <f>SUM(N26:O29)</f>
        <v>0</v>
      </c>
      <c r="O30" s="138"/>
      <c r="P30" s="75">
        <f t="shared" si="3"/>
        <v>98805</v>
      </c>
      <c r="Q30" s="67"/>
    </row>
    <row r="31" spans="1:17" ht="24.95" customHeight="1">
      <c r="A31" s="130" t="s">
        <v>41</v>
      </c>
      <c r="B31" s="131"/>
      <c r="C31" s="131"/>
      <c r="D31" s="132"/>
      <c r="E31" s="133">
        <f>P30+O24</f>
        <v>98805</v>
      </c>
      <c r="F31" s="134"/>
      <c r="G31" s="134"/>
      <c r="H31" s="134"/>
      <c r="I31" s="134"/>
      <c r="J31" s="134"/>
      <c r="K31" s="134"/>
      <c r="L31" s="134"/>
      <c r="M31" s="134"/>
      <c r="N31" s="134"/>
      <c r="O31" s="135"/>
      <c r="P31" s="79"/>
      <c r="Q31" s="80"/>
    </row>
    <row r="32" spans="1:17" ht="24.95" customHeight="1">
      <c r="A32" s="136" t="s">
        <v>42</v>
      </c>
      <c r="B32" s="137"/>
      <c r="C32" s="137"/>
      <c r="D32" s="138"/>
      <c r="E32" s="139" t="s">
        <v>77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</row>
    <row r="33" spans="1:18" ht="24.95" customHeight="1">
      <c r="A33" s="142" t="s">
        <v>43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</row>
    <row r="34" spans="1:18" ht="24.95" customHeight="1">
      <c r="A34" s="145" t="s">
        <v>44</v>
      </c>
      <c r="B34" s="145"/>
      <c r="C34" s="145"/>
      <c r="D34" s="127" t="s">
        <v>45</v>
      </c>
      <c r="E34" s="127"/>
      <c r="F34" s="146" t="s">
        <v>46</v>
      </c>
      <c r="G34" s="146"/>
      <c r="H34" s="146"/>
      <c r="I34" s="127" t="s">
        <v>47</v>
      </c>
      <c r="J34" s="127"/>
      <c r="K34" s="127"/>
      <c r="L34" s="127" t="s">
        <v>48</v>
      </c>
      <c r="M34" s="127"/>
      <c r="N34" s="127"/>
      <c r="O34" s="127" t="s">
        <v>49</v>
      </c>
      <c r="P34" s="127"/>
      <c r="Q34" s="127"/>
    </row>
    <row r="35" spans="1:18" ht="24.95" customHeight="1">
      <c r="A35" s="128" t="s">
        <v>78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37"/>
    </row>
    <row r="36" spans="1:18" ht="35.1" customHeight="1">
      <c r="A36" s="129" t="s">
        <v>50</v>
      </c>
      <c r="B36" s="129"/>
      <c r="C36" s="129"/>
      <c r="D36" s="129"/>
      <c r="E36" s="129"/>
      <c r="F36" s="129"/>
      <c r="G36" s="129"/>
      <c r="H36" s="129"/>
      <c r="I36" s="129" t="s">
        <v>51</v>
      </c>
      <c r="J36" s="129"/>
      <c r="K36" s="129"/>
      <c r="L36" s="129"/>
      <c r="M36" s="129"/>
      <c r="N36" s="129"/>
      <c r="O36" s="129"/>
      <c r="P36" s="129"/>
      <c r="Q36" s="129"/>
    </row>
    <row r="37" spans="1:18" s="37" customFormat="1" ht="23.25" customHeight="1">
      <c r="A37" s="24"/>
      <c r="B37" s="25"/>
      <c r="C37" s="26" t="s">
        <v>52</v>
      </c>
      <c r="D37" s="25"/>
      <c r="E37" s="27"/>
      <c r="F37" s="25"/>
      <c r="G37" s="25"/>
      <c r="H37" s="28"/>
      <c r="I37" s="29"/>
      <c r="J37" s="27"/>
      <c r="K37" s="29"/>
      <c r="L37" s="28"/>
      <c r="M37" s="27"/>
      <c r="N37" s="27" t="s">
        <v>53</v>
      </c>
      <c r="O37" s="30"/>
      <c r="P37" s="27"/>
      <c r="Q37" s="31"/>
      <c r="R37"/>
    </row>
    <row r="38" spans="1:18" ht="99.95" customHeight="1">
      <c r="B38" s="32"/>
      <c r="C38" s="32"/>
      <c r="D38" s="32"/>
      <c r="E38" s="32"/>
      <c r="F38" s="32"/>
      <c r="G38" s="32"/>
      <c r="H38" s="33"/>
      <c r="I38" s="33"/>
      <c r="J38" s="33"/>
      <c r="K38" s="33"/>
      <c r="L38" s="33"/>
      <c r="M38" s="33"/>
      <c r="N38" s="33"/>
      <c r="O38" s="34"/>
      <c r="P38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4:E24"/>
    <mergeCell ref="A25:C25"/>
    <mergeCell ref="F25:G25"/>
    <mergeCell ref="H25:I25"/>
    <mergeCell ref="J25:K25"/>
    <mergeCell ref="N25:O25"/>
    <mergeCell ref="A26:C29"/>
    <mergeCell ref="F26:G26"/>
    <mergeCell ref="H26:I26"/>
    <mergeCell ref="J26:K26"/>
    <mergeCell ref="L26:M26"/>
    <mergeCell ref="N26:O26"/>
    <mergeCell ref="F27:G27"/>
    <mergeCell ref="H27:I27"/>
    <mergeCell ref="J27:K27"/>
    <mergeCell ref="L25:M25"/>
    <mergeCell ref="A30:C30"/>
    <mergeCell ref="F30:G30"/>
    <mergeCell ref="L30:M30"/>
    <mergeCell ref="N30:O30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O34:Q34"/>
    <mergeCell ref="A35:Q35"/>
    <mergeCell ref="A36:H36"/>
    <mergeCell ref="I36:Q36"/>
    <mergeCell ref="A31:D31"/>
    <mergeCell ref="E31:O31"/>
    <mergeCell ref="A32:D32"/>
    <mergeCell ref="E32:Q32"/>
    <mergeCell ref="A33:Q33"/>
    <mergeCell ref="A34:C34"/>
    <mergeCell ref="D34:E34"/>
    <mergeCell ref="F34:H34"/>
    <mergeCell ref="I34:K34"/>
    <mergeCell ref="L34:N34"/>
  </mergeCells>
  <phoneticPr fontId="18" type="noConversion"/>
  <pageMargins left="0.47244094488188981" right="0.31496062992125984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zoomScale="75" zoomScaleSheetLayoutView="75" workbookViewId="0">
      <selection activeCell="V10" sqref="V10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52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54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68</v>
      </c>
      <c r="E5" s="162"/>
      <c r="F5" s="162"/>
      <c r="G5" s="162"/>
      <c r="H5" s="163"/>
      <c r="I5" s="51" t="s">
        <v>9</v>
      </c>
      <c r="J5" s="51">
        <v>19</v>
      </c>
      <c r="K5" s="164"/>
      <c r="L5" s="164"/>
      <c r="M5" s="164"/>
      <c r="N5" s="159" t="s">
        <v>10</v>
      </c>
      <c r="O5" s="159"/>
      <c r="P5" s="6">
        <v>42438</v>
      </c>
      <c r="Q5" s="7"/>
    </row>
    <row r="6" spans="1:17" ht="24.95" customHeight="1">
      <c r="A6" s="159" t="s">
        <v>11</v>
      </c>
      <c r="B6" s="159"/>
      <c r="C6" s="159"/>
      <c r="D6" s="49">
        <v>1</v>
      </c>
      <c r="E6" s="165" t="s">
        <v>12</v>
      </c>
      <c r="F6" s="165" t="s">
        <v>13</v>
      </c>
      <c r="G6" s="165" t="s">
        <v>14</v>
      </c>
      <c r="H6" s="49" t="s">
        <v>15</v>
      </c>
      <c r="I6" s="164">
        <v>7</v>
      </c>
      <c r="J6" s="164"/>
      <c r="K6" s="164"/>
      <c r="L6" s="164"/>
      <c r="M6" s="159" t="s">
        <v>16</v>
      </c>
      <c r="N6" s="159"/>
      <c r="O6" s="168">
        <v>1</v>
      </c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50"/>
      <c r="G8" s="50"/>
      <c r="H8" s="50" t="s">
        <v>25</v>
      </c>
      <c r="I8" s="50" t="s">
        <v>26</v>
      </c>
      <c r="J8" s="50" t="s">
        <v>27</v>
      </c>
      <c r="K8" s="50" t="s">
        <v>28</v>
      </c>
      <c r="L8" s="49" t="s">
        <v>26</v>
      </c>
      <c r="M8" s="49" t="s">
        <v>20</v>
      </c>
      <c r="N8" s="49" t="s">
        <v>29</v>
      </c>
      <c r="O8" s="11" t="s">
        <v>30</v>
      </c>
      <c r="P8" s="171"/>
      <c r="Q8" s="158"/>
    </row>
    <row r="9" spans="1:17" ht="24.95" customHeight="1">
      <c r="A9" s="49">
        <v>2</v>
      </c>
      <c r="B9" s="49">
        <v>16</v>
      </c>
      <c r="C9" s="49"/>
      <c r="D9" s="49" t="s">
        <v>69</v>
      </c>
      <c r="E9" s="49" t="s">
        <v>71</v>
      </c>
      <c r="F9" s="49"/>
      <c r="G9" s="49"/>
      <c r="H9" s="49" t="s">
        <v>70</v>
      </c>
      <c r="I9" s="49">
        <v>4</v>
      </c>
      <c r="J9" s="49">
        <f>46+700+20</f>
        <v>766</v>
      </c>
      <c r="K9" s="49">
        <v>1</v>
      </c>
      <c r="L9" s="49">
        <v>1</v>
      </c>
      <c r="M9" s="49">
        <v>160</v>
      </c>
      <c r="N9" s="49">
        <v>40</v>
      </c>
      <c r="O9" s="12">
        <f>J9+M9+N9</f>
        <v>966</v>
      </c>
      <c r="P9" s="13">
        <f>J9+M9+N9</f>
        <v>966</v>
      </c>
      <c r="Q9" s="7"/>
    </row>
    <row r="10" spans="1:17" ht="24.95" customHeight="1">
      <c r="A10" s="49">
        <v>2</v>
      </c>
      <c r="B10" s="49">
        <v>17</v>
      </c>
      <c r="C10" s="49"/>
      <c r="D10" s="49" t="s">
        <v>56</v>
      </c>
      <c r="E10" s="49" t="s">
        <v>57</v>
      </c>
      <c r="F10" s="49"/>
      <c r="G10" s="49"/>
      <c r="H10" s="49" t="s">
        <v>59</v>
      </c>
      <c r="I10" s="49">
        <v>1</v>
      </c>
      <c r="J10" s="49">
        <v>25</v>
      </c>
      <c r="K10" s="49"/>
      <c r="L10" s="49"/>
      <c r="M10" s="49"/>
      <c r="N10" s="49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9">
        <v>3</v>
      </c>
      <c r="B11" s="49">
        <v>3</v>
      </c>
      <c r="C11" s="49"/>
      <c r="D11" s="49" t="s">
        <v>57</v>
      </c>
      <c r="E11" s="49" t="s">
        <v>56</v>
      </c>
      <c r="F11" s="49"/>
      <c r="G11" s="49"/>
      <c r="H11" s="49" t="s">
        <v>59</v>
      </c>
      <c r="I11" s="49">
        <v>1</v>
      </c>
      <c r="J11" s="49">
        <v>25</v>
      </c>
      <c r="K11" s="49"/>
      <c r="L11" s="49"/>
      <c r="M11" s="49"/>
      <c r="N11" s="49"/>
      <c r="O11" s="12">
        <f t="shared" si="0"/>
        <v>25</v>
      </c>
      <c r="P11" s="13">
        <f t="shared" si="1"/>
        <v>25</v>
      </c>
      <c r="Q11" s="7"/>
    </row>
    <row r="12" spans="1:17" ht="24.95" customHeight="1">
      <c r="A12" s="49">
        <v>3</v>
      </c>
      <c r="B12" s="49">
        <v>6</v>
      </c>
      <c r="C12" s="49"/>
      <c r="D12" s="49" t="s">
        <v>72</v>
      </c>
      <c r="E12" s="49" t="s">
        <v>69</v>
      </c>
      <c r="F12" s="49"/>
      <c r="G12" s="49"/>
      <c r="H12" s="49" t="s">
        <v>73</v>
      </c>
      <c r="I12" s="49">
        <v>1</v>
      </c>
      <c r="J12" s="49">
        <v>237.5</v>
      </c>
      <c r="K12" s="49"/>
      <c r="L12" s="49"/>
      <c r="M12" s="49"/>
      <c r="N12" s="49"/>
      <c r="O12" s="12">
        <f t="shared" si="0"/>
        <v>237.5</v>
      </c>
      <c r="P12" s="13">
        <f t="shared" si="1"/>
        <v>237.5</v>
      </c>
      <c r="Q12" s="57" t="s">
        <v>74</v>
      </c>
    </row>
    <row r="13" spans="1:17" ht="24.9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5"/>
      <c r="O13" s="12"/>
      <c r="P13" s="13"/>
      <c r="Q13" s="7"/>
    </row>
    <row r="14" spans="1:17" ht="24.9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5"/>
      <c r="O14" s="12"/>
      <c r="P14" s="13"/>
      <c r="Q14" s="7"/>
    </row>
    <row r="15" spans="1:17" ht="24.9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2"/>
      <c r="P15" s="13"/>
      <c r="Q15" s="7"/>
    </row>
    <row r="16" spans="1:17" ht="24.9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12"/>
      <c r="P16" s="13"/>
      <c r="Q16" s="7"/>
    </row>
    <row r="17" spans="1:17" ht="24.9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12"/>
      <c r="P17" s="13"/>
      <c r="Q17" s="7"/>
    </row>
    <row r="18" spans="1:17" ht="24.9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12"/>
      <c r="P18" s="13"/>
      <c r="Q18" s="7"/>
    </row>
    <row r="19" spans="1:17" ht="24.9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79" t="s">
        <v>31</v>
      </c>
      <c r="B26" s="180"/>
      <c r="C26" s="180"/>
      <c r="D26" s="180"/>
      <c r="E26" s="181"/>
      <c r="F26" s="14"/>
      <c r="G26" s="14"/>
      <c r="H26" s="14"/>
      <c r="I26" s="15">
        <f>SUM(I9:I25)</f>
        <v>7</v>
      </c>
      <c r="J26" s="15">
        <f t="shared" ref="J26:N26" si="2">SUM(J9:J25)</f>
        <v>1053.5</v>
      </c>
      <c r="K26" s="15">
        <f t="shared" si="2"/>
        <v>1</v>
      </c>
      <c r="L26" s="15">
        <f t="shared" si="2"/>
        <v>1</v>
      </c>
      <c r="M26" s="15">
        <f t="shared" si="2"/>
        <v>160</v>
      </c>
      <c r="N26" s="15">
        <f t="shared" si="2"/>
        <v>40</v>
      </c>
      <c r="O26" s="12">
        <f t="shared" si="0"/>
        <v>1253.5</v>
      </c>
      <c r="P26" s="13">
        <f t="shared" si="1"/>
        <v>1253.5</v>
      </c>
      <c r="Q26" s="17"/>
    </row>
    <row r="27" spans="1:17" ht="30" customHeight="1">
      <c r="A27" s="179"/>
      <c r="B27" s="180"/>
      <c r="C27" s="181"/>
      <c r="D27" s="18" t="s">
        <v>32</v>
      </c>
      <c r="E27" s="46" t="s">
        <v>33</v>
      </c>
      <c r="F27" s="182" t="s">
        <v>34</v>
      </c>
      <c r="G27" s="183"/>
      <c r="H27" s="179" t="s">
        <v>35</v>
      </c>
      <c r="I27" s="181"/>
      <c r="J27" s="184" t="s">
        <v>36</v>
      </c>
      <c r="K27" s="185"/>
      <c r="L27" s="182" t="s">
        <v>37</v>
      </c>
      <c r="M27" s="183"/>
      <c r="N27" s="182" t="s">
        <v>38</v>
      </c>
      <c r="O27" s="183"/>
      <c r="P27" s="46" t="s">
        <v>21</v>
      </c>
      <c r="Q27" s="20" t="s">
        <v>39</v>
      </c>
    </row>
    <row r="28" spans="1:17" ht="24.95" customHeight="1">
      <c r="A28" s="186" t="s">
        <v>40</v>
      </c>
      <c r="B28" s="186"/>
      <c r="C28" s="186"/>
      <c r="D28" s="49"/>
      <c r="E28" s="49">
        <v>15</v>
      </c>
      <c r="F28" s="171"/>
      <c r="G28" s="187"/>
      <c r="H28" s="179"/>
      <c r="I28" s="181"/>
      <c r="J28" s="184"/>
      <c r="K28" s="185"/>
      <c r="L28" s="171"/>
      <c r="M28" s="187"/>
      <c r="N28" s="171"/>
      <c r="O28" s="187"/>
      <c r="P28" s="16">
        <f>SUM(D28:O28)</f>
        <v>15</v>
      </c>
      <c r="Q28" s="7"/>
    </row>
    <row r="29" spans="1:17" ht="24.95" customHeight="1">
      <c r="A29" s="186"/>
      <c r="B29" s="186"/>
      <c r="C29" s="186"/>
      <c r="D29" s="49"/>
      <c r="E29" s="49"/>
      <c r="F29" s="171"/>
      <c r="G29" s="187"/>
      <c r="H29" s="179"/>
      <c r="I29" s="181"/>
      <c r="J29" s="184"/>
      <c r="K29" s="185"/>
      <c r="L29" s="171"/>
      <c r="M29" s="187"/>
      <c r="N29" s="171"/>
      <c r="O29" s="187"/>
      <c r="P29" s="16">
        <f t="shared" ref="P29:P32" si="3">SUM(D29:O29)</f>
        <v>0</v>
      </c>
      <c r="Q29" s="7"/>
    </row>
    <row r="30" spans="1:17" ht="24.95" customHeight="1">
      <c r="A30" s="186"/>
      <c r="B30" s="186"/>
      <c r="C30" s="186"/>
      <c r="D30" s="49"/>
      <c r="E30" s="49"/>
      <c r="F30" s="171"/>
      <c r="G30" s="187"/>
      <c r="H30" s="179"/>
      <c r="I30" s="181"/>
      <c r="J30" s="184"/>
      <c r="K30" s="185"/>
      <c r="L30" s="171"/>
      <c r="M30" s="187"/>
      <c r="N30" s="171"/>
      <c r="O30" s="187"/>
      <c r="P30" s="16">
        <f t="shared" si="3"/>
        <v>0</v>
      </c>
      <c r="Q30" s="22"/>
    </row>
    <row r="31" spans="1:17" ht="24.95" customHeight="1">
      <c r="A31" s="186"/>
      <c r="B31" s="186"/>
      <c r="C31" s="186"/>
      <c r="D31" s="49"/>
      <c r="E31" s="49"/>
      <c r="F31" s="171"/>
      <c r="G31" s="187"/>
      <c r="H31" s="179"/>
      <c r="I31" s="181"/>
      <c r="J31" s="184"/>
      <c r="K31" s="185"/>
      <c r="L31" s="171"/>
      <c r="M31" s="187"/>
      <c r="N31" s="171"/>
      <c r="O31" s="187"/>
      <c r="P31" s="16">
        <f t="shared" si="3"/>
        <v>0</v>
      </c>
      <c r="Q31" s="7"/>
    </row>
    <row r="32" spans="1:17" ht="24.95" customHeight="1">
      <c r="A32" s="188" t="s">
        <v>21</v>
      </c>
      <c r="B32" s="188"/>
      <c r="C32" s="188"/>
      <c r="D32" s="15">
        <f>SUM(D28:D31)</f>
        <v>0</v>
      </c>
      <c r="E32" s="15">
        <f>SUM(E28:E31)</f>
        <v>15</v>
      </c>
      <c r="F32" s="189">
        <f>SUM(F28:G31)</f>
        <v>0</v>
      </c>
      <c r="G32" s="190"/>
      <c r="H32" s="47">
        <f>SUM(H28:I31)</f>
        <v>0</v>
      </c>
      <c r="I32" s="48"/>
      <c r="J32" s="47">
        <f>SUM(J28:K31)</f>
        <v>0</v>
      </c>
      <c r="K32" s="48"/>
      <c r="L32" s="189">
        <f>SUM(L28:M31)</f>
        <v>0</v>
      </c>
      <c r="M32" s="190"/>
      <c r="N32" s="189">
        <f>SUM(N28:O31)</f>
        <v>0</v>
      </c>
      <c r="O32" s="190"/>
      <c r="P32" s="16">
        <f t="shared" si="3"/>
        <v>15</v>
      </c>
      <c r="Q32" s="7"/>
    </row>
    <row r="33" spans="1:17" ht="24.95" customHeight="1">
      <c r="A33" s="192" t="s">
        <v>41</v>
      </c>
      <c r="B33" s="193"/>
      <c r="C33" s="193"/>
      <c r="D33" s="194"/>
      <c r="E33" s="195">
        <f>P32+O26</f>
        <v>1268.5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7"/>
      <c r="P33" s="23"/>
      <c r="Q33" s="21"/>
    </row>
    <row r="34" spans="1:17" ht="24.95" customHeight="1">
      <c r="A34" s="198" t="s">
        <v>42</v>
      </c>
      <c r="B34" s="199"/>
      <c r="C34" s="199"/>
      <c r="D34" s="200"/>
      <c r="E34" s="201" t="s">
        <v>75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</row>
    <row r="35" spans="1:17" ht="24.95" customHeight="1">
      <c r="A35" s="161" t="s">
        <v>43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</row>
    <row r="36" spans="1:17" ht="35.1" customHeight="1">
      <c r="A36" s="204" t="s">
        <v>44</v>
      </c>
      <c r="B36" s="204"/>
      <c r="C36" s="204"/>
      <c r="D36" s="191" t="s">
        <v>45</v>
      </c>
      <c r="E36" s="191"/>
      <c r="F36" s="205" t="s">
        <v>46</v>
      </c>
      <c r="G36" s="205"/>
      <c r="H36" s="205"/>
      <c r="I36" s="191" t="s">
        <v>47</v>
      </c>
      <c r="J36" s="191"/>
      <c r="K36" s="191"/>
      <c r="L36" s="191" t="s">
        <v>48</v>
      </c>
      <c r="M36" s="191"/>
      <c r="N36" s="191"/>
      <c r="O36" s="191" t="s">
        <v>49</v>
      </c>
      <c r="P36" s="191"/>
      <c r="Q36" s="191"/>
    </row>
    <row r="37" spans="1:17" s="37" customFormat="1" ht="23.25" customHeight="1">
      <c r="A37" s="128" t="s">
        <v>66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ht="99.95" customHeight="1">
      <c r="A38" s="129" t="s">
        <v>50</v>
      </c>
      <c r="B38" s="129"/>
      <c r="C38" s="129"/>
      <c r="D38" s="129"/>
      <c r="E38" s="129"/>
      <c r="F38" s="129"/>
      <c r="G38" s="129"/>
      <c r="H38" s="129"/>
      <c r="I38" s="129" t="s">
        <v>51</v>
      </c>
      <c r="J38" s="129"/>
      <c r="K38" s="129"/>
      <c r="L38" s="129"/>
      <c r="M38" s="129"/>
      <c r="N38" s="129"/>
      <c r="O38" s="129"/>
      <c r="P38" s="129"/>
      <c r="Q38" s="129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O36:Q36"/>
    <mergeCell ref="A37:Q37"/>
    <mergeCell ref="A38:H38"/>
    <mergeCell ref="I38:Q38"/>
    <mergeCell ref="A33:D33"/>
    <mergeCell ref="E33:O33"/>
    <mergeCell ref="A34:D34"/>
    <mergeCell ref="E34:Q34"/>
    <mergeCell ref="A35:Q35"/>
    <mergeCell ref="A36:C36"/>
    <mergeCell ref="D36:E36"/>
    <mergeCell ref="F36:H36"/>
    <mergeCell ref="I36:K36"/>
    <mergeCell ref="L36:N36"/>
    <mergeCell ref="A32:C32"/>
    <mergeCell ref="F32:G32"/>
    <mergeCell ref="L32:M32"/>
    <mergeCell ref="N32:O32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N28:O28"/>
    <mergeCell ref="F29:G29"/>
    <mergeCell ref="H29:I29"/>
    <mergeCell ref="J29:K29"/>
    <mergeCell ref="L27:M27"/>
    <mergeCell ref="A28:C31"/>
    <mergeCell ref="F28:G28"/>
    <mergeCell ref="H28:I28"/>
    <mergeCell ref="J28:K28"/>
    <mergeCell ref="L28:M28"/>
    <mergeCell ref="Q7:Q8"/>
    <mergeCell ref="B8:C8"/>
    <mergeCell ref="A26:E26"/>
    <mergeCell ref="A27:C27"/>
    <mergeCell ref="F27:G27"/>
    <mergeCell ref="H27:I27"/>
    <mergeCell ref="J27:K27"/>
    <mergeCell ref="N27:O27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tabSelected="1" view="pageBreakPreview" zoomScale="75" zoomScaleSheetLayoutView="75" workbookViewId="0">
      <selection activeCell="P13" sqref="P13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119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54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139</v>
      </c>
      <c r="E5" s="162"/>
      <c r="F5" s="162"/>
      <c r="G5" s="162"/>
      <c r="H5" s="163"/>
      <c r="I5" s="121" t="s">
        <v>9</v>
      </c>
      <c r="J5" s="121"/>
      <c r="K5" s="164"/>
      <c r="L5" s="164"/>
      <c r="M5" s="164"/>
      <c r="N5" s="159" t="s">
        <v>10</v>
      </c>
      <c r="O5" s="159"/>
      <c r="P5" s="6">
        <v>42682</v>
      </c>
      <c r="Q5" s="7"/>
    </row>
    <row r="6" spans="1:17" ht="24.95" customHeight="1">
      <c r="A6" s="159" t="s">
        <v>11</v>
      </c>
      <c r="B6" s="159"/>
      <c r="C6" s="159"/>
      <c r="D6" s="120"/>
      <c r="E6" s="165" t="s">
        <v>12</v>
      </c>
      <c r="F6" s="165" t="s">
        <v>13</v>
      </c>
      <c r="G6" s="165" t="s">
        <v>14</v>
      </c>
      <c r="H6" s="120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122"/>
      <c r="G8" s="122"/>
      <c r="H8" s="122" t="s">
        <v>25</v>
      </c>
      <c r="I8" s="122" t="s">
        <v>26</v>
      </c>
      <c r="J8" s="122" t="s">
        <v>27</v>
      </c>
      <c r="K8" s="122" t="s">
        <v>28</v>
      </c>
      <c r="L8" s="120" t="s">
        <v>26</v>
      </c>
      <c r="M8" s="120" t="s">
        <v>20</v>
      </c>
      <c r="N8" s="120" t="s">
        <v>29</v>
      </c>
      <c r="O8" s="11" t="s">
        <v>30</v>
      </c>
      <c r="P8" s="171"/>
      <c r="Q8" s="158"/>
    </row>
    <row r="9" spans="1:17" ht="24.95" customHeight="1">
      <c r="A9" s="86">
        <v>10</v>
      </c>
      <c r="B9" s="86">
        <v>27</v>
      </c>
      <c r="C9" s="86"/>
      <c r="D9" s="86" t="s">
        <v>136</v>
      </c>
      <c r="E9" s="86" t="s">
        <v>137</v>
      </c>
      <c r="F9" s="86"/>
      <c r="G9" s="86"/>
      <c r="H9" s="86" t="s">
        <v>116</v>
      </c>
      <c r="I9" s="86">
        <v>1</v>
      </c>
      <c r="J9" s="86">
        <v>46</v>
      </c>
      <c r="K9" s="86"/>
      <c r="L9" s="86"/>
      <c r="M9" s="86"/>
      <c r="N9" s="86">
        <v>70</v>
      </c>
      <c r="O9" s="87">
        <f>J9+M9+N9</f>
        <v>116</v>
      </c>
      <c r="P9" s="88">
        <f>J9+M9+N9</f>
        <v>116</v>
      </c>
      <c r="Q9" s="89"/>
    </row>
    <row r="10" spans="1:17" ht="24.95" customHeight="1">
      <c r="A10" s="86">
        <v>10</v>
      </c>
      <c r="B10" s="86">
        <v>27</v>
      </c>
      <c r="C10" s="86"/>
      <c r="D10" s="86" t="s">
        <v>137</v>
      </c>
      <c r="E10" s="86" t="s">
        <v>138</v>
      </c>
      <c r="F10" s="86"/>
      <c r="G10" s="86"/>
      <c r="H10" s="86" t="s">
        <v>108</v>
      </c>
      <c r="I10" s="86">
        <v>1</v>
      </c>
      <c r="J10" s="86">
        <v>820</v>
      </c>
      <c r="K10" s="86"/>
      <c r="L10" s="86"/>
      <c r="M10" s="86">
        <v>109</v>
      </c>
      <c r="N10" s="86"/>
      <c r="O10" s="87">
        <f>J10+M10+N10</f>
        <v>929</v>
      </c>
      <c r="P10" s="88">
        <f>J10+M10+N10</f>
        <v>929</v>
      </c>
      <c r="Q10" s="89"/>
    </row>
    <row r="11" spans="1:17" ht="24.95" customHeight="1">
      <c r="A11" s="86">
        <v>10</v>
      </c>
      <c r="B11" s="86">
        <v>28</v>
      </c>
      <c r="C11" s="86"/>
      <c r="D11" s="86" t="s">
        <v>138</v>
      </c>
      <c r="E11" s="86" t="s">
        <v>138</v>
      </c>
      <c r="F11" s="86"/>
      <c r="G11" s="86"/>
      <c r="H11" s="86"/>
      <c r="I11" s="86"/>
      <c r="J11" s="86"/>
      <c r="K11" s="86"/>
      <c r="L11" s="86"/>
      <c r="M11" s="86">
        <v>109</v>
      </c>
      <c r="N11" s="86"/>
      <c r="O11" s="87">
        <f t="shared" ref="O11:O27" si="0">J11+M11+N11</f>
        <v>109</v>
      </c>
      <c r="P11" s="88">
        <f t="shared" ref="P11:P27" si="1">J11+M11+N11</f>
        <v>109</v>
      </c>
      <c r="Q11" s="89"/>
    </row>
    <row r="12" spans="1:17" ht="24.95" customHeight="1">
      <c r="A12" s="86">
        <v>11</v>
      </c>
      <c r="B12" s="86">
        <v>3</v>
      </c>
      <c r="C12" s="86"/>
      <c r="D12" s="86"/>
      <c r="E12" s="86" t="s">
        <v>138</v>
      </c>
      <c r="F12" s="86"/>
      <c r="G12" s="86"/>
      <c r="H12" s="86"/>
      <c r="I12" s="86"/>
      <c r="J12" s="86"/>
      <c r="K12" s="86"/>
      <c r="L12" s="86"/>
      <c r="M12" s="86">
        <v>160</v>
      </c>
      <c r="N12" s="86"/>
      <c r="O12" s="87">
        <f t="shared" si="0"/>
        <v>160</v>
      </c>
      <c r="P12" s="88">
        <f t="shared" si="1"/>
        <v>160</v>
      </c>
      <c r="Q12" s="89"/>
    </row>
    <row r="13" spans="1:17" ht="24.95" customHeight="1">
      <c r="A13" s="86">
        <v>11</v>
      </c>
      <c r="B13" s="86">
        <v>4</v>
      </c>
      <c r="C13" s="86"/>
      <c r="D13" s="86"/>
      <c r="E13" s="86" t="s">
        <v>138</v>
      </c>
      <c r="F13" s="86"/>
      <c r="G13" s="86"/>
      <c r="H13" s="86"/>
      <c r="I13" s="86"/>
      <c r="J13" s="86"/>
      <c r="K13" s="86"/>
      <c r="L13" s="86"/>
      <c r="M13" s="86">
        <v>160</v>
      </c>
      <c r="N13" s="86"/>
      <c r="O13" s="87">
        <f t="shared" si="0"/>
        <v>160</v>
      </c>
      <c r="P13" s="88">
        <f t="shared" si="1"/>
        <v>160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6" t="s">
        <v>31</v>
      </c>
      <c r="B27" s="207"/>
      <c r="C27" s="207"/>
      <c r="D27" s="207"/>
      <c r="E27" s="208"/>
      <c r="F27" s="90"/>
      <c r="G27" s="90"/>
      <c r="H27" s="90"/>
      <c r="I27" s="125">
        <f t="shared" ref="I27:N27" si="2">SUM(I9:I26)</f>
        <v>2</v>
      </c>
      <c r="J27" s="125">
        <f t="shared" si="2"/>
        <v>866</v>
      </c>
      <c r="K27" s="125">
        <f t="shared" si="2"/>
        <v>0</v>
      </c>
      <c r="L27" s="125">
        <f t="shared" si="2"/>
        <v>0</v>
      </c>
      <c r="M27" s="125">
        <f t="shared" si="2"/>
        <v>538</v>
      </c>
      <c r="N27" s="125">
        <f t="shared" si="2"/>
        <v>70</v>
      </c>
      <c r="O27" s="87">
        <f t="shared" si="0"/>
        <v>1474</v>
      </c>
      <c r="P27" s="92">
        <f t="shared" si="1"/>
        <v>1474</v>
      </c>
      <c r="Q27" s="93"/>
    </row>
    <row r="28" spans="1:17" ht="24.95" customHeight="1">
      <c r="A28" s="206"/>
      <c r="B28" s="207"/>
      <c r="C28" s="208"/>
      <c r="D28" s="94" t="s">
        <v>32</v>
      </c>
      <c r="E28" s="126" t="s">
        <v>33</v>
      </c>
      <c r="F28" s="209" t="s">
        <v>34</v>
      </c>
      <c r="G28" s="210"/>
      <c r="H28" s="206" t="s">
        <v>35</v>
      </c>
      <c r="I28" s="208"/>
      <c r="J28" s="211" t="s">
        <v>36</v>
      </c>
      <c r="K28" s="212"/>
      <c r="L28" s="209" t="s">
        <v>37</v>
      </c>
      <c r="M28" s="210"/>
      <c r="N28" s="209" t="s">
        <v>38</v>
      </c>
      <c r="O28" s="210"/>
      <c r="P28" s="126" t="s">
        <v>21</v>
      </c>
      <c r="Q28" s="96" t="s">
        <v>39</v>
      </c>
    </row>
    <row r="29" spans="1:17" ht="24.95" customHeight="1">
      <c r="A29" s="213" t="s">
        <v>40</v>
      </c>
      <c r="B29" s="213"/>
      <c r="C29" s="213"/>
      <c r="D29" s="86"/>
      <c r="E29" s="232">
        <f>16+60</f>
        <v>76</v>
      </c>
      <c r="F29" s="214"/>
      <c r="G29" s="215"/>
      <c r="H29" s="206"/>
      <c r="I29" s="208"/>
      <c r="J29" s="211"/>
      <c r="K29" s="212"/>
      <c r="L29" s="214"/>
      <c r="M29" s="215"/>
      <c r="N29" s="214"/>
      <c r="O29" s="215"/>
      <c r="P29" s="97">
        <f>SUM(D29:O29)</f>
        <v>76</v>
      </c>
      <c r="Q29" s="89"/>
    </row>
    <row r="30" spans="1:17" ht="24.95" customHeight="1">
      <c r="A30" s="213"/>
      <c r="B30" s="213"/>
      <c r="C30" s="213"/>
      <c r="D30" s="86"/>
      <c r="E30" s="86"/>
      <c r="F30" s="214"/>
      <c r="G30" s="215"/>
      <c r="H30" s="206"/>
      <c r="I30" s="208"/>
      <c r="J30" s="211"/>
      <c r="K30" s="212"/>
      <c r="L30" s="214"/>
      <c r="M30" s="215"/>
      <c r="N30" s="214"/>
      <c r="O30" s="215"/>
      <c r="P30" s="97">
        <f t="shared" ref="P30:P33" si="3">SUM(D30:O30)</f>
        <v>0</v>
      </c>
      <c r="Q30" s="89"/>
    </row>
    <row r="31" spans="1:17" ht="24.95" customHeight="1">
      <c r="A31" s="213"/>
      <c r="B31" s="213"/>
      <c r="C31" s="213"/>
      <c r="D31" s="86"/>
      <c r="E31" s="86"/>
      <c r="F31" s="214"/>
      <c r="G31" s="215"/>
      <c r="H31" s="206"/>
      <c r="I31" s="208"/>
      <c r="J31" s="211"/>
      <c r="K31" s="212"/>
      <c r="L31" s="214"/>
      <c r="M31" s="215"/>
      <c r="N31" s="214"/>
      <c r="O31" s="215"/>
      <c r="P31" s="97">
        <f t="shared" si="3"/>
        <v>0</v>
      </c>
      <c r="Q31" s="98"/>
    </row>
    <row r="32" spans="1:17" ht="24.95" customHeight="1">
      <c r="A32" s="213"/>
      <c r="B32" s="213"/>
      <c r="C32" s="213"/>
      <c r="D32" s="86"/>
      <c r="E32" s="86"/>
      <c r="F32" s="214"/>
      <c r="G32" s="215"/>
      <c r="H32" s="206"/>
      <c r="I32" s="208"/>
      <c r="J32" s="211"/>
      <c r="K32" s="212"/>
      <c r="L32" s="214"/>
      <c r="M32" s="215"/>
      <c r="N32" s="214"/>
      <c r="O32" s="215"/>
      <c r="P32" s="97">
        <f t="shared" si="3"/>
        <v>0</v>
      </c>
      <c r="Q32" s="89"/>
    </row>
    <row r="33" spans="1:17" ht="24.95" customHeight="1">
      <c r="A33" s="216" t="s">
        <v>21</v>
      </c>
      <c r="B33" s="216"/>
      <c r="C33" s="216"/>
      <c r="D33" s="125">
        <f>SUM(D29:D32)</f>
        <v>0</v>
      </c>
      <c r="E33" s="125">
        <f>SUM(E29:E32)</f>
        <v>76</v>
      </c>
      <c r="F33" s="217">
        <f>SUM(F29:G32)</f>
        <v>0</v>
      </c>
      <c r="G33" s="218"/>
      <c r="H33" s="123">
        <f>SUM(H29:I32)</f>
        <v>0</v>
      </c>
      <c r="I33" s="124"/>
      <c r="J33" s="123">
        <f>SUM(J29:K32)</f>
        <v>0</v>
      </c>
      <c r="K33" s="124"/>
      <c r="L33" s="217">
        <f>SUM(L29:M32)</f>
        <v>0</v>
      </c>
      <c r="M33" s="218"/>
      <c r="N33" s="217">
        <f>SUM(N29:O32)</f>
        <v>0</v>
      </c>
      <c r="O33" s="218"/>
      <c r="P33" s="97">
        <f t="shared" si="3"/>
        <v>76</v>
      </c>
      <c r="Q33" s="89"/>
    </row>
    <row r="34" spans="1:17" ht="24.95" customHeight="1">
      <c r="A34" s="219" t="s">
        <v>41</v>
      </c>
      <c r="B34" s="220"/>
      <c r="C34" s="220"/>
      <c r="D34" s="221"/>
      <c r="E34" s="222">
        <f>P33+O27</f>
        <v>1550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4"/>
      <c r="P34" s="101"/>
      <c r="Q34" s="102"/>
    </row>
    <row r="35" spans="1:17" ht="24.95" customHeight="1">
      <c r="A35" s="217" t="s">
        <v>42</v>
      </c>
      <c r="B35" s="225"/>
      <c r="C35" s="225"/>
      <c r="D35" s="218"/>
      <c r="E35" s="226" t="s">
        <v>140</v>
      </c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</row>
    <row r="36" spans="1:17" ht="35.1" customHeight="1">
      <c r="A36" s="229" t="s">
        <v>43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1"/>
    </row>
    <row r="37" spans="1:17" s="37" customFormat="1" ht="23.25" customHeight="1">
      <c r="A37" s="204" t="s">
        <v>44</v>
      </c>
      <c r="B37" s="204"/>
      <c r="C37" s="204"/>
      <c r="D37" s="191" t="s">
        <v>45</v>
      </c>
      <c r="E37" s="191"/>
      <c r="F37" s="205" t="s">
        <v>46</v>
      </c>
      <c r="G37" s="205"/>
      <c r="H37" s="205"/>
      <c r="I37" s="191" t="s">
        <v>47</v>
      </c>
      <c r="J37" s="191"/>
      <c r="K37" s="191"/>
      <c r="L37" s="191" t="s">
        <v>48</v>
      </c>
      <c r="M37" s="191"/>
      <c r="N37" s="191"/>
      <c r="O37" s="191" t="s">
        <v>49</v>
      </c>
      <c r="P37" s="191"/>
      <c r="Q37" s="191"/>
    </row>
    <row r="38" spans="1:17" ht="99.95" customHeight="1">
      <c r="A38" s="128" t="s">
        <v>66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>
      <c r="A39" s="129" t="s">
        <v>50</v>
      </c>
      <c r="B39" s="129"/>
      <c r="C39" s="129"/>
      <c r="D39" s="129"/>
      <c r="E39" s="129"/>
      <c r="F39" s="129"/>
      <c r="G39" s="129"/>
      <c r="H39" s="129"/>
      <c r="I39" s="129" t="s">
        <v>51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F32:G32"/>
    <mergeCell ref="H32:I32"/>
    <mergeCell ref="J32:K32"/>
    <mergeCell ref="L32:M32"/>
    <mergeCell ref="N32:O32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A27:E27"/>
    <mergeCell ref="A28:C28"/>
    <mergeCell ref="F28:G28"/>
    <mergeCell ref="H28:I28"/>
    <mergeCell ref="J28:K28"/>
    <mergeCell ref="L28:M28"/>
    <mergeCell ref="O6:Q6"/>
    <mergeCell ref="A7:C7"/>
    <mergeCell ref="D7:D8"/>
    <mergeCell ref="H7:J7"/>
    <mergeCell ref="K7:O7"/>
    <mergeCell ref="P7:P8"/>
    <mergeCell ref="Q7:Q8"/>
    <mergeCell ref="B8:C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N12" sqref="N12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111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54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132</v>
      </c>
      <c r="E5" s="162"/>
      <c r="F5" s="162"/>
      <c r="G5" s="162"/>
      <c r="H5" s="163"/>
      <c r="I5" s="113" t="s">
        <v>9</v>
      </c>
      <c r="J5" s="113"/>
      <c r="K5" s="164"/>
      <c r="L5" s="164"/>
      <c r="M5" s="164"/>
      <c r="N5" s="159" t="s">
        <v>10</v>
      </c>
      <c r="O5" s="159"/>
      <c r="P5" s="6">
        <v>42665</v>
      </c>
      <c r="Q5" s="7"/>
    </row>
    <row r="6" spans="1:17" ht="24.95" customHeight="1">
      <c r="A6" s="159" t="s">
        <v>11</v>
      </c>
      <c r="B6" s="159"/>
      <c r="C6" s="159"/>
      <c r="D6" s="112"/>
      <c r="E6" s="165" t="s">
        <v>12</v>
      </c>
      <c r="F6" s="165" t="s">
        <v>13</v>
      </c>
      <c r="G6" s="165" t="s">
        <v>14</v>
      </c>
      <c r="H6" s="112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114"/>
      <c r="G8" s="114"/>
      <c r="H8" s="114" t="s">
        <v>25</v>
      </c>
      <c r="I8" s="114" t="s">
        <v>26</v>
      </c>
      <c r="J8" s="114" t="s">
        <v>27</v>
      </c>
      <c r="K8" s="114" t="s">
        <v>28</v>
      </c>
      <c r="L8" s="112" t="s">
        <v>26</v>
      </c>
      <c r="M8" s="112" t="s">
        <v>20</v>
      </c>
      <c r="N8" s="112" t="s">
        <v>29</v>
      </c>
      <c r="O8" s="11" t="s">
        <v>30</v>
      </c>
      <c r="P8" s="171"/>
      <c r="Q8" s="158"/>
    </row>
    <row r="9" spans="1:17" ht="24.95" customHeight="1">
      <c r="A9" s="86">
        <v>10</v>
      </c>
      <c r="B9" s="86">
        <v>8</v>
      </c>
      <c r="C9" s="86"/>
      <c r="D9" s="86" t="s">
        <v>56</v>
      </c>
      <c r="E9" s="86" t="s">
        <v>133</v>
      </c>
      <c r="F9" s="86"/>
      <c r="G9" s="86"/>
      <c r="H9" s="86" t="s">
        <v>116</v>
      </c>
      <c r="I9" s="86">
        <v>1</v>
      </c>
      <c r="J9" s="86">
        <v>25</v>
      </c>
      <c r="K9" s="86"/>
      <c r="L9" s="86"/>
      <c r="M9" s="86">
        <v>218</v>
      </c>
      <c r="N9" s="86"/>
      <c r="O9" s="87">
        <f>J9+M9+N9</f>
        <v>243</v>
      </c>
      <c r="P9" s="88">
        <f>J9+M9+N9</f>
        <v>243</v>
      </c>
      <c r="Q9" s="89"/>
    </row>
    <row r="10" spans="1:17" ht="24.95" customHeight="1">
      <c r="A10" s="86">
        <v>10</v>
      </c>
      <c r="B10" s="86">
        <v>15</v>
      </c>
      <c r="C10" s="86"/>
      <c r="D10" s="86" t="s">
        <v>56</v>
      </c>
      <c r="E10" s="86" t="s">
        <v>134</v>
      </c>
      <c r="F10" s="86"/>
      <c r="G10" s="86"/>
      <c r="H10" s="86" t="s">
        <v>108</v>
      </c>
      <c r="I10" s="86">
        <v>1</v>
      </c>
      <c r="J10" s="86">
        <v>810</v>
      </c>
      <c r="K10" s="86"/>
      <c r="L10" s="86"/>
      <c r="M10" s="86"/>
      <c r="N10" s="86"/>
      <c r="O10" s="87">
        <f>J10+M10+N10</f>
        <v>810</v>
      </c>
      <c r="P10" s="88">
        <f>J10+M10+N10</f>
        <v>810</v>
      </c>
      <c r="Q10" s="89"/>
    </row>
    <row r="11" spans="1:17" ht="24.95" customHeight="1">
      <c r="A11" s="86">
        <v>10</v>
      </c>
      <c r="B11" s="86">
        <v>15</v>
      </c>
      <c r="C11" s="86"/>
      <c r="D11" s="86" t="s">
        <v>134</v>
      </c>
      <c r="E11" s="86" t="s">
        <v>130</v>
      </c>
      <c r="F11" s="86"/>
      <c r="G11" s="86"/>
      <c r="H11" s="86" t="s">
        <v>135</v>
      </c>
      <c r="I11" s="86">
        <v>1</v>
      </c>
      <c r="J11" s="86">
        <v>40</v>
      </c>
      <c r="K11" s="86"/>
      <c r="L11" s="86"/>
      <c r="M11" s="86"/>
      <c r="N11" s="86">
        <v>70</v>
      </c>
      <c r="O11" s="87">
        <f t="shared" ref="O11:O27" si="0">J11+M11+N11</f>
        <v>110</v>
      </c>
      <c r="P11" s="88">
        <f t="shared" ref="P11:P27" si="1">J11+M11+N11</f>
        <v>110</v>
      </c>
      <c r="Q11" s="89"/>
    </row>
    <row r="12" spans="1:17" ht="24.9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>
        <f t="shared" si="0"/>
        <v>0</v>
      </c>
      <c r="P12" s="88">
        <f t="shared" si="1"/>
        <v>0</v>
      </c>
      <c r="Q12" s="89"/>
    </row>
    <row r="13" spans="1:17" ht="24.9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>
        <f t="shared" si="0"/>
        <v>0</v>
      </c>
      <c r="P13" s="88">
        <f t="shared" si="1"/>
        <v>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6" t="s">
        <v>31</v>
      </c>
      <c r="B27" s="207"/>
      <c r="C27" s="207"/>
      <c r="D27" s="207"/>
      <c r="E27" s="208"/>
      <c r="F27" s="90"/>
      <c r="G27" s="90"/>
      <c r="H27" s="90"/>
      <c r="I27" s="117">
        <f t="shared" ref="I27:N27" si="2">SUM(I9:I26)</f>
        <v>3</v>
      </c>
      <c r="J27" s="117">
        <f t="shared" si="2"/>
        <v>875</v>
      </c>
      <c r="K27" s="117">
        <f t="shared" si="2"/>
        <v>0</v>
      </c>
      <c r="L27" s="117">
        <f t="shared" si="2"/>
        <v>0</v>
      </c>
      <c r="M27" s="117">
        <f t="shared" si="2"/>
        <v>218</v>
      </c>
      <c r="N27" s="117">
        <f t="shared" si="2"/>
        <v>70</v>
      </c>
      <c r="O27" s="87">
        <f t="shared" si="0"/>
        <v>1163</v>
      </c>
      <c r="P27" s="92">
        <f t="shared" si="1"/>
        <v>1163</v>
      </c>
      <c r="Q27" s="93"/>
    </row>
    <row r="28" spans="1:17" ht="24.95" customHeight="1">
      <c r="A28" s="206"/>
      <c r="B28" s="207"/>
      <c r="C28" s="208"/>
      <c r="D28" s="94" t="s">
        <v>32</v>
      </c>
      <c r="E28" s="118" t="s">
        <v>33</v>
      </c>
      <c r="F28" s="209" t="s">
        <v>34</v>
      </c>
      <c r="G28" s="210"/>
      <c r="H28" s="206" t="s">
        <v>35</v>
      </c>
      <c r="I28" s="208"/>
      <c r="J28" s="211" t="s">
        <v>36</v>
      </c>
      <c r="K28" s="212"/>
      <c r="L28" s="209" t="s">
        <v>37</v>
      </c>
      <c r="M28" s="210"/>
      <c r="N28" s="209" t="s">
        <v>38</v>
      </c>
      <c r="O28" s="210"/>
      <c r="P28" s="118" t="s">
        <v>21</v>
      </c>
      <c r="Q28" s="96" t="s">
        <v>39</v>
      </c>
    </row>
    <row r="29" spans="1:17" ht="24.95" customHeight="1">
      <c r="A29" s="213" t="s">
        <v>40</v>
      </c>
      <c r="B29" s="213"/>
      <c r="C29" s="213"/>
      <c r="D29" s="86"/>
      <c r="E29" s="86">
        <v>13</v>
      </c>
      <c r="F29" s="214"/>
      <c r="G29" s="215"/>
      <c r="H29" s="206"/>
      <c r="I29" s="208"/>
      <c r="J29" s="211"/>
      <c r="K29" s="212"/>
      <c r="L29" s="214"/>
      <c r="M29" s="215"/>
      <c r="N29" s="214"/>
      <c r="O29" s="215"/>
      <c r="P29" s="97">
        <f>SUM(D29:O29)</f>
        <v>13</v>
      </c>
      <c r="Q29" s="89"/>
    </row>
    <row r="30" spans="1:17" ht="24.95" customHeight="1">
      <c r="A30" s="213"/>
      <c r="B30" s="213"/>
      <c r="C30" s="213"/>
      <c r="D30" s="86"/>
      <c r="E30" s="86"/>
      <c r="F30" s="214"/>
      <c r="G30" s="215"/>
      <c r="H30" s="206"/>
      <c r="I30" s="208"/>
      <c r="J30" s="211"/>
      <c r="K30" s="212"/>
      <c r="L30" s="214"/>
      <c r="M30" s="215"/>
      <c r="N30" s="214"/>
      <c r="O30" s="215"/>
      <c r="P30" s="97">
        <f t="shared" ref="P30:P33" si="3">SUM(D30:O30)</f>
        <v>0</v>
      </c>
      <c r="Q30" s="89"/>
    </row>
    <row r="31" spans="1:17" ht="24.95" customHeight="1">
      <c r="A31" s="213"/>
      <c r="B31" s="213"/>
      <c r="C31" s="213"/>
      <c r="D31" s="86"/>
      <c r="E31" s="86"/>
      <c r="F31" s="214"/>
      <c r="G31" s="215"/>
      <c r="H31" s="206"/>
      <c r="I31" s="208"/>
      <c r="J31" s="211"/>
      <c r="K31" s="212"/>
      <c r="L31" s="214"/>
      <c r="M31" s="215"/>
      <c r="N31" s="214"/>
      <c r="O31" s="215"/>
      <c r="P31" s="97">
        <f t="shared" si="3"/>
        <v>0</v>
      </c>
      <c r="Q31" s="98"/>
    </row>
    <row r="32" spans="1:17" ht="24.95" customHeight="1">
      <c r="A32" s="213"/>
      <c r="B32" s="213"/>
      <c r="C32" s="213"/>
      <c r="D32" s="86"/>
      <c r="E32" s="86"/>
      <c r="F32" s="214"/>
      <c r="G32" s="215"/>
      <c r="H32" s="206"/>
      <c r="I32" s="208"/>
      <c r="J32" s="211"/>
      <c r="K32" s="212"/>
      <c r="L32" s="214"/>
      <c r="M32" s="215"/>
      <c r="N32" s="214"/>
      <c r="O32" s="215"/>
      <c r="P32" s="97">
        <f t="shared" si="3"/>
        <v>0</v>
      </c>
      <c r="Q32" s="89"/>
    </row>
    <row r="33" spans="1:17" ht="24.95" customHeight="1">
      <c r="A33" s="216" t="s">
        <v>21</v>
      </c>
      <c r="B33" s="216"/>
      <c r="C33" s="216"/>
      <c r="D33" s="117">
        <f>SUM(D29:D32)</f>
        <v>0</v>
      </c>
      <c r="E33" s="117">
        <f>SUM(E29:E32)</f>
        <v>13</v>
      </c>
      <c r="F33" s="217">
        <f>SUM(F29:G32)</f>
        <v>0</v>
      </c>
      <c r="G33" s="218"/>
      <c r="H33" s="115">
        <f>SUM(H29:I32)</f>
        <v>0</v>
      </c>
      <c r="I33" s="116"/>
      <c r="J33" s="115">
        <f>SUM(J29:K32)</f>
        <v>0</v>
      </c>
      <c r="K33" s="116"/>
      <c r="L33" s="217">
        <f>SUM(L29:M32)</f>
        <v>0</v>
      </c>
      <c r="M33" s="218"/>
      <c r="N33" s="217">
        <f>SUM(N29:O32)</f>
        <v>0</v>
      </c>
      <c r="O33" s="218"/>
      <c r="P33" s="97">
        <f t="shared" si="3"/>
        <v>13</v>
      </c>
      <c r="Q33" s="89"/>
    </row>
    <row r="34" spans="1:17" ht="24.95" customHeight="1">
      <c r="A34" s="219" t="s">
        <v>41</v>
      </c>
      <c r="B34" s="220"/>
      <c r="C34" s="220"/>
      <c r="D34" s="221"/>
      <c r="E34" s="222">
        <f>P33+O27</f>
        <v>1176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4"/>
      <c r="P34" s="101"/>
      <c r="Q34" s="102"/>
    </row>
    <row r="35" spans="1:17" ht="24.95" customHeight="1">
      <c r="A35" s="217" t="s">
        <v>42</v>
      </c>
      <c r="B35" s="225"/>
      <c r="C35" s="225"/>
      <c r="D35" s="218"/>
      <c r="E35" s="226" t="s">
        <v>131</v>
      </c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</row>
    <row r="36" spans="1:17" ht="35.1" customHeight="1">
      <c r="A36" s="229" t="s">
        <v>43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1"/>
    </row>
    <row r="37" spans="1:17" s="37" customFormat="1" ht="23.25" customHeight="1">
      <c r="A37" s="204" t="s">
        <v>44</v>
      </c>
      <c r="B37" s="204"/>
      <c r="C37" s="204"/>
      <c r="D37" s="191" t="s">
        <v>45</v>
      </c>
      <c r="E37" s="191"/>
      <c r="F37" s="205" t="s">
        <v>46</v>
      </c>
      <c r="G37" s="205"/>
      <c r="H37" s="205"/>
      <c r="I37" s="191" t="s">
        <v>47</v>
      </c>
      <c r="J37" s="191"/>
      <c r="K37" s="191"/>
      <c r="L37" s="191" t="s">
        <v>48</v>
      </c>
      <c r="M37" s="191"/>
      <c r="N37" s="191"/>
      <c r="O37" s="191" t="s">
        <v>49</v>
      </c>
      <c r="P37" s="191"/>
      <c r="Q37" s="191"/>
    </row>
    <row r="38" spans="1:17" ht="99.95" customHeight="1">
      <c r="A38" s="128" t="s">
        <v>66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>
      <c r="A39" s="129" t="s">
        <v>50</v>
      </c>
      <c r="B39" s="129"/>
      <c r="C39" s="129"/>
      <c r="D39" s="129"/>
      <c r="E39" s="129"/>
      <c r="F39" s="129"/>
      <c r="G39" s="129"/>
      <c r="H39" s="129"/>
      <c r="I39" s="129" t="s">
        <v>51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N29:O29"/>
    <mergeCell ref="F30:G30"/>
    <mergeCell ref="H30:I30"/>
    <mergeCell ref="J30:K30"/>
    <mergeCell ref="L28:M28"/>
    <mergeCell ref="A29:C32"/>
    <mergeCell ref="F29:G29"/>
    <mergeCell ref="H29:I29"/>
    <mergeCell ref="J29:K29"/>
    <mergeCell ref="L29:M29"/>
    <mergeCell ref="Q7:Q8"/>
    <mergeCell ref="B8:C8"/>
    <mergeCell ref="A27:E27"/>
    <mergeCell ref="A28:C28"/>
    <mergeCell ref="F28:G28"/>
    <mergeCell ref="H28:I28"/>
    <mergeCell ref="J28:K28"/>
    <mergeCell ref="N28:O2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L33" sqref="L33:M33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106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54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126</v>
      </c>
      <c r="E5" s="162"/>
      <c r="F5" s="162"/>
      <c r="G5" s="162"/>
      <c r="H5" s="163"/>
      <c r="I5" s="104" t="s">
        <v>9</v>
      </c>
      <c r="J5" s="104"/>
      <c r="K5" s="164"/>
      <c r="L5" s="164"/>
      <c r="M5" s="164"/>
      <c r="N5" s="159" t="s">
        <v>10</v>
      </c>
      <c r="O5" s="159"/>
      <c r="P5" s="6">
        <v>42611</v>
      </c>
      <c r="Q5" s="7"/>
    </row>
    <row r="6" spans="1:17" ht="24.95" customHeight="1">
      <c r="A6" s="159" t="s">
        <v>11</v>
      </c>
      <c r="B6" s="159"/>
      <c r="C6" s="159"/>
      <c r="D6" s="103"/>
      <c r="E6" s="165" t="s">
        <v>12</v>
      </c>
      <c r="F6" s="165" t="s">
        <v>13</v>
      </c>
      <c r="G6" s="165" t="s">
        <v>14</v>
      </c>
      <c r="H6" s="103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105"/>
      <c r="G8" s="105"/>
      <c r="H8" s="105" t="s">
        <v>25</v>
      </c>
      <c r="I8" s="105" t="s">
        <v>26</v>
      </c>
      <c r="J8" s="105" t="s">
        <v>27</v>
      </c>
      <c r="K8" s="105" t="s">
        <v>28</v>
      </c>
      <c r="L8" s="103" t="s">
        <v>26</v>
      </c>
      <c r="M8" s="103" t="s">
        <v>20</v>
      </c>
      <c r="N8" s="103" t="s">
        <v>29</v>
      </c>
      <c r="O8" s="11" t="s">
        <v>30</v>
      </c>
      <c r="P8" s="171"/>
      <c r="Q8" s="158"/>
    </row>
    <row r="9" spans="1:17" ht="24.95" customHeight="1">
      <c r="A9" s="86">
        <v>8</v>
      </c>
      <c r="B9" s="86">
        <v>24</v>
      </c>
      <c r="C9" s="86"/>
      <c r="D9" s="86" t="s">
        <v>106</v>
      </c>
      <c r="E9" s="86" t="s">
        <v>127</v>
      </c>
      <c r="F9" s="86"/>
      <c r="G9" s="86"/>
      <c r="H9" s="86" t="s">
        <v>128</v>
      </c>
      <c r="I9" s="86">
        <v>2</v>
      </c>
      <c r="J9" s="86">
        <v>46</v>
      </c>
      <c r="K9" s="86"/>
      <c r="L9" s="86"/>
      <c r="M9" s="86"/>
      <c r="N9" s="86"/>
      <c r="O9" s="87">
        <f>J9+M9+N9</f>
        <v>46</v>
      </c>
      <c r="P9" s="88">
        <f>J9+M9+N9</f>
        <v>46</v>
      </c>
      <c r="Q9" s="89"/>
    </row>
    <row r="10" spans="1:17" ht="24.95" customHeight="1">
      <c r="A10" s="86">
        <v>8</v>
      </c>
      <c r="B10" s="86">
        <v>24</v>
      </c>
      <c r="C10" s="86"/>
      <c r="D10" s="86" t="s">
        <v>127</v>
      </c>
      <c r="E10" s="86" t="s">
        <v>107</v>
      </c>
      <c r="F10" s="86"/>
      <c r="G10" s="86"/>
      <c r="H10" s="86" t="s">
        <v>108</v>
      </c>
      <c r="I10" s="86">
        <v>2</v>
      </c>
      <c r="J10" s="86">
        <v>1000</v>
      </c>
      <c r="K10" s="86"/>
      <c r="L10" s="86"/>
      <c r="M10" s="86">
        <v>480</v>
      </c>
      <c r="N10" s="86"/>
      <c r="O10" s="87">
        <f>J10+M10+N10</f>
        <v>1480</v>
      </c>
      <c r="P10" s="88">
        <f>J10+M10+N10</f>
        <v>1480</v>
      </c>
      <c r="Q10" s="89"/>
    </row>
    <row r="11" spans="1:17" ht="24.95" customHeight="1">
      <c r="A11" s="86">
        <v>8</v>
      </c>
      <c r="B11" s="86">
        <v>28</v>
      </c>
      <c r="C11" s="86"/>
      <c r="D11" s="86" t="s">
        <v>129</v>
      </c>
      <c r="E11" s="86" t="s">
        <v>130</v>
      </c>
      <c r="F11" s="86"/>
      <c r="G11" s="86"/>
      <c r="H11" s="86" t="s">
        <v>112</v>
      </c>
      <c r="I11" s="86">
        <v>3</v>
      </c>
      <c r="J11" s="86">
        <f>248.5+76</f>
        <v>324.5</v>
      </c>
      <c r="K11" s="86"/>
      <c r="L11" s="86"/>
      <c r="M11" s="86"/>
      <c r="N11" s="86"/>
      <c r="O11" s="87">
        <f t="shared" ref="O11:O27" si="0">J11+M11+N11</f>
        <v>324.5</v>
      </c>
      <c r="P11" s="88">
        <f t="shared" ref="P11:P27" si="1">J11+M11+N11</f>
        <v>324.5</v>
      </c>
      <c r="Q11" s="89"/>
    </row>
    <row r="12" spans="1:17" ht="24.9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>
        <f t="shared" si="0"/>
        <v>0</v>
      </c>
      <c r="P12" s="88">
        <f t="shared" si="1"/>
        <v>0</v>
      </c>
      <c r="Q12" s="89"/>
    </row>
    <row r="13" spans="1:17" ht="24.9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>
        <f t="shared" si="0"/>
        <v>0</v>
      </c>
      <c r="P13" s="88">
        <f t="shared" si="1"/>
        <v>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6" t="s">
        <v>31</v>
      </c>
      <c r="B27" s="207"/>
      <c r="C27" s="207"/>
      <c r="D27" s="207"/>
      <c r="E27" s="208"/>
      <c r="F27" s="90"/>
      <c r="G27" s="90"/>
      <c r="H27" s="90"/>
      <c r="I27" s="108">
        <f t="shared" ref="I27:N27" si="2">SUM(I9:I26)</f>
        <v>7</v>
      </c>
      <c r="J27" s="108">
        <f t="shared" si="2"/>
        <v>1370.5</v>
      </c>
      <c r="K27" s="108">
        <f t="shared" si="2"/>
        <v>0</v>
      </c>
      <c r="L27" s="108">
        <f t="shared" si="2"/>
        <v>0</v>
      </c>
      <c r="M27" s="108">
        <f t="shared" si="2"/>
        <v>480</v>
      </c>
      <c r="N27" s="108">
        <f t="shared" si="2"/>
        <v>0</v>
      </c>
      <c r="O27" s="87">
        <f t="shared" si="0"/>
        <v>1850.5</v>
      </c>
      <c r="P27" s="92">
        <f t="shared" si="1"/>
        <v>1850.5</v>
      </c>
      <c r="Q27" s="93"/>
    </row>
    <row r="28" spans="1:17" ht="24.95" customHeight="1">
      <c r="A28" s="206"/>
      <c r="B28" s="207"/>
      <c r="C28" s="208"/>
      <c r="D28" s="94" t="s">
        <v>32</v>
      </c>
      <c r="E28" s="107" t="s">
        <v>33</v>
      </c>
      <c r="F28" s="209" t="s">
        <v>34</v>
      </c>
      <c r="G28" s="210"/>
      <c r="H28" s="206" t="s">
        <v>35</v>
      </c>
      <c r="I28" s="208"/>
      <c r="J28" s="211" t="s">
        <v>36</v>
      </c>
      <c r="K28" s="212"/>
      <c r="L28" s="209" t="s">
        <v>37</v>
      </c>
      <c r="M28" s="210"/>
      <c r="N28" s="209" t="s">
        <v>38</v>
      </c>
      <c r="O28" s="210"/>
      <c r="P28" s="107" t="s">
        <v>21</v>
      </c>
      <c r="Q28" s="96" t="s">
        <v>39</v>
      </c>
    </row>
    <row r="29" spans="1:17" ht="24.95" customHeight="1">
      <c r="A29" s="213" t="s">
        <v>40</v>
      </c>
      <c r="B29" s="213"/>
      <c r="C29" s="213"/>
      <c r="D29" s="86"/>
      <c r="E29" s="86">
        <v>20</v>
      </c>
      <c r="F29" s="214"/>
      <c r="G29" s="215"/>
      <c r="H29" s="206"/>
      <c r="I29" s="208"/>
      <c r="J29" s="211"/>
      <c r="K29" s="212"/>
      <c r="L29" s="214">
        <v>23</v>
      </c>
      <c r="M29" s="215"/>
      <c r="N29" s="214"/>
      <c r="O29" s="215"/>
      <c r="P29" s="97">
        <f>SUM(D29:O29)</f>
        <v>43</v>
      </c>
      <c r="Q29" s="89"/>
    </row>
    <row r="30" spans="1:17" ht="24.95" customHeight="1">
      <c r="A30" s="213"/>
      <c r="B30" s="213"/>
      <c r="C30" s="213"/>
      <c r="D30" s="86"/>
      <c r="E30" s="86"/>
      <c r="F30" s="214"/>
      <c r="G30" s="215"/>
      <c r="H30" s="206"/>
      <c r="I30" s="208"/>
      <c r="J30" s="211"/>
      <c r="K30" s="212"/>
      <c r="L30" s="214"/>
      <c r="M30" s="215"/>
      <c r="N30" s="214"/>
      <c r="O30" s="215"/>
      <c r="P30" s="97">
        <f t="shared" ref="P30:P33" si="3">SUM(D30:O30)</f>
        <v>0</v>
      </c>
      <c r="Q30" s="89"/>
    </row>
    <row r="31" spans="1:17" ht="24.95" customHeight="1">
      <c r="A31" s="213"/>
      <c r="B31" s="213"/>
      <c r="C31" s="213"/>
      <c r="D31" s="86"/>
      <c r="E31" s="86"/>
      <c r="F31" s="214"/>
      <c r="G31" s="215"/>
      <c r="H31" s="206"/>
      <c r="I31" s="208"/>
      <c r="J31" s="211"/>
      <c r="K31" s="212"/>
      <c r="L31" s="214"/>
      <c r="M31" s="215"/>
      <c r="N31" s="214"/>
      <c r="O31" s="215"/>
      <c r="P31" s="97">
        <f t="shared" si="3"/>
        <v>0</v>
      </c>
      <c r="Q31" s="98"/>
    </row>
    <row r="32" spans="1:17" ht="24.95" customHeight="1">
      <c r="A32" s="213"/>
      <c r="B32" s="213"/>
      <c r="C32" s="213"/>
      <c r="D32" s="86"/>
      <c r="E32" s="86"/>
      <c r="F32" s="214"/>
      <c r="G32" s="215"/>
      <c r="H32" s="206"/>
      <c r="I32" s="208"/>
      <c r="J32" s="211"/>
      <c r="K32" s="212"/>
      <c r="L32" s="214"/>
      <c r="M32" s="215"/>
      <c r="N32" s="214"/>
      <c r="O32" s="215"/>
      <c r="P32" s="97">
        <f t="shared" si="3"/>
        <v>0</v>
      </c>
      <c r="Q32" s="89"/>
    </row>
    <row r="33" spans="1:17" ht="24.95" customHeight="1">
      <c r="A33" s="216" t="s">
        <v>21</v>
      </c>
      <c r="B33" s="216"/>
      <c r="C33" s="216"/>
      <c r="D33" s="108">
        <f>SUM(D29:D32)</f>
        <v>0</v>
      </c>
      <c r="E33" s="108">
        <f>SUM(E29:E32)</f>
        <v>20</v>
      </c>
      <c r="F33" s="217">
        <f>SUM(F29:G32)</f>
        <v>0</v>
      </c>
      <c r="G33" s="218"/>
      <c r="H33" s="109">
        <f>SUM(H29:I32)</f>
        <v>0</v>
      </c>
      <c r="I33" s="110"/>
      <c r="J33" s="109">
        <f>SUM(J29:K32)</f>
        <v>0</v>
      </c>
      <c r="K33" s="110"/>
      <c r="L33" s="217">
        <f>SUM(L29:M32)</f>
        <v>23</v>
      </c>
      <c r="M33" s="218"/>
      <c r="N33" s="217">
        <f>SUM(N29:O32)</f>
        <v>0</v>
      </c>
      <c r="O33" s="218"/>
      <c r="P33" s="97">
        <f t="shared" si="3"/>
        <v>43</v>
      </c>
      <c r="Q33" s="89"/>
    </row>
    <row r="34" spans="1:17" ht="24.95" customHeight="1">
      <c r="A34" s="219" t="s">
        <v>41</v>
      </c>
      <c r="B34" s="220"/>
      <c r="C34" s="220"/>
      <c r="D34" s="221"/>
      <c r="E34" s="222">
        <f>P33+O27</f>
        <v>1893.5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4"/>
      <c r="P34" s="101"/>
      <c r="Q34" s="102"/>
    </row>
    <row r="35" spans="1:17" ht="24.95" customHeight="1">
      <c r="A35" s="217" t="s">
        <v>42</v>
      </c>
      <c r="B35" s="225"/>
      <c r="C35" s="225"/>
      <c r="D35" s="218"/>
      <c r="E35" s="226" t="s">
        <v>131</v>
      </c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</row>
    <row r="36" spans="1:17" ht="35.1" customHeight="1">
      <c r="A36" s="229" t="s">
        <v>43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1"/>
    </row>
    <row r="37" spans="1:17" s="37" customFormat="1" ht="23.25" customHeight="1">
      <c r="A37" s="204" t="s">
        <v>44</v>
      </c>
      <c r="B37" s="204"/>
      <c r="C37" s="204"/>
      <c r="D37" s="191" t="s">
        <v>45</v>
      </c>
      <c r="E37" s="191"/>
      <c r="F37" s="205" t="s">
        <v>46</v>
      </c>
      <c r="G37" s="205"/>
      <c r="H37" s="205"/>
      <c r="I37" s="191" t="s">
        <v>47</v>
      </c>
      <c r="J37" s="191"/>
      <c r="K37" s="191"/>
      <c r="L37" s="191" t="s">
        <v>48</v>
      </c>
      <c r="M37" s="191"/>
      <c r="N37" s="191"/>
      <c r="O37" s="191" t="s">
        <v>49</v>
      </c>
      <c r="P37" s="191"/>
      <c r="Q37" s="191"/>
    </row>
    <row r="38" spans="1:17" ht="99.95" customHeight="1">
      <c r="A38" s="128" t="s">
        <v>66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>
      <c r="A39" s="129" t="s">
        <v>50</v>
      </c>
      <c r="B39" s="129"/>
      <c r="C39" s="129"/>
      <c r="D39" s="129"/>
      <c r="E39" s="129"/>
      <c r="F39" s="129"/>
      <c r="G39" s="129"/>
      <c r="H39" s="129"/>
      <c r="I39" s="129" t="s">
        <v>51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F37" sqref="F37:H3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81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104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105</v>
      </c>
      <c r="E5" s="162"/>
      <c r="F5" s="162"/>
      <c r="G5" s="162"/>
      <c r="H5" s="163"/>
      <c r="I5" s="83" t="s">
        <v>9</v>
      </c>
      <c r="J5" s="83"/>
      <c r="K5" s="164"/>
      <c r="L5" s="164"/>
      <c r="M5" s="164"/>
      <c r="N5" s="159" t="s">
        <v>10</v>
      </c>
      <c r="O5" s="159"/>
      <c r="P5" s="6">
        <v>42601</v>
      </c>
      <c r="Q5" s="7"/>
    </row>
    <row r="6" spans="1:17" ht="24.95" customHeight="1">
      <c r="A6" s="159" t="s">
        <v>11</v>
      </c>
      <c r="B6" s="159"/>
      <c r="C6" s="159"/>
      <c r="D6" s="82"/>
      <c r="E6" s="165" t="s">
        <v>12</v>
      </c>
      <c r="F6" s="165" t="s">
        <v>13</v>
      </c>
      <c r="G6" s="165" t="s">
        <v>14</v>
      </c>
      <c r="H6" s="82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84"/>
      <c r="G8" s="84"/>
      <c r="H8" s="84" t="s">
        <v>25</v>
      </c>
      <c r="I8" s="84" t="s">
        <v>26</v>
      </c>
      <c r="J8" s="84" t="s">
        <v>27</v>
      </c>
      <c r="K8" s="84" t="s">
        <v>28</v>
      </c>
      <c r="L8" s="82" t="s">
        <v>26</v>
      </c>
      <c r="M8" s="82" t="s">
        <v>20</v>
      </c>
      <c r="N8" s="82" t="s">
        <v>29</v>
      </c>
      <c r="O8" s="11" t="s">
        <v>30</v>
      </c>
      <c r="P8" s="171"/>
      <c r="Q8" s="158"/>
    </row>
    <row r="9" spans="1:17" ht="24.95" customHeight="1">
      <c r="A9" s="86">
        <v>8</v>
      </c>
      <c r="B9" s="86">
        <v>7</v>
      </c>
      <c r="C9" s="86"/>
      <c r="D9" s="86" t="s">
        <v>106</v>
      </c>
      <c r="E9" s="86" t="s">
        <v>107</v>
      </c>
      <c r="F9" s="86"/>
      <c r="G9" s="86"/>
      <c r="H9" s="86" t="s">
        <v>108</v>
      </c>
      <c r="I9" s="86">
        <v>7</v>
      </c>
      <c r="J9" s="86">
        <f>820*2+80+10</f>
        <v>1730</v>
      </c>
      <c r="K9" s="86"/>
      <c r="L9" s="86"/>
      <c r="M9" s="86"/>
      <c r="N9" s="86"/>
      <c r="O9" s="87">
        <f>J9+M9+N9</f>
        <v>1730</v>
      </c>
      <c r="P9" s="88">
        <f>J9+M9+N9</f>
        <v>1730</v>
      </c>
      <c r="Q9" s="89" t="s">
        <v>114</v>
      </c>
    </row>
    <row r="10" spans="1:17" ht="24.95" customHeight="1">
      <c r="A10" s="86"/>
      <c r="B10" s="86">
        <v>8</v>
      </c>
      <c r="C10" s="86">
        <v>10</v>
      </c>
      <c r="D10" s="86" t="s">
        <v>106</v>
      </c>
      <c r="E10" s="86" t="s">
        <v>107</v>
      </c>
      <c r="F10" s="86"/>
      <c r="G10" s="86"/>
      <c r="H10" s="86" t="s">
        <v>87</v>
      </c>
      <c r="I10" s="86">
        <v>3</v>
      </c>
      <c r="J10" s="86">
        <v>870</v>
      </c>
      <c r="K10" s="86"/>
      <c r="L10" s="86"/>
      <c r="M10" s="86"/>
      <c r="N10" s="86"/>
      <c r="O10" s="87">
        <f t="shared" ref="O10:O27" si="0">J10+M10+N10</f>
        <v>870</v>
      </c>
      <c r="P10" s="88">
        <f t="shared" ref="P10:P27" si="1">J10+M10+N10</f>
        <v>870</v>
      </c>
      <c r="Q10" s="89" t="s">
        <v>109</v>
      </c>
    </row>
    <row r="11" spans="1:17" ht="24.95" customHeight="1">
      <c r="A11" s="86">
        <v>8</v>
      </c>
      <c r="B11" s="86">
        <v>11</v>
      </c>
      <c r="C11" s="86"/>
      <c r="D11" s="86" t="s">
        <v>110</v>
      </c>
      <c r="E11" s="86" t="s">
        <v>111</v>
      </c>
      <c r="F11" s="86"/>
      <c r="G11" s="86"/>
      <c r="H11" s="86" t="s">
        <v>112</v>
      </c>
      <c r="I11" s="86">
        <v>2</v>
      </c>
      <c r="J11" s="86">
        <f>393.5*2</f>
        <v>787</v>
      </c>
      <c r="K11" s="86"/>
      <c r="L11" s="86"/>
      <c r="M11" s="86">
        <v>764</v>
      </c>
      <c r="N11" s="86"/>
      <c r="O11" s="87">
        <f t="shared" si="0"/>
        <v>1551</v>
      </c>
      <c r="P11" s="88">
        <f t="shared" si="1"/>
        <v>1551</v>
      </c>
      <c r="Q11" s="89" t="s">
        <v>113</v>
      </c>
    </row>
    <row r="12" spans="1:17" ht="24.95" customHeight="1">
      <c r="A12" s="86">
        <v>8</v>
      </c>
      <c r="B12" s="86">
        <v>12</v>
      </c>
      <c r="C12" s="86"/>
      <c r="D12" s="86" t="s">
        <v>111</v>
      </c>
      <c r="E12" s="86" t="s">
        <v>115</v>
      </c>
      <c r="F12" s="86"/>
      <c r="G12" s="86"/>
      <c r="H12" s="86" t="s">
        <v>116</v>
      </c>
      <c r="I12" s="86">
        <v>2</v>
      </c>
      <c r="J12" s="86">
        <v>50</v>
      </c>
      <c r="K12" s="86"/>
      <c r="L12" s="86"/>
      <c r="M12" s="86"/>
      <c r="N12" s="86"/>
      <c r="O12" s="87">
        <f t="shared" si="0"/>
        <v>50</v>
      </c>
      <c r="P12" s="88">
        <f t="shared" si="1"/>
        <v>50</v>
      </c>
      <c r="Q12" s="89" t="s">
        <v>113</v>
      </c>
    </row>
    <row r="13" spans="1:17" ht="24.95" customHeight="1">
      <c r="A13" s="86">
        <v>8</v>
      </c>
      <c r="B13" s="86">
        <v>12</v>
      </c>
      <c r="C13" s="86"/>
      <c r="D13" s="86" t="s">
        <v>115</v>
      </c>
      <c r="E13" s="86" t="s">
        <v>111</v>
      </c>
      <c r="F13" s="86"/>
      <c r="G13" s="86"/>
      <c r="H13" s="86" t="s">
        <v>112</v>
      </c>
      <c r="I13" s="86">
        <v>2</v>
      </c>
      <c r="J13" s="86">
        <v>25</v>
      </c>
      <c r="K13" s="86"/>
      <c r="L13" s="86"/>
      <c r="M13" s="86"/>
      <c r="N13" s="86"/>
      <c r="O13" s="87">
        <f t="shared" si="0"/>
        <v>25</v>
      </c>
      <c r="P13" s="88">
        <f t="shared" si="1"/>
        <v>25</v>
      </c>
      <c r="Q13" s="89" t="s">
        <v>113</v>
      </c>
    </row>
    <row r="14" spans="1:17" ht="24.95" customHeight="1">
      <c r="A14" s="86">
        <v>8</v>
      </c>
      <c r="B14" s="86">
        <v>12</v>
      </c>
      <c r="C14" s="86"/>
      <c r="D14" s="86" t="s">
        <v>111</v>
      </c>
      <c r="E14" s="86" t="s">
        <v>117</v>
      </c>
      <c r="F14" s="86"/>
      <c r="G14" s="86"/>
      <c r="H14" s="86" t="s">
        <v>112</v>
      </c>
      <c r="I14" s="86">
        <v>2</v>
      </c>
      <c r="J14" s="86">
        <f>97.5*2</f>
        <v>195</v>
      </c>
      <c r="K14" s="86"/>
      <c r="L14" s="86"/>
      <c r="M14" s="86">
        <v>676</v>
      </c>
      <c r="N14" s="86"/>
      <c r="O14" s="87">
        <f t="shared" si="0"/>
        <v>871</v>
      </c>
      <c r="P14" s="88">
        <f t="shared" si="1"/>
        <v>871</v>
      </c>
      <c r="Q14" s="89" t="s">
        <v>113</v>
      </c>
    </row>
    <row r="15" spans="1:17" ht="24.95" customHeight="1">
      <c r="A15" s="86">
        <v>8</v>
      </c>
      <c r="B15" s="86">
        <v>13</v>
      </c>
      <c r="C15" s="86"/>
      <c r="D15" s="86" t="s">
        <v>117</v>
      </c>
      <c r="E15" s="86" t="s">
        <v>118</v>
      </c>
      <c r="F15" s="86"/>
      <c r="G15" s="86"/>
      <c r="H15" s="86" t="s">
        <v>112</v>
      </c>
      <c r="I15" s="86">
        <v>2</v>
      </c>
      <c r="J15" s="86">
        <f>274*2</f>
        <v>548</v>
      </c>
      <c r="K15" s="86"/>
      <c r="L15" s="86"/>
      <c r="M15" s="86"/>
      <c r="N15" s="86"/>
      <c r="O15" s="87">
        <f t="shared" si="0"/>
        <v>548</v>
      </c>
      <c r="P15" s="88">
        <f t="shared" si="1"/>
        <v>548</v>
      </c>
      <c r="Q15" s="89" t="s">
        <v>113</v>
      </c>
    </row>
    <row r="16" spans="1:17" ht="24.95" customHeight="1">
      <c r="A16" s="86">
        <v>8</v>
      </c>
      <c r="B16" s="86">
        <v>14</v>
      </c>
      <c r="C16" s="86"/>
      <c r="D16" s="86" t="s">
        <v>118</v>
      </c>
      <c r="E16" s="86" t="s">
        <v>119</v>
      </c>
      <c r="F16" s="86"/>
      <c r="G16" s="86"/>
      <c r="H16" s="86" t="s">
        <v>99</v>
      </c>
      <c r="I16" s="86">
        <v>2</v>
      </c>
      <c r="J16" s="86">
        <f>83.5+78.5</f>
        <v>162</v>
      </c>
      <c r="K16" s="86"/>
      <c r="L16" s="86"/>
      <c r="M16" s="86">
        <v>508</v>
      </c>
      <c r="N16" s="86"/>
      <c r="O16" s="87">
        <f t="shared" si="0"/>
        <v>670</v>
      </c>
      <c r="P16" s="88">
        <f t="shared" si="1"/>
        <v>670</v>
      </c>
      <c r="Q16" s="89" t="s">
        <v>113</v>
      </c>
    </row>
    <row r="17" spans="1:17" ht="24.95" customHeight="1">
      <c r="A17" s="86">
        <v>8</v>
      </c>
      <c r="B17" s="86">
        <v>15</v>
      </c>
      <c r="C17" s="86">
        <v>16</v>
      </c>
      <c r="D17" s="86" t="s">
        <v>120</v>
      </c>
      <c r="E17" s="86" t="s">
        <v>110</v>
      </c>
      <c r="F17" s="86"/>
      <c r="G17" s="86"/>
      <c r="H17" s="86" t="s">
        <v>121</v>
      </c>
      <c r="I17" s="86">
        <v>2</v>
      </c>
      <c r="J17" s="86">
        <v>164</v>
      </c>
      <c r="K17" s="86"/>
      <c r="L17" s="86"/>
      <c r="M17" s="86">
        <v>320</v>
      </c>
      <c r="N17" s="86"/>
      <c r="O17" s="87">
        <f t="shared" si="0"/>
        <v>484</v>
      </c>
      <c r="P17" s="88">
        <f t="shared" si="1"/>
        <v>484</v>
      </c>
      <c r="Q17" s="89" t="s">
        <v>113</v>
      </c>
    </row>
    <row r="18" spans="1:17" ht="24.95" customHeight="1">
      <c r="A18" s="86">
        <v>8</v>
      </c>
      <c r="B18" s="86">
        <v>17</v>
      </c>
      <c r="C18" s="86"/>
      <c r="D18" s="86" t="s">
        <v>110</v>
      </c>
      <c r="E18" s="86" t="s">
        <v>122</v>
      </c>
      <c r="F18" s="86"/>
      <c r="G18" s="86"/>
      <c r="H18" s="86" t="s">
        <v>123</v>
      </c>
      <c r="I18" s="86">
        <v>2</v>
      </c>
      <c r="J18" s="86">
        <f>+(1280+20)*2+90</f>
        <v>2690</v>
      </c>
      <c r="K18" s="86"/>
      <c r="L18" s="86"/>
      <c r="M18" s="86"/>
      <c r="N18" s="86"/>
      <c r="O18" s="87">
        <f t="shared" si="0"/>
        <v>2690</v>
      </c>
      <c r="P18" s="88">
        <f t="shared" si="1"/>
        <v>2690</v>
      </c>
      <c r="Q18" s="89" t="s">
        <v>113</v>
      </c>
    </row>
    <row r="19" spans="1:17" ht="24.95" customHeight="1">
      <c r="A19" s="86">
        <v>8</v>
      </c>
      <c r="B19" s="86">
        <v>20</v>
      </c>
      <c r="C19" s="86"/>
      <c r="D19" s="86" t="s">
        <v>122</v>
      </c>
      <c r="E19" s="86" t="s">
        <v>110</v>
      </c>
      <c r="F19" s="86"/>
      <c r="G19" s="86"/>
      <c r="H19" s="86" t="s">
        <v>123</v>
      </c>
      <c r="I19" s="86">
        <v>1</v>
      </c>
      <c r="J19" s="86">
        <v>1590</v>
      </c>
      <c r="K19" s="86"/>
      <c r="L19" s="86"/>
      <c r="M19" s="86"/>
      <c r="N19" s="86"/>
      <c r="O19" s="87">
        <f t="shared" si="0"/>
        <v>1590</v>
      </c>
      <c r="P19" s="88">
        <f t="shared" si="1"/>
        <v>1590</v>
      </c>
      <c r="Q19" s="89" t="s">
        <v>124</v>
      </c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6" t="s">
        <v>31</v>
      </c>
      <c r="B27" s="207"/>
      <c r="C27" s="207"/>
      <c r="D27" s="207"/>
      <c r="E27" s="208"/>
      <c r="F27" s="90"/>
      <c r="G27" s="90"/>
      <c r="H27" s="90"/>
      <c r="I27" s="91">
        <f t="shared" ref="I27:N27" si="2">SUM(I9:I26)</f>
        <v>27</v>
      </c>
      <c r="J27" s="91">
        <f t="shared" si="2"/>
        <v>8811</v>
      </c>
      <c r="K27" s="91">
        <f t="shared" si="2"/>
        <v>0</v>
      </c>
      <c r="L27" s="91">
        <f t="shared" si="2"/>
        <v>0</v>
      </c>
      <c r="M27" s="91">
        <f t="shared" si="2"/>
        <v>2268</v>
      </c>
      <c r="N27" s="91">
        <f t="shared" si="2"/>
        <v>0</v>
      </c>
      <c r="O27" s="87">
        <f t="shared" si="0"/>
        <v>11079</v>
      </c>
      <c r="P27" s="92">
        <f t="shared" si="1"/>
        <v>11079</v>
      </c>
      <c r="Q27" s="93"/>
    </row>
    <row r="28" spans="1:17" ht="24.95" customHeight="1">
      <c r="A28" s="206"/>
      <c r="B28" s="207"/>
      <c r="C28" s="208"/>
      <c r="D28" s="94" t="s">
        <v>32</v>
      </c>
      <c r="E28" s="95" t="s">
        <v>33</v>
      </c>
      <c r="F28" s="209" t="s">
        <v>34</v>
      </c>
      <c r="G28" s="210"/>
      <c r="H28" s="206" t="s">
        <v>35</v>
      </c>
      <c r="I28" s="208"/>
      <c r="J28" s="211" t="s">
        <v>36</v>
      </c>
      <c r="K28" s="212"/>
      <c r="L28" s="209" t="s">
        <v>37</v>
      </c>
      <c r="M28" s="210"/>
      <c r="N28" s="209" t="s">
        <v>38</v>
      </c>
      <c r="O28" s="210"/>
      <c r="P28" s="95" t="s">
        <v>21</v>
      </c>
      <c r="Q28" s="96" t="s">
        <v>39</v>
      </c>
    </row>
    <row r="29" spans="1:17" ht="24.95" customHeight="1">
      <c r="A29" s="213" t="s">
        <v>40</v>
      </c>
      <c r="B29" s="213"/>
      <c r="C29" s="213"/>
      <c r="D29" s="86"/>
      <c r="E29" s="86">
        <v>70</v>
      </c>
      <c r="F29" s="214"/>
      <c r="G29" s="215"/>
      <c r="H29" s="206"/>
      <c r="I29" s="208"/>
      <c r="J29" s="211"/>
      <c r="K29" s="212"/>
      <c r="L29" s="214"/>
      <c r="M29" s="215"/>
      <c r="N29" s="214"/>
      <c r="O29" s="215"/>
      <c r="P29" s="97">
        <f>SUM(D29:O29)</f>
        <v>70</v>
      </c>
      <c r="Q29" s="89">
        <v>8000</v>
      </c>
    </row>
    <row r="30" spans="1:17" ht="24.95" customHeight="1">
      <c r="A30" s="213"/>
      <c r="B30" s="213"/>
      <c r="C30" s="213"/>
      <c r="D30" s="86"/>
      <c r="E30" s="86"/>
      <c r="F30" s="214"/>
      <c r="G30" s="215"/>
      <c r="H30" s="206"/>
      <c r="I30" s="208"/>
      <c r="J30" s="211"/>
      <c r="K30" s="212"/>
      <c r="L30" s="214"/>
      <c r="M30" s="215"/>
      <c r="N30" s="214"/>
      <c r="O30" s="215"/>
      <c r="P30" s="97">
        <f t="shared" ref="P30:P33" si="3">SUM(D30:O30)</f>
        <v>0</v>
      </c>
      <c r="Q30" s="89"/>
    </row>
    <row r="31" spans="1:17" ht="24.95" customHeight="1">
      <c r="A31" s="213"/>
      <c r="B31" s="213"/>
      <c r="C31" s="213"/>
      <c r="D31" s="86"/>
      <c r="E31" s="86"/>
      <c r="F31" s="214"/>
      <c r="G31" s="215"/>
      <c r="H31" s="206"/>
      <c r="I31" s="208"/>
      <c r="J31" s="211"/>
      <c r="K31" s="212"/>
      <c r="L31" s="214"/>
      <c r="M31" s="215"/>
      <c r="N31" s="214"/>
      <c r="O31" s="215"/>
      <c r="P31" s="97">
        <f t="shared" si="3"/>
        <v>0</v>
      </c>
      <c r="Q31" s="98"/>
    </row>
    <row r="32" spans="1:17" ht="24.95" customHeight="1">
      <c r="A32" s="213"/>
      <c r="B32" s="213"/>
      <c r="C32" s="213"/>
      <c r="D32" s="86"/>
      <c r="E32" s="86"/>
      <c r="F32" s="214"/>
      <c r="G32" s="215"/>
      <c r="H32" s="206"/>
      <c r="I32" s="208"/>
      <c r="J32" s="211"/>
      <c r="K32" s="212"/>
      <c r="L32" s="214"/>
      <c r="M32" s="215"/>
      <c r="N32" s="214"/>
      <c r="O32" s="215"/>
      <c r="P32" s="97">
        <f t="shared" si="3"/>
        <v>0</v>
      </c>
      <c r="Q32" s="89"/>
    </row>
    <row r="33" spans="1:17" ht="24.95" customHeight="1">
      <c r="A33" s="216" t="s">
        <v>21</v>
      </c>
      <c r="B33" s="216"/>
      <c r="C33" s="216"/>
      <c r="D33" s="91">
        <f>SUM(D29:D32)</f>
        <v>0</v>
      </c>
      <c r="E33" s="91">
        <f>SUM(E29:E32)</f>
        <v>70</v>
      </c>
      <c r="F33" s="217">
        <f>SUM(F29:G32)</f>
        <v>0</v>
      </c>
      <c r="G33" s="218"/>
      <c r="H33" s="99">
        <f>SUM(H29:I32)</f>
        <v>0</v>
      </c>
      <c r="I33" s="100"/>
      <c r="J33" s="99">
        <f>SUM(J29:K32)</f>
        <v>0</v>
      </c>
      <c r="K33" s="100"/>
      <c r="L33" s="217">
        <f>SUM(L29:M32)</f>
        <v>0</v>
      </c>
      <c r="M33" s="218"/>
      <c r="N33" s="217">
        <f>SUM(N29:O32)</f>
        <v>0</v>
      </c>
      <c r="O33" s="218"/>
      <c r="P33" s="97">
        <f t="shared" si="3"/>
        <v>70</v>
      </c>
      <c r="Q33" s="89"/>
    </row>
    <row r="34" spans="1:17" ht="24.95" customHeight="1">
      <c r="A34" s="219" t="s">
        <v>41</v>
      </c>
      <c r="B34" s="220"/>
      <c r="C34" s="220"/>
      <c r="D34" s="221"/>
      <c r="E34" s="222">
        <f>P33+O27</f>
        <v>11149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4"/>
      <c r="P34" s="101"/>
      <c r="Q34" s="102"/>
    </row>
    <row r="35" spans="1:17" ht="24.95" customHeight="1">
      <c r="A35" s="217" t="s">
        <v>42</v>
      </c>
      <c r="B35" s="225"/>
      <c r="C35" s="225"/>
      <c r="D35" s="218"/>
      <c r="E35" s="226" t="s">
        <v>125</v>
      </c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</row>
    <row r="36" spans="1:17" ht="35.1" customHeight="1">
      <c r="A36" s="229" t="s">
        <v>43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1"/>
    </row>
    <row r="37" spans="1:17" s="37" customFormat="1" ht="23.25" customHeight="1">
      <c r="A37" s="204" t="s">
        <v>44</v>
      </c>
      <c r="B37" s="204"/>
      <c r="C37" s="204"/>
      <c r="D37" s="191" t="s">
        <v>45</v>
      </c>
      <c r="E37" s="191"/>
      <c r="F37" s="205" t="s">
        <v>46</v>
      </c>
      <c r="G37" s="205"/>
      <c r="H37" s="205"/>
      <c r="I37" s="191" t="s">
        <v>47</v>
      </c>
      <c r="J37" s="191"/>
      <c r="K37" s="191"/>
      <c r="L37" s="191" t="s">
        <v>48</v>
      </c>
      <c r="M37" s="191"/>
      <c r="N37" s="191"/>
      <c r="O37" s="191" t="s">
        <v>49</v>
      </c>
      <c r="P37" s="191"/>
      <c r="Q37" s="191"/>
    </row>
    <row r="38" spans="1:17" ht="99.95" customHeight="1">
      <c r="A38" s="128" t="s">
        <v>66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>
      <c r="A39" s="129" t="s">
        <v>50</v>
      </c>
      <c r="B39" s="129"/>
      <c r="C39" s="129"/>
      <c r="D39" s="129"/>
      <c r="E39" s="129"/>
      <c r="F39" s="129"/>
      <c r="G39" s="129"/>
      <c r="H39" s="129"/>
      <c r="I39" s="129" t="s">
        <v>51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N29:O29"/>
    <mergeCell ref="F30:G30"/>
    <mergeCell ref="H30:I30"/>
    <mergeCell ref="J30:K30"/>
    <mergeCell ref="L28:M28"/>
    <mergeCell ref="A29:C32"/>
    <mergeCell ref="F29:G29"/>
    <mergeCell ref="H29:I29"/>
    <mergeCell ref="J29:K29"/>
    <mergeCell ref="L29:M29"/>
    <mergeCell ref="Q7:Q8"/>
    <mergeCell ref="B8:C8"/>
    <mergeCell ref="A27:E27"/>
    <mergeCell ref="A28:C28"/>
    <mergeCell ref="F28:G28"/>
    <mergeCell ref="H28:I28"/>
    <mergeCell ref="J28:K28"/>
    <mergeCell ref="N28:O2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E34" sqref="E34:O34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64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102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81</v>
      </c>
      <c r="E5" s="162"/>
      <c r="F5" s="162"/>
      <c r="G5" s="162"/>
      <c r="H5" s="163"/>
      <c r="I5" s="63" t="s">
        <v>9</v>
      </c>
      <c r="J5" s="63">
        <v>6</v>
      </c>
      <c r="K5" s="164"/>
      <c r="L5" s="164"/>
      <c r="M5" s="164"/>
      <c r="N5" s="159" t="s">
        <v>10</v>
      </c>
      <c r="O5" s="159"/>
      <c r="P5" s="6">
        <v>42570</v>
      </c>
      <c r="Q5" s="7"/>
    </row>
    <row r="6" spans="1:17" ht="24.95" customHeight="1">
      <c r="A6" s="159" t="s">
        <v>11</v>
      </c>
      <c r="B6" s="159"/>
      <c r="C6" s="159"/>
      <c r="D6" s="61"/>
      <c r="E6" s="165" t="s">
        <v>12</v>
      </c>
      <c r="F6" s="165" t="s">
        <v>13</v>
      </c>
      <c r="G6" s="165" t="s">
        <v>14</v>
      </c>
      <c r="H6" s="61" t="s">
        <v>15</v>
      </c>
      <c r="I6" s="164"/>
      <c r="J6" s="164"/>
      <c r="K6" s="164"/>
      <c r="L6" s="164"/>
      <c r="M6" s="159" t="s">
        <v>16</v>
      </c>
      <c r="N6" s="159"/>
      <c r="O6" s="168"/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62"/>
      <c r="G8" s="62"/>
      <c r="H8" s="62" t="s">
        <v>25</v>
      </c>
      <c r="I8" s="62" t="s">
        <v>26</v>
      </c>
      <c r="J8" s="62" t="s">
        <v>27</v>
      </c>
      <c r="K8" s="62" t="s">
        <v>28</v>
      </c>
      <c r="L8" s="61" t="s">
        <v>26</v>
      </c>
      <c r="M8" s="61" t="s">
        <v>20</v>
      </c>
      <c r="N8" s="61" t="s">
        <v>29</v>
      </c>
      <c r="O8" s="11" t="s">
        <v>30</v>
      </c>
      <c r="P8" s="171"/>
      <c r="Q8" s="158"/>
    </row>
    <row r="9" spans="1:17" ht="24.95" customHeight="1">
      <c r="A9" s="61">
        <v>7</v>
      </c>
      <c r="B9" s="61">
        <v>7</v>
      </c>
      <c r="C9" s="61"/>
      <c r="D9" s="61" t="s">
        <v>82</v>
      </c>
      <c r="E9" s="61" t="s">
        <v>83</v>
      </c>
      <c r="F9" s="61"/>
      <c r="G9" s="61"/>
      <c r="H9" s="61" t="s">
        <v>59</v>
      </c>
      <c r="I9" s="61">
        <v>6</v>
      </c>
      <c r="J9" s="61">
        <f>58*3</f>
        <v>174</v>
      </c>
      <c r="K9" s="61"/>
      <c r="L9" s="61"/>
      <c r="M9" s="61"/>
      <c r="N9" s="61"/>
      <c r="O9" s="12">
        <f>J9+M9+N9</f>
        <v>174</v>
      </c>
      <c r="P9" s="13">
        <f>J9+M9+N9</f>
        <v>174</v>
      </c>
      <c r="Q9" s="7" t="s">
        <v>88</v>
      </c>
    </row>
    <row r="10" spans="1:17" ht="24.95" customHeight="1">
      <c r="A10" s="61"/>
      <c r="B10" s="61"/>
      <c r="C10" s="61"/>
      <c r="D10" s="61" t="s">
        <v>84</v>
      </c>
      <c r="E10" s="61" t="s">
        <v>85</v>
      </c>
      <c r="F10" s="61"/>
      <c r="G10" s="61"/>
      <c r="H10" s="61" t="s">
        <v>87</v>
      </c>
      <c r="I10" s="61">
        <v>1</v>
      </c>
      <c r="J10" s="61">
        <v>4170</v>
      </c>
      <c r="K10" s="61"/>
      <c r="L10" s="61"/>
      <c r="M10" s="61"/>
      <c r="N10" s="61"/>
      <c r="O10" s="12">
        <f t="shared" ref="O10:O27" si="0">J10+M10+N10</f>
        <v>4170</v>
      </c>
      <c r="P10" s="13">
        <f t="shared" ref="P10:P27" si="1">J10+M10+N10</f>
        <v>4170</v>
      </c>
      <c r="Q10" s="7" t="s">
        <v>89</v>
      </c>
    </row>
    <row r="11" spans="1:17" ht="24.95" customHeight="1">
      <c r="A11" s="61">
        <v>7</v>
      </c>
      <c r="B11" s="61">
        <v>9</v>
      </c>
      <c r="C11" s="61"/>
      <c r="D11" s="61" t="s">
        <v>86</v>
      </c>
      <c r="E11" s="61" t="s">
        <v>92</v>
      </c>
      <c r="F11" s="61"/>
      <c r="G11" s="61"/>
      <c r="H11" s="61" t="s">
        <v>87</v>
      </c>
      <c r="I11" s="61">
        <v>1</v>
      </c>
      <c r="J11" s="61">
        <f>1340+150</f>
        <v>1490</v>
      </c>
      <c r="K11" s="61"/>
      <c r="L11" s="61"/>
      <c r="M11" s="61"/>
      <c r="N11" s="61"/>
      <c r="O11" s="12">
        <f t="shared" ref="O11" si="2">J11+M11+N11</f>
        <v>1490</v>
      </c>
      <c r="P11" s="13">
        <f t="shared" ref="P11" si="3">J11+M11+N11</f>
        <v>1490</v>
      </c>
      <c r="Q11" s="7" t="s">
        <v>93</v>
      </c>
    </row>
    <row r="12" spans="1:17" ht="24.95" customHeight="1">
      <c r="A12" s="61">
        <v>7</v>
      </c>
      <c r="B12" s="61">
        <v>10</v>
      </c>
      <c r="C12" s="61"/>
      <c r="D12" s="61" t="s">
        <v>86</v>
      </c>
      <c r="E12" s="61" t="s">
        <v>100</v>
      </c>
      <c r="F12" s="61"/>
      <c r="G12" s="61"/>
      <c r="H12" s="61" t="s">
        <v>87</v>
      </c>
      <c r="I12" s="61">
        <v>1</v>
      </c>
      <c r="J12" s="61">
        <f>1660+124+57</f>
        <v>1841</v>
      </c>
      <c r="K12" s="61"/>
      <c r="L12" s="61"/>
      <c r="M12" s="61"/>
      <c r="N12" s="61"/>
      <c r="O12" s="12">
        <f t="shared" si="0"/>
        <v>1841</v>
      </c>
      <c r="P12" s="13">
        <f t="shared" si="1"/>
        <v>1841</v>
      </c>
      <c r="Q12" s="7" t="s">
        <v>90</v>
      </c>
    </row>
    <row r="13" spans="1:17" ht="24.95" customHeight="1">
      <c r="A13" s="61"/>
      <c r="B13" s="61"/>
      <c r="C13" s="61"/>
      <c r="D13" s="61" t="s">
        <v>94</v>
      </c>
      <c r="E13" s="61" t="s">
        <v>91</v>
      </c>
      <c r="F13" s="61"/>
      <c r="G13" s="61"/>
      <c r="H13" s="61" t="s">
        <v>87</v>
      </c>
      <c r="I13" s="61">
        <v>1</v>
      </c>
      <c r="J13" s="61">
        <f>4140-2970</f>
        <v>1170</v>
      </c>
      <c r="K13" s="61"/>
      <c r="L13" s="61"/>
      <c r="M13" s="61"/>
      <c r="N13" s="61"/>
      <c r="O13" s="12">
        <f t="shared" si="0"/>
        <v>1170</v>
      </c>
      <c r="P13" s="13">
        <f t="shared" si="1"/>
        <v>1170</v>
      </c>
      <c r="Q13" s="57" t="s">
        <v>103</v>
      </c>
    </row>
    <row r="14" spans="1:17" ht="24.95" customHeight="1">
      <c r="A14" s="61"/>
      <c r="B14" s="61"/>
      <c r="C14" s="61"/>
      <c r="D14" s="61" t="s">
        <v>86</v>
      </c>
      <c r="E14" s="61" t="s">
        <v>91</v>
      </c>
      <c r="F14" s="61"/>
      <c r="G14" s="61"/>
      <c r="H14" s="61" t="s">
        <v>87</v>
      </c>
      <c r="I14" s="61"/>
      <c r="J14" s="61">
        <v>2840</v>
      </c>
      <c r="K14" s="61"/>
      <c r="L14" s="61"/>
      <c r="M14" s="61"/>
      <c r="N14" s="45"/>
      <c r="O14" s="12">
        <f t="shared" ref="O14:O19" si="4">J14+M14+N14</f>
        <v>2840</v>
      </c>
      <c r="P14" s="13">
        <f t="shared" ref="P14:P19" si="5">J14+M14+N14</f>
        <v>2840</v>
      </c>
      <c r="Q14" s="7" t="s">
        <v>95</v>
      </c>
    </row>
    <row r="15" spans="1:17" ht="24.95" customHeight="1">
      <c r="A15" s="61">
        <v>7</v>
      </c>
      <c r="B15" s="61">
        <v>11</v>
      </c>
      <c r="C15" s="61"/>
      <c r="D15" s="61"/>
      <c r="E15" s="61" t="s">
        <v>96</v>
      </c>
      <c r="F15" s="61"/>
      <c r="G15" s="61"/>
      <c r="H15" s="61"/>
      <c r="I15" s="61"/>
      <c r="J15" s="61"/>
      <c r="K15" s="61"/>
      <c r="L15" s="61"/>
      <c r="M15" s="61">
        <v>140</v>
      </c>
      <c r="N15" s="45"/>
      <c r="O15" s="12">
        <f t="shared" si="4"/>
        <v>140</v>
      </c>
      <c r="P15" s="13">
        <f t="shared" si="5"/>
        <v>140</v>
      </c>
      <c r="Q15" s="7"/>
    </row>
    <row r="16" spans="1:17" ht="24.95" customHeight="1">
      <c r="A16" s="61">
        <v>7</v>
      </c>
      <c r="B16" s="61">
        <v>17</v>
      </c>
      <c r="C16" s="61"/>
      <c r="D16" s="61" t="s">
        <v>97</v>
      </c>
      <c r="E16" s="61" t="s">
        <v>98</v>
      </c>
      <c r="F16" s="61"/>
      <c r="G16" s="61"/>
      <c r="H16" s="61" t="s">
        <v>99</v>
      </c>
      <c r="I16" s="61"/>
      <c r="J16" s="61">
        <f>230.5+80</f>
        <v>310.5</v>
      </c>
      <c r="K16" s="61"/>
      <c r="L16" s="61"/>
      <c r="M16" s="61"/>
      <c r="N16" s="61"/>
      <c r="O16" s="12">
        <f t="shared" si="4"/>
        <v>310.5</v>
      </c>
      <c r="P16" s="13">
        <f t="shared" si="5"/>
        <v>310.5</v>
      </c>
      <c r="Q16" s="7"/>
    </row>
    <row r="17" spans="1:17" ht="24.9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2">
        <f t="shared" si="4"/>
        <v>0</v>
      </c>
      <c r="P17" s="13">
        <f t="shared" si="5"/>
        <v>0</v>
      </c>
      <c r="Q17" s="7"/>
    </row>
    <row r="18" spans="1:17" ht="24.9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2">
        <f t="shared" si="4"/>
        <v>0</v>
      </c>
      <c r="P18" s="13">
        <f t="shared" si="5"/>
        <v>0</v>
      </c>
      <c r="Q18" s="7"/>
    </row>
    <row r="19" spans="1:17" ht="24.9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12">
        <f t="shared" si="4"/>
        <v>0</v>
      </c>
      <c r="P19" s="13">
        <f t="shared" si="5"/>
        <v>0</v>
      </c>
      <c r="Q19" s="7"/>
    </row>
    <row r="20" spans="1:17" ht="24.9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2">
        <f t="shared" si="0"/>
        <v>0</v>
      </c>
      <c r="P26" s="13">
        <f t="shared" si="1"/>
        <v>0</v>
      </c>
      <c r="Q26" s="7"/>
    </row>
    <row r="27" spans="1:17" ht="30" customHeight="1">
      <c r="A27" s="179" t="s">
        <v>31</v>
      </c>
      <c r="B27" s="180"/>
      <c r="C27" s="180"/>
      <c r="D27" s="180"/>
      <c r="E27" s="181"/>
      <c r="F27" s="14"/>
      <c r="G27" s="14"/>
      <c r="H27" s="14"/>
      <c r="I27" s="15">
        <f t="shared" ref="I27:N27" si="6">SUM(I9:I26)</f>
        <v>10</v>
      </c>
      <c r="J27" s="15">
        <f t="shared" si="6"/>
        <v>11995.5</v>
      </c>
      <c r="K27" s="15">
        <f t="shared" si="6"/>
        <v>0</v>
      </c>
      <c r="L27" s="15">
        <f t="shared" si="6"/>
        <v>0</v>
      </c>
      <c r="M27" s="15">
        <f t="shared" si="6"/>
        <v>140</v>
      </c>
      <c r="N27" s="15">
        <f t="shared" si="6"/>
        <v>0</v>
      </c>
      <c r="O27" s="12">
        <f t="shared" si="0"/>
        <v>12135.5</v>
      </c>
      <c r="P27" s="85">
        <f t="shared" si="1"/>
        <v>12135.5</v>
      </c>
      <c r="Q27" s="17"/>
    </row>
    <row r="28" spans="1:17" ht="24.95" customHeight="1">
      <c r="A28" s="179"/>
      <c r="B28" s="180"/>
      <c r="C28" s="181"/>
      <c r="D28" s="18" t="s">
        <v>32</v>
      </c>
      <c r="E28" s="60" t="s">
        <v>33</v>
      </c>
      <c r="F28" s="182" t="s">
        <v>34</v>
      </c>
      <c r="G28" s="183"/>
      <c r="H28" s="179" t="s">
        <v>35</v>
      </c>
      <c r="I28" s="181"/>
      <c r="J28" s="184" t="s">
        <v>36</v>
      </c>
      <c r="K28" s="185"/>
      <c r="L28" s="182" t="s">
        <v>37</v>
      </c>
      <c r="M28" s="183"/>
      <c r="N28" s="182" t="s">
        <v>38</v>
      </c>
      <c r="O28" s="183"/>
      <c r="P28" s="60" t="s">
        <v>21</v>
      </c>
      <c r="Q28" s="20" t="s">
        <v>39</v>
      </c>
    </row>
    <row r="29" spans="1:17" ht="24.95" customHeight="1">
      <c r="A29" s="186" t="s">
        <v>40</v>
      </c>
      <c r="B29" s="186"/>
      <c r="C29" s="186"/>
      <c r="D29" s="61"/>
      <c r="E29" s="61"/>
      <c r="F29" s="171"/>
      <c r="G29" s="187"/>
      <c r="H29" s="179"/>
      <c r="I29" s="181"/>
      <c r="J29" s="184"/>
      <c r="K29" s="185"/>
      <c r="L29" s="171">
        <v>20</v>
      </c>
      <c r="M29" s="187"/>
      <c r="N29" s="171"/>
      <c r="O29" s="187"/>
      <c r="P29" s="16">
        <f>SUM(D29:O29)</f>
        <v>20</v>
      </c>
      <c r="Q29" s="7" t="s">
        <v>101</v>
      </c>
    </row>
    <row r="30" spans="1:17" ht="24.95" customHeight="1">
      <c r="A30" s="186"/>
      <c r="B30" s="186"/>
      <c r="C30" s="186"/>
      <c r="D30" s="61"/>
      <c r="E30" s="61"/>
      <c r="F30" s="171"/>
      <c r="G30" s="187"/>
      <c r="H30" s="179"/>
      <c r="I30" s="181"/>
      <c r="J30" s="184"/>
      <c r="K30" s="185"/>
      <c r="L30" s="171"/>
      <c r="M30" s="187"/>
      <c r="N30" s="171"/>
      <c r="O30" s="187"/>
      <c r="P30" s="16">
        <f t="shared" ref="P30:P33" si="7">SUM(D30:O30)</f>
        <v>0</v>
      </c>
      <c r="Q30" s="7"/>
    </row>
    <row r="31" spans="1:17" ht="24.95" customHeight="1">
      <c r="A31" s="186"/>
      <c r="B31" s="186"/>
      <c r="C31" s="186"/>
      <c r="D31" s="61"/>
      <c r="E31" s="61"/>
      <c r="F31" s="171"/>
      <c r="G31" s="187"/>
      <c r="H31" s="179"/>
      <c r="I31" s="181"/>
      <c r="J31" s="184"/>
      <c r="K31" s="185"/>
      <c r="L31" s="171"/>
      <c r="M31" s="187"/>
      <c r="N31" s="171"/>
      <c r="O31" s="187"/>
      <c r="P31" s="16">
        <f t="shared" si="7"/>
        <v>0</v>
      </c>
      <c r="Q31" s="22"/>
    </row>
    <row r="32" spans="1:17" ht="24.95" customHeight="1">
      <c r="A32" s="186"/>
      <c r="B32" s="186"/>
      <c r="C32" s="186"/>
      <c r="D32" s="61"/>
      <c r="E32" s="61"/>
      <c r="F32" s="171"/>
      <c r="G32" s="187"/>
      <c r="H32" s="179"/>
      <c r="I32" s="181"/>
      <c r="J32" s="184"/>
      <c r="K32" s="185"/>
      <c r="L32" s="171"/>
      <c r="M32" s="187"/>
      <c r="N32" s="171"/>
      <c r="O32" s="187"/>
      <c r="P32" s="16">
        <f t="shared" si="7"/>
        <v>0</v>
      </c>
      <c r="Q32" s="7"/>
    </row>
    <row r="33" spans="1:17" ht="24.95" customHeight="1">
      <c r="A33" s="188" t="s">
        <v>21</v>
      </c>
      <c r="B33" s="188"/>
      <c r="C33" s="188"/>
      <c r="D33" s="15">
        <f>SUM(D29:D32)</f>
        <v>0</v>
      </c>
      <c r="E33" s="15">
        <f>SUM(E29:E32)</f>
        <v>0</v>
      </c>
      <c r="F33" s="189">
        <f>SUM(F29:G32)</f>
        <v>0</v>
      </c>
      <c r="G33" s="190"/>
      <c r="H33" s="58">
        <f>SUM(H29:I32)</f>
        <v>0</v>
      </c>
      <c r="I33" s="59"/>
      <c r="J33" s="58">
        <f>SUM(J29:K32)</f>
        <v>0</v>
      </c>
      <c r="K33" s="59"/>
      <c r="L33" s="189">
        <f>SUM(L29:M32)</f>
        <v>20</v>
      </c>
      <c r="M33" s="190"/>
      <c r="N33" s="189">
        <f>SUM(N29:O32)</f>
        <v>0</v>
      </c>
      <c r="O33" s="190"/>
      <c r="P33" s="16">
        <f t="shared" si="7"/>
        <v>20</v>
      </c>
      <c r="Q33" s="7"/>
    </row>
    <row r="34" spans="1:17" ht="24.95" customHeight="1">
      <c r="A34" s="192" t="s">
        <v>41</v>
      </c>
      <c r="B34" s="193"/>
      <c r="C34" s="193"/>
      <c r="D34" s="194"/>
      <c r="E34" s="195">
        <f>P33+O27</f>
        <v>12155.5</v>
      </c>
      <c r="F34" s="196"/>
      <c r="G34" s="196"/>
      <c r="H34" s="196"/>
      <c r="I34" s="196"/>
      <c r="J34" s="196"/>
      <c r="K34" s="196"/>
      <c r="L34" s="196"/>
      <c r="M34" s="196"/>
      <c r="N34" s="196"/>
      <c r="O34" s="197"/>
      <c r="P34" s="23"/>
      <c r="Q34" s="21"/>
    </row>
    <row r="35" spans="1:17" ht="24.95" customHeight="1">
      <c r="A35" s="198" t="s">
        <v>42</v>
      </c>
      <c r="B35" s="199"/>
      <c r="C35" s="199"/>
      <c r="D35" s="200"/>
      <c r="E35" s="201" t="s">
        <v>75</v>
      </c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3"/>
    </row>
    <row r="36" spans="1:17" ht="35.1" customHeight="1">
      <c r="A36" s="161" t="s">
        <v>43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3"/>
    </row>
    <row r="37" spans="1:17" s="37" customFormat="1" ht="23.25" customHeight="1">
      <c r="A37" s="204" t="s">
        <v>44</v>
      </c>
      <c r="B37" s="204"/>
      <c r="C37" s="204"/>
      <c r="D37" s="191" t="s">
        <v>45</v>
      </c>
      <c r="E37" s="191"/>
      <c r="F37" s="205" t="s">
        <v>46</v>
      </c>
      <c r="G37" s="205"/>
      <c r="H37" s="205"/>
      <c r="I37" s="191" t="s">
        <v>47</v>
      </c>
      <c r="J37" s="191"/>
      <c r="K37" s="191"/>
      <c r="L37" s="191" t="s">
        <v>48</v>
      </c>
      <c r="M37" s="191"/>
      <c r="N37" s="191"/>
      <c r="O37" s="191" t="s">
        <v>49</v>
      </c>
      <c r="P37" s="191"/>
      <c r="Q37" s="191"/>
    </row>
    <row r="38" spans="1:17" ht="99.95" customHeight="1">
      <c r="A38" s="128" t="s">
        <v>66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>
      <c r="A39" s="129" t="s">
        <v>50</v>
      </c>
      <c r="B39" s="129"/>
      <c r="C39" s="129"/>
      <c r="D39" s="129"/>
      <c r="E39" s="129"/>
      <c r="F39" s="129"/>
      <c r="G39" s="129"/>
      <c r="H39" s="129"/>
      <c r="I39" s="129" t="s">
        <v>51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N29:O29"/>
    <mergeCell ref="F30:G30"/>
    <mergeCell ref="H30:I30"/>
    <mergeCell ref="J30:K30"/>
    <mergeCell ref="L28:M28"/>
    <mergeCell ref="A29:C32"/>
    <mergeCell ref="F29:G29"/>
    <mergeCell ref="H29:I29"/>
    <mergeCell ref="J29:K29"/>
    <mergeCell ref="L29:M29"/>
    <mergeCell ref="Q7:Q8"/>
    <mergeCell ref="B8:C8"/>
    <mergeCell ref="A27:E27"/>
    <mergeCell ref="A28:C28"/>
    <mergeCell ref="F28:G28"/>
    <mergeCell ref="H28:I28"/>
    <mergeCell ref="J28:K28"/>
    <mergeCell ref="N28:O2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topLeftCell="A25" zoomScale="75" zoomScaleSheetLayoutView="75" workbookViewId="0">
      <selection activeCell="S6" sqref="S6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7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51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27.75" customHeight="1">
      <c r="A4" s="175" t="s">
        <v>3</v>
      </c>
      <c r="B4" s="175"/>
      <c r="C4" s="175"/>
      <c r="D4" s="1"/>
      <c r="E4" s="176" t="s">
        <v>4</v>
      </c>
      <c r="F4" s="177"/>
      <c r="G4" s="177"/>
      <c r="H4" s="178"/>
      <c r="I4" s="175"/>
      <c r="J4" s="175"/>
      <c r="K4" s="175"/>
      <c r="L4" s="2" t="s">
        <v>5</v>
      </c>
      <c r="M4" s="158" t="s">
        <v>67</v>
      </c>
      <c r="N4" s="158"/>
      <c r="O4" s="3" t="s">
        <v>6</v>
      </c>
      <c r="P4" s="4" t="s">
        <v>54</v>
      </c>
      <c r="Q4" s="5" t="s">
        <v>7</v>
      </c>
    </row>
    <row r="5" spans="1:17" ht="24.95" customHeight="1">
      <c r="A5" s="159" t="s">
        <v>8</v>
      </c>
      <c r="B5" s="159"/>
      <c r="C5" s="159"/>
      <c r="D5" s="161" t="s">
        <v>65</v>
      </c>
      <c r="E5" s="162"/>
      <c r="F5" s="162"/>
      <c r="G5" s="162"/>
      <c r="H5" s="163"/>
      <c r="I5" s="39" t="s">
        <v>9</v>
      </c>
      <c r="J5" s="39">
        <v>5</v>
      </c>
      <c r="K5" s="164"/>
      <c r="L5" s="164"/>
      <c r="M5" s="164"/>
      <c r="N5" s="159" t="s">
        <v>10</v>
      </c>
      <c r="O5" s="159"/>
      <c r="P5" s="6">
        <v>42318</v>
      </c>
      <c r="Q5" s="7"/>
    </row>
    <row r="6" spans="1:17" ht="24.95" customHeight="1">
      <c r="A6" s="159" t="s">
        <v>11</v>
      </c>
      <c r="B6" s="159"/>
      <c r="C6" s="159"/>
      <c r="D6" s="8">
        <v>1</v>
      </c>
      <c r="E6" s="165" t="s">
        <v>12</v>
      </c>
      <c r="F6" s="165" t="s">
        <v>13</v>
      </c>
      <c r="G6" s="165" t="s">
        <v>14</v>
      </c>
      <c r="H6" s="8" t="s">
        <v>15</v>
      </c>
      <c r="I6" s="164">
        <v>7</v>
      </c>
      <c r="J6" s="164"/>
      <c r="K6" s="164"/>
      <c r="L6" s="164"/>
      <c r="M6" s="159" t="s">
        <v>16</v>
      </c>
      <c r="N6" s="159"/>
      <c r="O6" s="168">
        <v>8</v>
      </c>
      <c r="P6" s="169"/>
      <c r="Q6" s="170"/>
    </row>
    <row r="7" spans="1:17" ht="24.95" customHeight="1">
      <c r="A7" s="159" t="s">
        <v>17</v>
      </c>
      <c r="B7" s="159"/>
      <c r="C7" s="159"/>
      <c r="D7" s="159" t="s">
        <v>18</v>
      </c>
      <c r="E7" s="166"/>
      <c r="F7" s="167"/>
      <c r="G7" s="167"/>
      <c r="H7" s="164" t="s">
        <v>19</v>
      </c>
      <c r="I7" s="164"/>
      <c r="J7" s="164"/>
      <c r="K7" s="164" t="s">
        <v>20</v>
      </c>
      <c r="L7" s="164"/>
      <c r="M7" s="164"/>
      <c r="N7" s="164"/>
      <c r="O7" s="164"/>
      <c r="P7" s="171" t="s">
        <v>21</v>
      </c>
      <c r="Q7" s="157" t="s">
        <v>22</v>
      </c>
    </row>
    <row r="8" spans="1:17" ht="24.95" customHeight="1">
      <c r="A8" s="9" t="s">
        <v>23</v>
      </c>
      <c r="B8" s="159" t="s">
        <v>24</v>
      </c>
      <c r="C8" s="159"/>
      <c r="D8" s="165"/>
      <c r="E8" s="167"/>
      <c r="F8" s="10"/>
      <c r="G8" s="10"/>
      <c r="H8" s="10" t="s">
        <v>25</v>
      </c>
      <c r="I8" s="10" t="s">
        <v>26</v>
      </c>
      <c r="J8" s="10" t="s">
        <v>27</v>
      </c>
      <c r="K8" s="10" t="s">
        <v>28</v>
      </c>
      <c r="L8" s="8" t="s">
        <v>26</v>
      </c>
      <c r="M8" s="8" t="s">
        <v>20</v>
      </c>
      <c r="N8" s="8" t="s">
        <v>29</v>
      </c>
      <c r="O8" s="11" t="s">
        <v>30</v>
      </c>
      <c r="P8" s="171"/>
      <c r="Q8" s="158"/>
    </row>
    <row r="9" spans="1:17" ht="24.95" customHeight="1">
      <c r="A9" s="8">
        <v>10</v>
      </c>
      <c r="B9" s="38">
        <v>28</v>
      </c>
      <c r="C9" s="38"/>
      <c r="D9" s="43" t="s">
        <v>55</v>
      </c>
      <c r="E9" s="43" t="s">
        <v>56</v>
      </c>
      <c r="F9" s="43"/>
      <c r="G9" s="38"/>
      <c r="H9" s="43" t="s">
        <v>58</v>
      </c>
      <c r="I9" s="38">
        <v>1</v>
      </c>
      <c r="J9" s="43">
        <v>119.5</v>
      </c>
      <c r="K9" s="38"/>
      <c r="L9" s="38"/>
      <c r="M9" s="38"/>
      <c r="N9" s="38"/>
      <c r="O9" s="12">
        <f>J9+M9+N9</f>
        <v>119.5</v>
      </c>
      <c r="P9" s="13">
        <f>J9+M9+N9</f>
        <v>119.5</v>
      </c>
      <c r="Q9" s="7"/>
    </row>
    <row r="10" spans="1:17" ht="24.95" customHeight="1">
      <c r="A10" s="43">
        <v>10</v>
      </c>
      <c r="B10" s="43">
        <v>29</v>
      </c>
      <c r="C10" s="38"/>
      <c r="D10" s="43" t="s">
        <v>56</v>
      </c>
      <c r="E10" s="43" t="s">
        <v>57</v>
      </c>
      <c r="F10" s="38"/>
      <c r="G10" s="38"/>
      <c r="H10" s="43" t="s">
        <v>59</v>
      </c>
      <c r="I10" s="38">
        <v>1</v>
      </c>
      <c r="J10" s="43">
        <v>25</v>
      </c>
      <c r="K10" s="38"/>
      <c r="L10" s="38"/>
      <c r="M10" s="38"/>
      <c r="N10" s="38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2">
        <v>10</v>
      </c>
      <c r="B11" s="38">
        <v>30</v>
      </c>
      <c r="C11" s="38">
        <v>3</v>
      </c>
      <c r="D11" s="43"/>
      <c r="E11" s="44" t="s">
        <v>57</v>
      </c>
      <c r="F11" s="38"/>
      <c r="G11" s="38"/>
      <c r="H11" s="43"/>
      <c r="I11" s="43"/>
      <c r="J11" s="38"/>
      <c r="K11" s="38"/>
      <c r="L11" s="38"/>
      <c r="M11" s="38"/>
      <c r="N11" s="38"/>
      <c r="O11" s="12">
        <f t="shared" si="0"/>
        <v>0</v>
      </c>
      <c r="P11" s="13">
        <f t="shared" si="1"/>
        <v>0</v>
      </c>
      <c r="Q11" s="7"/>
    </row>
    <row r="12" spans="1:17" ht="24.95" customHeight="1">
      <c r="A12" s="44">
        <v>11</v>
      </c>
      <c r="B12" s="44">
        <v>4</v>
      </c>
      <c r="C12" s="44"/>
      <c r="D12" s="44" t="s">
        <v>57</v>
      </c>
      <c r="E12" s="44" t="s">
        <v>56</v>
      </c>
      <c r="F12" s="44"/>
      <c r="G12" s="44"/>
      <c r="H12" s="44" t="s">
        <v>59</v>
      </c>
      <c r="I12" s="44">
        <v>1</v>
      </c>
      <c r="J12" s="44">
        <v>25</v>
      </c>
      <c r="K12" s="44"/>
      <c r="L12" s="44"/>
      <c r="M12" s="44"/>
      <c r="N12" s="44"/>
      <c r="O12" s="12">
        <f t="shared" ref="O12:O18" si="2">J12+M12+N12</f>
        <v>25</v>
      </c>
      <c r="P12" s="13">
        <f t="shared" ref="P12:P18" si="3">J12+M12+N12</f>
        <v>25</v>
      </c>
      <c r="Q12" s="7"/>
    </row>
    <row r="13" spans="1:17" ht="24.95" customHeight="1">
      <c r="A13" s="44">
        <v>11</v>
      </c>
      <c r="B13" s="44">
        <v>4</v>
      </c>
      <c r="C13" s="44"/>
      <c r="D13" s="44" t="s">
        <v>56</v>
      </c>
      <c r="E13" s="44" t="s">
        <v>60</v>
      </c>
      <c r="F13" s="44"/>
      <c r="G13" s="44"/>
      <c r="H13" s="44" t="s">
        <v>58</v>
      </c>
      <c r="I13" s="44">
        <v>1</v>
      </c>
      <c r="J13" s="44">
        <v>117.5</v>
      </c>
      <c r="K13" s="44">
        <v>1</v>
      </c>
      <c r="L13" s="44">
        <v>1</v>
      </c>
      <c r="M13" s="44">
        <v>165</v>
      </c>
      <c r="N13" s="45">
        <v>70</v>
      </c>
      <c r="O13" s="12">
        <f t="shared" si="2"/>
        <v>352.5</v>
      </c>
      <c r="P13" s="13">
        <f t="shared" si="3"/>
        <v>352.5</v>
      </c>
      <c r="Q13" s="7"/>
    </row>
    <row r="14" spans="1:17" ht="24.95" customHeight="1">
      <c r="A14" s="44">
        <v>11</v>
      </c>
      <c r="B14" s="44">
        <v>5</v>
      </c>
      <c r="C14" s="44"/>
      <c r="D14" s="44" t="s">
        <v>60</v>
      </c>
      <c r="E14" s="44" t="s">
        <v>61</v>
      </c>
      <c r="F14" s="44"/>
      <c r="G14" s="44"/>
      <c r="H14" s="44" t="s">
        <v>58</v>
      </c>
      <c r="I14" s="44">
        <v>1</v>
      </c>
      <c r="J14" s="44">
        <f>432+21.5</f>
        <v>453.5</v>
      </c>
      <c r="K14" s="44"/>
      <c r="L14" s="44"/>
      <c r="M14" s="44"/>
      <c r="N14" s="45">
        <v>70</v>
      </c>
      <c r="O14" s="12">
        <f t="shared" si="2"/>
        <v>523.5</v>
      </c>
      <c r="P14" s="13">
        <f t="shared" si="3"/>
        <v>523.5</v>
      </c>
      <c r="Q14" s="7" t="s">
        <v>64</v>
      </c>
    </row>
    <row r="15" spans="1:17" ht="24.95" customHeight="1">
      <c r="A15" s="44">
        <v>11</v>
      </c>
      <c r="B15" s="44">
        <v>5</v>
      </c>
      <c r="C15" s="44"/>
      <c r="D15" s="44" t="s">
        <v>61</v>
      </c>
      <c r="E15" s="44" t="s">
        <v>62</v>
      </c>
      <c r="F15" s="44"/>
      <c r="G15" s="44"/>
      <c r="H15" s="44"/>
      <c r="I15" s="44"/>
      <c r="J15" s="44"/>
      <c r="K15" s="44"/>
      <c r="L15" s="44"/>
      <c r="M15" s="44"/>
      <c r="N15" s="44"/>
      <c r="O15" s="12">
        <f t="shared" si="2"/>
        <v>0</v>
      </c>
      <c r="P15" s="13">
        <f t="shared" si="3"/>
        <v>0</v>
      </c>
      <c r="Q15" s="7"/>
    </row>
    <row r="16" spans="1:17" ht="24.9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2">
        <f t="shared" si="2"/>
        <v>0</v>
      </c>
      <c r="P16" s="13">
        <f t="shared" si="3"/>
        <v>0</v>
      </c>
      <c r="Q16" s="7"/>
    </row>
    <row r="17" spans="1:17" ht="24.95" customHeight="1">
      <c r="A17" s="44">
        <v>10</v>
      </c>
      <c r="B17" s="44">
        <v>25</v>
      </c>
      <c r="C17" s="44"/>
      <c r="D17" s="44" t="s">
        <v>55</v>
      </c>
      <c r="E17" s="44" t="s">
        <v>56</v>
      </c>
      <c r="F17" s="44"/>
      <c r="G17" s="44"/>
      <c r="H17" s="44" t="s">
        <v>58</v>
      </c>
      <c r="I17" s="44">
        <v>1</v>
      </c>
      <c r="J17" s="44">
        <v>64.5</v>
      </c>
      <c r="K17" s="44"/>
      <c r="L17" s="44"/>
      <c r="M17" s="44"/>
      <c r="N17" s="44"/>
      <c r="O17" s="12">
        <f t="shared" si="2"/>
        <v>64.5</v>
      </c>
      <c r="P17" s="13">
        <f t="shared" si="3"/>
        <v>64.5</v>
      </c>
      <c r="Q17" s="7" t="s">
        <v>63</v>
      </c>
    </row>
    <row r="18" spans="1:17" ht="24.95" customHeight="1">
      <c r="A18" s="44">
        <v>10</v>
      </c>
      <c r="B18" s="44">
        <v>26</v>
      </c>
      <c r="C18" s="44"/>
      <c r="D18" s="44" t="s">
        <v>56</v>
      </c>
      <c r="E18" s="44" t="s">
        <v>55</v>
      </c>
      <c r="F18" s="44"/>
      <c r="G18" s="44"/>
      <c r="H18" s="44" t="s">
        <v>58</v>
      </c>
      <c r="I18" s="44">
        <v>1</v>
      </c>
      <c r="J18" s="44">
        <v>115.5</v>
      </c>
      <c r="K18" s="44"/>
      <c r="L18" s="44"/>
      <c r="M18" s="44"/>
      <c r="N18" s="44"/>
      <c r="O18" s="12">
        <f t="shared" si="2"/>
        <v>115.5</v>
      </c>
      <c r="P18" s="13">
        <f t="shared" si="3"/>
        <v>115.5</v>
      </c>
      <c r="Q18" s="7" t="s">
        <v>63</v>
      </c>
    </row>
    <row r="19" spans="1:17" ht="24.95" customHeight="1">
      <c r="A19" s="42"/>
      <c r="B19" s="38"/>
      <c r="C19" s="38"/>
      <c r="D19" s="38"/>
      <c r="E19" s="38"/>
      <c r="F19" s="38"/>
      <c r="G19" s="38"/>
      <c r="H19" s="38"/>
      <c r="I19" s="43"/>
      <c r="J19" s="38"/>
      <c r="K19" s="38"/>
      <c r="L19" s="38"/>
      <c r="M19" s="38"/>
      <c r="N19" s="38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79" t="s">
        <v>31</v>
      </c>
      <c r="B26" s="180"/>
      <c r="C26" s="180"/>
      <c r="D26" s="180"/>
      <c r="E26" s="181"/>
      <c r="F26" s="14"/>
      <c r="G26" s="14"/>
      <c r="H26" s="14"/>
      <c r="I26" s="15">
        <f>SUM(I9:I25)</f>
        <v>7</v>
      </c>
      <c r="J26" s="15">
        <f t="shared" ref="J26:N26" si="4">SUM(J9:J25)</f>
        <v>920.5</v>
      </c>
      <c r="K26" s="15">
        <f t="shared" si="4"/>
        <v>1</v>
      </c>
      <c r="L26" s="15">
        <f t="shared" si="4"/>
        <v>1</v>
      </c>
      <c r="M26" s="15">
        <f t="shared" si="4"/>
        <v>165</v>
      </c>
      <c r="N26" s="15">
        <f t="shared" si="4"/>
        <v>140</v>
      </c>
      <c r="O26" s="12">
        <f t="shared" si="0"/>
        <v>1225.5</v>
      </c>
      <c r="P26" s="13">
        <f t="shared" si="1"/>
        <v>1225.5</v>
      </c>
      <c r="Q26" s="17"/>
    </row>
    <row r="27" spans="1:17" ht="30" customHeight="1">
      <c r="A27" s="179"/>
      <c r="B27" s="180"/>
      <c r="C27" s="181"/>
      <c r="D27" s="18" t="s">
        <v>32</v>
      </c>
      <c r="E27" s="19" t="s">
        <v>33</v>
      </c>
      <c r="F27" s="182" t="s">
        <v>34</v>
      </c>
      <c r="G27" s="183"/>
      <c r="H27" s="179" t="s">
        <v>35</v>
      </c>
      <c r="I27" s="181"/>
      <c r="J27" s="184" t="s">
        <v>36</v>
      </c>
      <c r="K27" s="185"/>
      <c r="L27" s="182" t="s">
        <v>37</v>
      </c>
      <c r="M27" s="183"/>
      <c r="N27" s="182" t="s">
        <v>38</v>
      </c>
      <c r="O27" s="183"/>
      <c r="P27" s="19" t="s">
        <v>21</v>
      </c>
      <c r="Q27" s="20" t="s">
        <v>39</v>
      </c>
    </row>
    <row r="28" spans="1:17" ht="24.95" customHeight="1">
      <c r="A28" s="186" t="s">
        <v>40</v>
      </c>
      <c r="B28" s="186"/>
      <c r="C28" s="186"/>
      <c r="D28" s="38"/>
      <c r="E28" s="38">
        <v>63</v>
      </c>
      <c r="F28" s="171"/>
      <c r="G28" s="187"/>
      <c r="H28" s="179"/>
      <c r="I28" s="181"/>
      <c r="J28" s="184"/>
      <c r="K28" s="185"/>
      <c r="L28" s="171"/>
      <c r="M28" s="187"/>
      <c r="N28" s="171"/>
      <c r="O28" s="187"/>
      <c r="P28" s="16">
        <f>SUM(D28:O28)</f>
        <v>63</v>
      </c>
      <c r="Q28" s="7"/>
    </row>
    <row r="29" spans="1:17" ht="24.95" customHeight="1">
      <c r="A29" s="186"/>
      <c r="B29" s="186"/>
      <c r="C29" s="186"/>
      <c r="D29" s="38"/>
      <c r="E29" s="38"/>
      <c r="F29" s="171"/>
      <c r="G29" s="187"/>
      <c r="H29" s="179"/>
      <c r="I29" s="181"/>
      <c r="J29" s="184"/>
      <c r="K29" s="185"/>
      <c r="L29" s="171"/>
      <c r="M29" s="187"/>
      <c r="N29" s="171"/>
      <c r="O29" s="187"/>
      <c r="P29" s="16">
        <f t="shared" ref="P29:P32" si="5">SUM(D29:O29)</f>
        <v>0</v>
      </c>
      <c r="Q29" s="7"/>
    </row>
    <row r="30" spans="1:17" ht="24.95" customHeight="1">
      <c r="A30" s="186"/>
      <c r="B30" s="186"/>
      <c r="C30" s="186"/>
      <c r="D30" s="38"/>
      <c r="E30" s="38"/>
      <c r="F30" s="171"/>
      <c r="G30" s="187"/>
      <c r="H30" s="179"/>
      <c r="I30" s="181"/>
      <c r="J30" s="184"/>
      <c r="K30" s="185"/>
      <c r="L30" s="171"/>
      <c r="M30" s="187"/>
      <c r="N30" s="171"/>
      <c r="O30" s="187"/>
      <c r="P30" s="16">
        <f t="shared" si="5"/>
        <v>0</v>
      </c>
      <c r="Q30" s="22"/>
    </row>
    <row r="31" spans="1:17" ht="24.95" customHeight="1">
      <c r="A31" s="186"/>
      <c r="B31" s="186"/>
      <c r="C31" s="186"/>
      <c r="D31" s="38"/>
      <c r="E31" s="38"/>
      <c r="F31" s="171"/>
      <c r="G31" s="187"/>
      <c r="H31" s="179"/>
      <c r="I31" s="181"/>
      <c r="J31" s="184"/>
      <c r="K31" s="185"/>
      <c r="L31" s="171"/>
      <c r="M31" s="187"/>
      <c r="N31" s="171"/>
      <c r="O31" s="187"/>
      <c r="P31" s="16">
        <f t="shared" si="5"/>
        <v>0</v>
      </c>
      <c r="Q31" s="7"/>
    </row>
    <row r="32" spans="1:17" ht="24.95" customHeight="1">
      <c r="A32" s="188" t="s">
        <v>21</v>
      </c>
      <c r="B32" s="188"/>
      <c r="C32" s="188"/>
      <c r="D32" s="15">
        <f>SUM(D28:D31)</f>
        <v>0</v>
      </c>
      <c r="E32" s="15">
        <f>SUM(E28:E31)</f>
        <v>63</v>
      </c>
      <c r="F32" s="189">
        <f>SUM(F28:G31)</f>
        <v>0</v>
      </c>
      <c r="G32" s="190"/>
      <c r="H32" s="40">
        <f>SUM(H28:I31)</f>
        <v>0</v>
      </c>
      <c r="I32" s="41"/>
      <c r="J32" s="40">
        <f>SUM(J28:K31)</f>
        <v>0</v>
      </c>
      <c r="K32" s="41"/>
      <c r="L32" s="189">
        <f>SUM(L28:M31)</f>
        <v>0</v>
      </c>
      <c r="M32" s="190"/>
      <c r="N32" s="189">
        <f>SUM(N28:O31)</f>
        <v>0</v>
      </c>
      <c r="O32" s="190"/>
      <c r="P32" s="16">
        <f t="shared" si="5"/>
        <v>63</v>
      </c>
      <c r="Q32" s="7"/>
    </row>
    <row r="33" spans="1:17" ht="24.95" customHeight="1">
      <c r="A33" s="192" t="s">
        <v>41</v>
      </c>
      <c r="B33" s="193"/>
      <c r="C33" s="193"/>
      <c r="D33" s="194"/>
      <c r="E33" s="195">
        <f>P32+O26</f>
        <v>1288.5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7"/>
      <c r="P33" s="23"/>
      <c r="Q33" s="21"/>
    </row>
    <row r="34" spans="1:17" ht="24.95" customHeight="1">
      <c r="A34" s="198" t="s">
        <v>42</v>
      </c>
      <c r="B34" s="199"/>
      <c r="C34" s="199"/>
      <c r="D34" s="200"/>
      <c r="E34" s="201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</row>
    <row r="35" spans="1:17" ht="24.95" customHeight="1">
      <c r="A35" s="161" t="s">
        <v>43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</row>
    <row r="36" spans="1:17" ht="35.1" customHeight="1">
      <c r="A36" s="204" t="s">
        <v>44</v>
      </c>
      <c r="B36" s="204"/>
      <c r="C36" s="204"/>
      <c r="D36" s="191" t="s">
        <v>45</v>
      </c>
      <c r="E36" s="191"/>
      <c r="F36" s="205" t="s">
        <v>46</v>
      </c>
      <c r="G36" s="205"/>
      <c r="H36" s="205"/>
      <c r="I36" s="191" t="s">
        <v>47</v>
      </c>
      <c r="J36" s="191"/>
      <c r="K36" s="191"/>
      <c r="L36" s="191" t="s">
        <v>48</v>
      </c>
      <c r="M36" s="191"/>
      <c r="N36" s="191"/>
      <c r="O36" s="191" t="s">
        <v>49</v>
      </c>
      <c r="P36" s="191"/>
      <c r="Q36" s="191"/>
    </row>
    <row r="37" spans="1:17" s="37" customFormat="1" ht="23.25" customHeight="1">
      <c r="A37" s="128" t="s">
        <v>66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ht="99.95" customHeight="1">
      <c r="A38" s="129" t="s">
        <v>50</v>
      </c>
      <c r="B38" s="129"/>
      <c r="C38" s="129"/>
      <c r="D38" s="129"/>
      <c r="E38" s="129"/>
      <c r="F38" s="129"/>
      <c r="G38" s="129"/>
      <c r="H38" s="129"/>
      <c r="I38" s="129" t="s">
        <v>51</v>
      </c>
      <c r="J38" s="129"/>
      <c r="K38" s="129"/>
      <c r="L38" s="129"/>
      <c r="M38" s="129"/>
      <c r="N38" s="129"/>
      <c r="O38" s="129"/>
      <c r="P38" s="129"/>
      <c r="Q38" s="129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A37:Q37"/>
    <mergeCell ref="A38:H38"/>
    <mergeCell ref="I38:Q38"/>
    <mergeCell ref="A36:C36"/>
    <mergeCell ref="D36:E36"/>
    <mergeCell ref="F36:H36"/>
    <mergeCell ref="I36:K36"/>
    <mergeCell ref="L36:N36"/>
    <mergeCell ref="O36:Q36"/>
    <mergeCell ref="N27:O27"/>
    <mergeCell ref="A28:C31"/>
    <mergeCell ref="L27:M27"/>
    <mergeCell ref="A35:Q35"/>
    <mergeCell ref="A32:C32"/>
    <mergeCell ref="F32:G32"/>
    <mergeCell ref="L32:M32"/>
    <mergeCell ref="N32:O32"/>
    <mergeCell ref="A33:D33"/>
    <mergeCell ref="E33:O33"/>
    <mergeCell ref="A34:D34"/>
    <mergeCell ref="E34:Q34"/>
    <mergeCell ref="F28:G28"/>
    <mergeCell ref="F29:G29"/>
    <mergeCell ref="F30:G30"/>
    <mergeCell ref="F31:G31"/>
    <mergeCell ref="A26:E26"/>
    <mergeCell ref="A27:C27"/>
    <mergeCell ref="F27:G27"/>
    <mergeCell ref="H27:I27"/>
    <mergeCell ref="J27:K27"/>
    <mergeCell ref="Q7:Q8"/>
    <mergeCell ref="B8:C8"/>
    <mergeCell ref="A6:C6"/>
    <mergeCell ref="E6:E8"/>
    <mergeCell ref="F6:F7"/>
    <mergeCell ref="G6:G7"/>
    <mergeCell ref="I6:L6"/>
    <mergeCell ref="A7:C7"/>
    <mergeCell ref="D7:D8"/>
    <mergeCell ref="H7:J7"/>
    <mergeCell ref="K7:O7"/>
    <mergeCell ref="P7:P8"/>
    <mergeCell ref="A5:C5"/>
    <mergeCell ref="D5:H5"/>
    <mergeCell ref="K5:M5"/>
    <mergeCell ref="N5:O5"/>
    <mergeCell ref="M6:N6"/>
    <mergeCell ref="O6:Q6"/>
    <mergeCell ref="A1:Q1"/>
    <mergeCell ref="A2:Q2"/>
    <mergeCell ref="A3:Q3"/>
    <mergeCell ref="A4:C4"/>
    <mergeCell ref="E4:H4"/>
    <mergeCell ref="I4:K4"/>
    <mergeCell ref="M4:N4"/>
    <mergeCell ref="H28:I28"/>
    <mergeCell ref="H29:I29"/>
    <mergeCell ref="H30:I30"/>
    <mergeCell ref="H31:I31"/>
    <mergeCell ref="N28:O28"/>
    <mergeCell ref="N29:O29"/>
    <mergeCell ref="N30:O30"/>
    <mergeCell ref="N31:O31"/>
    <mergeCell ref="J28:K28"/>
    <mergeCell ref="J29:K29"/>
    <mergeCell ref="J30:K30"/>
    <mergeCell ref="J31:K31"/>
    <mergeCell ref="L28:M28"/>
    <mergeCell ref="L29:M29"/>
    <mergeCell ref="L30:M30"/>
    <mergeCell ref="L31:M31"/>
  </mergeCells>
  <phoneticPr fontId="3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 (3)</vt:lpstr>
      <vt:lpstr>Sheet1 (2)</vt:lpstr>
      <vt:lpstr>南京 (4)</vt:lpstr>
      <vt:lpstr>南京 (3)</vt:lpstr>
      <vt:lpstr>南京 (2)</vt:lpstr>
      <vt:lpstr>南京</vt:lpstr>
      <vt:lpstr>丽江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微软用户</cp:lastModifiedBy>
  <cp:lastPrinted>2016-08-22T02:35:03Z</cp:lastPrinted>
  <dcterms:created xsi:type="dcterms:W3CDTF">2015-04-28T01:22:53Z</dcterms:created>
  <dcterms:modified xsi:type="dcterms:W3CDTF">2016-11-08T06:16:56Z</dcterms:modified>
</cp:coreProperties>
</file>